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a_delovni_zvezek" defaultThemeVersion="124226"/>
  <mc:AlternateContent xmlns:mc="http://schemas.openxmlformats.org/markup-compatibility/2006">
    <mc:Choice Requires="x15">
      <x15ac:absPath xmlns:x15ac="http://schemas.microsoft.com/office/spreadsheetml/2010/11/ac" url="W:\MARKO\2020\POSTAJA GROSUPLJE\"/>
    </mc:Choice>
  </mc:AlternateContent>
  <bookViews>
    <workbookView xWindow="0" yWindow="0" windowWidth="13755" windowHeight="7125" tabRatio="793" activeTab="1"/>
  </bookViews>
  <sheets>
    <sheet name="REKAPITULACIJA" sheetId="31" r:id="rId1"/>
    <sheet name="P. GROSUPLJE" sheetId="35" r:id="rId2"/>
  </sheets>
  <externalReferences>
    <externalReference r:id="rId3"/>
  </externalReferences>
  <definedNames>
    <definedName name="_xlnm._FilterDatabase" localSheetId="1" hidden="1">'P. GROSUPLJE'!$K$8:$K$3896</definedName>
    <definedName name="_xlnm._FilterDatabase" localSheetId="0" hidden="1">REKAPITULACIJA!$A$1:$A$47</definedName>
    <definedName name="DF">[1]OSNOVA!$B$37</definedName>
    <definedName name="FRD">[1]OSNOVA!$B$35</definedName>
    <definedName name="_xlnm.Print_Area" localSheetId="1">'P. GROSUPLJE'!$B$1:$I$3895</definedName>
    <definedName name="_xlnm.Print_Area" localSheetId="0">REKAPITULACIJA!$A$1:$E$47</definedName>
    <definedName name="_xlnm.Print_Titles" localSheetId="1">'P. GROSUPLJE'!$6:$7</definedName>
  </definedNames>
  <calcPr calcId="162913"/>
  <fileRecoveryPr autoRecover="0"/>
</workbook>
</file>

<file path=xl/calcChain.xml><?xml version="1.0" encoding="utf-8"?>
<calcChain xmlns="http://schemas.openxmlformats.org/spreadsheetml/2006/main">
  <c r="D8" i="31" l="1"/>
  <c r="D21" i="31"/>
  <c r="I1414" i="35"/>
  <c r="I1362" i="35"/>
  <c r="I205" i="35" l="1"/>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1" i="35"/>
  <c r="C72" i="35"/>
  <c r="C73" i="35"/>
  <c r="C7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01" i="35"/>
  <c r="C102" i="35"/>
  <c r="C103" i="35"/>
  <c r="C104" i="35"/>
  <c r="C105" i="35"/>
  <c r="C106" i="35"/>
  <c r="C107" i="35"/>
  <c r="C108" i="35"/>
  <c r="C109" i="35"/>
  <c r="C110" i="35"/>
  <c r="C111" i="35"/>
  <c r="C112" i="35"/>
  <c r="C113" i="35"/>
  <c r="C114" i="35"/>
  <c r="C115" i="35"/>
  <c r="C116" i="35"/>
  <c r="C117" i="35"/>
  <c r="C118" i="35"/>
  <c r="C119" i="35"/>
  <c r="C120" i="35"/>
  <c r="C121" i="35"/>
  <c r="C122" i="35"/>
  <c r="C123" i="35"/>
  <c r="C124" i="35"/>
  <c r="C125" i="35"/>
  <c r="C126" i="35"/>
  <c r="C127" i="35"/>
  <c r="C128" i="35"/>
  <c r="C129" i="35"/>
  <c r="C130" i="35"/>
  <c r="C131" i="35"/>
  <c r="C132" i="35"/>
  <c r="C133" i="35"/>
  <c r="C134" i="35"/>
  <c r="C135" i="35"/>
  <c r="C136" i="35"/>
  <c r="C137" i="35"/>
  <c r="C138" i="35"/>
  <c r="C139" i="35"/>
  <c r="C140" i="35"/>
  <c r="C141" i="35"/>
  <c r="C142" i="35"/>
  <c r="C143" i="35"/>
  <c r="C144" i="35"/>
  <c r="C145" i="35"/>
  <c r="C146" i="35"/>
  <c r="C147" i="35"/>
  <c r="C148" i="35"/>
  <c r="C149" i="35"/>
  <c r="C150" i="35"/>
  <c r="C151" i="35"/>
  <c r="C152" i="35"/>
  <c r="C153" i="35"/>
  <c r="C154" i="35"/>
  <c r="C155" i="35"/>
  <c r="C156" i="35"/>
  <c r="C157" i="35"/>
  <c r="C158" i="35"/>
  <c r="C159" i="35"/>
  <c r="C160" i="35"/>
  <c r="C161" i="35"/>
  <c r="C162" i="35"/>
  <c r="C163" i="35"/>
  <c r="C164" i="35"/>
  <c r="C165" i="35"/>
  <c r="C166" i="35"/>
  <c r="C167" i="35"/>
  <c r="C168" i="35"/>
  <c r="C169" i="35"/>
  <c r="C170" i="35"/>
  <c r="C171" i="35"/>
  <c r="C172" i="35"/>
  <c r="C173" i="35"/>
  <c r="C174" i="35"/>
  <c r="C175" i="35"/>
  <c r="C176" i="35"/>
  <c r="C177" i="35"/>
  <c r="C178" i="35"/>
  <c r="C179" i="35"/>
  <c r="C180" i="35"/>
  <c r="C181" i="35"/>
  <c r="C182" i="35"/>
  <c r="C183" i="35"/>
  <c r="C184" i="35"/>
  <c r="C185" i="35"/>
  <c r="C186" i="35"/>
  <c r="C187" i="35"/>
  <c r="C188" i="35"/>
  <c r="C189" i="35"/>
  <c r="C190" i="35"/>
  <c r="C191" i="35"/>
  <c r="C192" i="35"/>
  <c r="C193" i="35"/>
  <c r="C194" i="35"/>
  <c r="C195" i="35"/>
  <c r="C196" i="35"/>
  <c r="C197" i="35"/>
  <c r="C198" i="35"/>
  <c r="C199" i="35"/>
  <c r="C200" i="35"/>
  <c r="C201" i="35"/>
  <c r="C202" i="35"/>
  <c r="C203" i="35"/>
  <c r="C204" i="35"/>
  <c r="C205" i="35"/>
  <c r="C206" i="35"/>
  <c r="C207" i="35"/>
  <c r="C208" i="35"/>
  <c r="C209" i="35"/>
  <c r="C210" i="35"/>
  <c r="C211" i="35"/>
  <c r="C212" i="35"/>
  <c r="C213" i="35"/>
  <c r="C214" i="35"/>
  <c r="C215" i="35"/>
  <c r="C216" i="35"/>
  <c r="C217" i="35"/>
  <c r="C218" i="35"/>
  <c r="C219" i="35"/>
  <c r="C220" i="35"/>
  <c r="C221" i="35"/>
  <c r="C222" i="35"/>
  <c r="C223" i="35"/>
  <c r="C224" i="35"/>
  <c r="C225" i="35"/>
  <c r="C226" i="35"/>
  <c r="C227" i="35"/>
  <c r="C228" i="35"/>
  <c r="C229" i="35"/>
  <c r="C230" i="35"/>
  <c r="C231" i="35"/>
  <c r="C232" i="35"/>
  <c r="C233" i="35"/>
  <c r="C234" i="35"/>
  <c r="C235" i="35"/>
  <c r="C236" i="35"/>
  <c r="C237" i="35"/>
  <c r="C238" i="35"/>
  <c r="C239" i="35"/>
  <c r="C240" i="35"/>
  <c r="C241" i="35"/>
  <c r="C242" i="35"/>
  <c r="C243" i="35"/>
  <c r="C244" i="35"/>
  <c r="C245" i="35"/>
  <c r="C246" i="35"/>
  <c r="C247" i="35"/>
  <c r="C248" i="35"/>
  <c r="C249" i="35"/>
  <c r="C250" i="35"/>
  <c r="C251" i="35"/>
  <c r="C252" i="35"/>
  <c r="C253" i="35"/>
  <c r="C254" i="35"/>
  <c r="C255" i="35"/>
  <c r="C256" i="35"/>
  <c r="C257" i="35"/>
  <c r="C258" i="35"/>
  <c r="C259" i="35"/>
  <c r="C260" i="35"/>
  <c r="C261" i="35"/>
  <c r="C262" i="35"/>
  <c r="C263" i="35"/>
  <c r="C264" i="35"/>
  <c r="C265" i="35"/>
  <c r="C266" i="35"/>
  <c r="C267" i="35"/>
  <c r="C268" i="35"/>
  <c r="C269" i="35"/>
  <c r="C270" i="35"/>
  <c r="C271" i="35"/>
  <c r="C272" i="35"/>
  <c r="C273" i="35"/>
  <c r="C274" i="35"/>
  <c r="C275" i="35"/>
  <c r="C276" i="35"/>
  <c r="C277" i="35"/>
  <c r="C278" i="35"/>
  <c r="C279" i="35"/>
  <c r="C280" i="35"/>
  <c r="C281" i="35"/>
  <c r="C282" i="35"/>
  <c r="C283" i="35"/>
  <c r="C284" i="35"/>
  <c r="C285" i="35"/>
  <c r="C286" i="35"/>
  <c r="C287" i="35"/>
  <c r="C288" i="35"/>
  <c r="C289" i="35"/>
  <c r="C290" i="35"/>
  <c r="C291" i="35"/>
  <c r="C292" i="35"/>
  <c r="C293" i="35"/>
  <c r="C294" i="35"/>
  <c r="C295" i="35"/>
  <c r="C296" i="35"/>
  <c r="C297" i="35"/>
  <c r="C298" i="35"/>
  <c r="C299" i="35"/>
  <c r="C300" i="35"/>
  <c r="C301" i="35"/>
  <c r="C302" i="35"/>
  <c r="C303" i="35"/>
  <c r="C304" i="35"/>
  <c r="C305" i="35"/>
  <c r="C306" i="35"/>
  <c r="C307" i="35"/>
  <c r="C308" i="35"/>
  <c r="C309" i="35"/>
  <c r="C310" i="35"/>
  <c r="C311" i="35"/>
  <c r="C312" i="35"/>
  <c r="C313" i="35"/>
  <c r="C314" i="35"/>
  <c r="C315" i="35"/>
  <c r="C316" i="35"/>
  <c r="C317" i="35"/>
  <c r="C318" i="35"/>
  <c r="C319" i="35"/>
  <c r="C320" i="35"/>
  <c r="C321" i="35"/>
  <c r="C322" i="35"/>
  <c r="C323" i="35"/>
  <c r="C324" i="35"/>
  <c r="C325" i="35"/>
  <c r="C326" i="35"/>
  <c r="C327" i="35"/>
  <c r="C328" i="35"/>
  <c r="C329" i="35"/>
  <c r="C330" i="35"/>
  <c r="C331" i="35"/>
  <c r="C332" i="35"/>
  <c r="C333" i="35"/>
  <c r="C334" i="35"/>
  <c r="C335" i="35"/>
  <c r="C336" i="35"/>
  <c r="C337" i="35"/>
  <c r="C338" i="35"/>
  <c r="C339" i="35"/>
  <c r="C340" i="35"/>
  <c r="C341" i="35"/>
  <c r="C342" i="35"/>
  <c r="C343" i="35"/>
  <c r="C344" i="35"/>
  <c r="C345" i="35"/>
  <c r="C346" i="35"/>
  <c r="C347" i="35"/>
  <c r="C348" i="35"/>
  <c r="C349" i="35"/>
  <c r="C350" i="35"/>
  <c r="C351" i="35"/>
  <c r="C352" i="35"/>
  <c r="C353" i="35"/>
  <c r="C354" i="35"/>
  <c r="C355" i="35"/>
  <c r="C356" i="35"/>
  <c r="C357" i="35"/>
  <c r="C358" i="35"/>
  <c r="C359" i="35"/>
  <c r="C360" i="35"/>
  <c r="C361" i="35"/>
  <c r="C362" i="35"/>
  <c r="C363" i="35"/>
  <c r="C364" i="35"/>
  <c r="C365" i="35"/>
  <c r="C366" i="35"/>
  <c r="C367" i="35"/>
  <c r="C368" i="35"/>
  <c r="C369" i="35"/>
  <c r="C370" i="35"/>
  <c r="C371" i="35"/>
  <c r="C372" i="35"/>
  <c r="C373" i="35"/>
  <c r="C374" i="35"/>
  <c r="C375" i="35"/>
  <c r="C376" i="35"/>
  <c r="C377" i="35"/>
  <c r="C378" i="35"/>
  <c r="C379" i="35"/>
  <c r="C380" i="35"/>
  <c r="C381" i="35"/>
  <c r="C382" i="35"/>
  <c r="C383" i="35"/>
  <c r="C384" i="35"/>
  <c r="C385" i="35"/>
  <c r="C386" i="35"/>
  <c r="C387" i="35"/>
  <c r="C388" i="35"/>
  <c r="C389" i="35"/>
  <c r="C390" i="35"/>
  <c r="C391" i="35"/>
  <c r="C392" i="35"/>
  <c r="C393" i="35"/>
  <c r="C394" i="35"/>
  <c r="C395" i="35"/>
  <c r="C396" i="35"/>
  <c r="C397" i="35"/>
  <c r="C398" i="35"/>
  <c r="C399" i="35"/>
  <c r="C400" i="35"/>
  <c r="C401" i="35"/>
  <c r="C402" i="35"/>
  <c r="C403" i="35"/>
  <c r="C404" i="35"/>
  <c r="C405" i="35"/>
  <c r="C406" i="35"/>
  <c r="C407" i="35"/>
  <c r="C408" i="35"/>
  <c r="C409" i="35"/>
  <c r="C410" i="35"/>
  <c r="C411" i="35"/>
  <c r="C412" i="35"/>
  <c r="C413" i="35"/>
  <c r="C414" i="35"/>
  <c r="C415" i="35"/>
  <c r="C416" i="35"/>
  <c r="C417" i="35"/>
  <c r="C418" i="35"/>
  <c r="C419" i="35"/>
  <c r="C420" i="35"/>
  <c r="C421" i="35"/>
  <c r="C422" i="35"/>
  <c r="C423" i="35"/>
  <c r="C424" i="35"/>
  <c r="C425" i="35"/>
  <c r="C426" i="35"/>
  <c r="C427" i="35"/>
  <c r="C428" i="35"/>
  <c r="C429" i="35"/>
  <c r="C430" i="35"/>
  <c r="C431" i="35"/>
  <c r="C432" i="35"/>
  <c r="C433" i="35"/>
  <c r="C434" i="35"/>
  <c r="C435" i="35"/>
  <c r="C436" i="35"/>
  <c r="C437" i="35"/>
  <c r="C438" i="35"/>
  <c r="C439" i="35"/>
  <c r="C440" i="35"/>
  <c r="C441" i="35"/>
  <c r="C442" i="35"/>
  <c r="C443" i="35"/>
  <c r="C444" i="35"/>
  <c r="C445" i="35"/>
  <c r="C446" i="35"/>
  <c r="C447" i="35"/>
  <c r="C448" i="35"/>
  <c r="C449" i="35"/>
  <c r="C450" i="35"/>
  <c r="C451" i="35"/>
  <c r="C452" i="35"/>
  <c r="C453" i="35"/>
  <c r="C454" i="35"/>
  <c r="C455" i="35"/>
  <c r="C456" i="35"/>
  <c r="C457" i="35"/>
  <c r="C458" i="35"/>
  <c r="C459" i="35"/>
  <c r="C460" i="35"/>
  <c r="C461" i="35"/>
  <c r="C462" i="35"/>
  <c r="C463" i="35"/>
  <c r="C464" i="35"/>
  <c r="C465" i="35"/>
  <c r="C466" i="35"/>
  <c r="C467" i="35"/>
  <c r="C468" i="35"/>
  <c r="C469" i="35"/>
  <c r="C470" i="35"/>
  <c r="C471" i="35"/>
  <c r="C472" i="35"/>
  <c r="C473" i="35"/>
  <c r="C474" i="35"/>
  <c r="C475" i="35"/>
  <c r="C476" i="35"/>
  <c r="C477" i="35"/>
  <c r="C478" i="35"/>
  <c r="C479" i="35"/>
  <c r="C480" i="35"/>
  <c r="C481" i="35"/>
  <c r="C482" i="35"/>
  <c r="C483" i="35"/>
  <c r="C484" i="35"/>
  <c r="C485" i="35"/>
  <c r="C486" i="35"/>
  <c r="C487" i="35"/>
  <c r="C488" i="35"/>
  <c r="C489" i="35"/>
  <c r="C490" i="35"/>
  <c r="C491" i="35"/>
  <c r="C492" i="35"/>
  <c r="C493" i="35"/>
  <c r="C494" i="35"/>
  <c r="C495" i="35"/>
  <c r="C496" i="35"/>
  <c r="C497" i="35"/>
  <c r="C498" i="35"/>
  <c r="C499" i="35"/>
  <c r="C500" i="35"/>
  <c r="C501" i="35"/>
  <c r="C502" i="35"/>
  <c r="C503" i="35"/>
  <c r="C504" i="35"/>
  <c r="C505" i="35"/>
  <c r="C506" i="35"/>
  <c r="C507" i="35"/>
  <c r="C508" i="35"/>
  <c r="C509" i="35"/>
  <c r="C510" i="35"/>
  <c r="C511" i="35"/>
  <c r="C512" i="35"/>
  <c r="C513" i="35"/>
  <c r="C514" i="35"/>
  <c r="C515" i="35"/>
  <c r="C516" i="35"/>
  <c r="C517" i="35"/>
  <c r="C518" i="35"/>
  <c r="C519" i="35"/>
  <c r="C520" i="35"/>
  <c r="C521" i="35"/>
  <c r="C522" i="35"/>
  <c r="C523" i="35"/>
  <c r="C524" i="35"/>
  <c r="C525" i="35"/>
  <c r="C526" i="35"/>
  <c r="C527" i="35"/>
  <c r="C528" i="35"/>
  <c r="C529" i="35"/>
  <c r="C530" i="35"/>
  <c r="C531" i="35"/>
  <c r="C532" i="35"/>
  <c r="C533" i="35"/>
  <c r="C534" i="35"/>
  <c r="C535" i="35"/>
  <c r="C536" i="35"/>
  <c r="C537" i="35"/>
  <c r="C538" i="35"/>
  <c r="C539" i="35"/>
  <c r="C540" i="35"/>
  <c r="C541" i="35"/>
  <c r="C542" i="35"/>
  <c r="C543" i="35"/>
  <c r="C544" i="35"/>
  <c r="C545" i="35"/>
  <c r="C546" i="35"/>
  <c r="C547" i="35"/>
  <c r="C548" i="35"/>
  <c r="C549" i="35"/>
  <c r="C550" i="35"/>
  <c r="C551" i="35"/>
  <c r="C552" i="35"/>
  <c r="C553" i="35"/>
  <c r="C554" i="35"/>
  <c r="C555" i="35"/>
  <c r="C556" i="35"/>
  <c r="C557" i="35"/>
  <c r="C558" i="35"/>
  <c r="C559" i="35"/>
  <c r="C560" i="35"/>
  <c r="C561" i="35"/>
  <c r="C562" i="35"/>
  <c r="C563" i="35"/>
  <c r="C564" i="35"/>
  <c r="C565" i="35"/>
  <c r="C566" i="35"/>
  <c r="C567" i="35"/>
  <c r="C568" i="35"/>
  <c r="C569" i="35"/>
  <c r="C570" i="35"/>
  <c r="C571" i="35"/>
  <c r="C572" i="35"/>
  <c r="C573" i="35"/>
  <c r="C574" i="35"/>
  <c r="C575" i="35"/>
  <c r="C576" i="35"/>
  <c r="C577" i="35"/>
  <c r="C578" i="35"/>
  <c r="C579" i="35"/>
  <c r="C580" i="35"/>
  <c r="C581" i="35"/>
  <c r="C582" i="35"/>
  <c r="C583" i="35"/>
  <c r="C584" i="35"/>
  <c r="C585" i="35"/>
  <c r="C586" i="35"/>
  <c r="C587" i="35"/>
  <c r="C588" i="35"/>
  <c r="C589" i="35"/>
  <c r="C590" i="35"/>
  <c r="C591" i="35"/>
  <c r="C592" i="35"/>
  <c r="C593" i="35"/>
  <c r="C594" i="35"/>
  <c r="C595" i="35"/>
  <c r="C596" i="35"/>
  <c r="C597" i="35"/>
  <c r="C598" i="35"/>
  <c r="C599" i="35"/>
  <c r="C600" i="35"/>
  <c r="C601" i="35"/>
  <c r="C602" i="35"/>
  <c r="C603" i="35"/>
  <c r="C604" i="35"/>
  <c r="C605" i="35"/>
  <c r="C606" i="35"/>
  <c r="C607" i="35"/>
  <c r="C608" i="35"/>
  <c r="C609" i="35"/>
  <c r="C610" i="35"/>
  <c r="C611" i="35"/>
  <c r="C612" i="35"/>
  <c r="C613" i="35"/>
  <c r="C614" i="35"/>
  <c r="C615" i="35"/>
  <c r="C616" i="35"/>
  <c r="C617" i="35"/>
  <c r="C618" i="35"/>
  <c r="C619" i="35"/>
  <c r="C620" i="35"/>
  <c r="C621" i="35"/>
  <c r="C622" i="35"/>
  <c r="C623" i="35"/>
  <c r="C624" i="35"/>
  <c r="C625" i="35"/>
  <c r="C626" i="35"/>
  <c r="C627" i="35"/>
  <c r="C628" i="35"/>
  <c r="C629" i="35"/>
  <c r="C630" i="35"/>
  <c r="C631" i="35"/>
  <c r="C632" i="35"/>
  <c r="C633" i="35"/>
  <c r="C634" i="35"/>
  <c r="C635" i="35"/>
  <c r="C636" i="35"/>
  <c r="C637" i="35"/>
  <c r="C638" i="35"/>
  <c r="C639" i="35"/>
  <c r="C640" i="35"/>
  <c r="C641" i="35"/>
  <c r="C642" i="35"/>
  <c r="C643" i="35"/>
  <c r="C644" i="35"/>
  <c r="C645" i="35"/>
  <c r="C646" i="35"/>
  <c r="C647" i="35"/>
  <c r="C648" i="35"/>
  <c r="C649" i="35"/>
  <c r="C650" i="35"/>
  <c r="C651" i="35"/>
  <c r="C652" i="35"/>
  <c r="C653" i="35"/>
  <c r="C654" i="35"/>
  <c r="C655" i="35"/>
  <c r="C656" i="35"/>
  <c r="C657" i="35"/>
  <c r="C658" i="35"/>
  <c r="C659" i="35"/>
  <c r="C660" i="35"/>
  <c r="C661" i="35"/>
  <c r="C662" i="35"/>
  <c r="C663" i="35"/>
  <c r="C664" i="35"/>
  <c r="C665" i="35"/>
  <c r="C666" i="35"/>
  <c r="C667" i="35"/>
  <c r="C668" i="35"/>
  <c r="C669" i="35"/>
  <c r="C670" i="35"/>
  <c r="C671" i="35"/>
  <c r="C672" i="35"/>
  <c r="C673" i="35"/>
  <c r="C674" i="35"/>
  <c r="C675" i="35"/>
  <c r="C676" i="35"/>
  <c r="C677" i="35"/>
  <c r="C678" i="35"/>
  <c r="C679" i="35"/>
  <c r="C680" i="35"/>
  <c r="C681" i="35"/>
  <c r="C682" i="35"/>
  <c r="C683" i="35"/>
  <c r="C684" i="35"/>
  <c r="C685" i="35"/>
  <c r="C686" i="35"/>
  <c r="C687" i="35"/>
  <c r="C688" i="35"/>
  <c r="C689" i="35"/>
  <c r="C690" i="35"/>
  <c r="C691" i="35"/>
  <c r="C692" i="35"/>
  <c r="C693" i="35"/>
  <c r="C694" i="35"/>
  <c r="C695" i="35"/>
  <c r="C696" i="35"/>
  <c r="C697" i="35"/>
  <c r="C698" i="35"/>
  <c r="C699" i="35"/>
  <c r="C700" i="35"/>
  <c r="C701" i="35"/>
  <c r="C702" i="35"/>
  <c r="C703" i="35"/>
  <c r="C704" i="35"/>
  <c r="C705" i="35"/>
  <c r="C706" i="35"/>
  <c r="C707" i="35"/>
  <c r="C708" i="35"/>
  <c r="C709" i="35"/>
  <c r="C710" i="35"/>
  <c r="C711" i="35"/>
  <c r="C712" i="35"/>
  <c r="C713" i="35"/>
  <c r="C714" i="35"/>
  <c r="C715" i="35"/>
  <c r="C716" i="35"/>
  <c r="C717" i="35"/>
  <c r="C718" i="35"/>
  <c r="C719" i="35"/>
  <c r="C720" i="35"/>
  <c r="C721" i="35"/>
  <c r="C722" i="35"/>
  <c r="C723" i="35"/>
  <c r="C724" i="35"/>
  <c r="C725" i="35"/>
  <c r="C726" i="35"/>
  <c r="C727" i="35"/>
  <c r="C728" i="35"/>
  <c r="C729" i="35"/>
  <c r="C730" i="35"/>
  <c r="C731" i="35"/>
  <c r="C732" i="35"/>
  <c r="C733" i="35"/>
  <c r="C734" i="35"/>
  <c r="C735" i="35"/>
  <c r="C736" i="35"/>
  <c r="C737" i="35"/>
  <c r="C738" i="35"/>
  <c r="C739" i="35"/>
  <c r="C740" i="35"/>
  <c r="C741" i="35"/>
  <c r="C742" i="35"/>
  <c r="C743" i="35"/>
  <c r="C744" i="35"/>
  <c r="C745" i="35"/>
  <c r="C746" i="35"/>
  <c r="C747" i="35"/>
  <c r="C748" i="35"/>
  <c r="C749" i="35"/>
  <c r="C750" i="35"/>
  <c r="C751" i="35"/>
  <c r="C752" i="35"/>
  <c r="C753" i="35"/>
  <c r="C754" i="35"/>
  <c r="C755" i="35"/>
  <c r="C756" i="35"/>
  <c r="C757" i="35"/>
  <c r="C758" i="35"/>
  <c r="C759" i="35"/>
  <c r="C760" i="35"/>
  <c r="C761" i="35"/>
  <c r="C762" i="35"/>
  <c r="C763" i="35"/>
  <c r="C764" i="35"/>
  <c r="C765" i="35"/>
  <c r="C766" i="35"/>
  <c r="C767" i="35"/>
  <c r="C768" i="35"/>
  <c r="C769" i="35"/>
  <c r="C770" i="35"/>
  <c r="C771" i="35"/>
  <c r="C772" i="35"/>
  <c r="C773" i="35"/>
  <c r="C774" i="35"/>
  <c r="C775" i="35"/>
  <c r="C776" i="35"/>
  <c r="C777" i="35"/>
  <c r="C778" i="35"/>
  <c r="C779" i="35"/>
  <c r="C780" i="35"/>
  <c r="C781" i="35"/>
  <c r="C782" i="35"/>
  <c r="C783" i="35"/>
  <c r="C784" i="35"/>
  <c r="C785" i="35"/>
  <c r="C786" i="35"/>
  <c r="C787" i="35"/>
  <c r="C788" i="35"/>
  <c r="C789" i="35"/>
  <c r="C790" i="35"/>
  <c r="C791" i="35"/>
  <c r="C792" i="35"/>
  <c r="C793" i="35"/>
  <c r="C794" i="35"/>
  <c r="C795" i="35"/>
  <c r="C796" i="35"/>
  <c r="C797" i="35"/>
  <c r="C798" i="35"/>
  <c r="C799" i="35"/>
  <c r="C800" i="35"/>
  <c r="C801" i="35"/>
  <c r="C802" i="35"/>
  <c r="C803" i="35"/>
  <c r="C804" i="35"/>
  <c r="C805" i="35"/>
  <c r="C806" i="35"/>
  <c r="C807" i="35"/>
  <c r="C808" i="35"/>
  <c r="C809" i="35"/>
  <c r="C810" i="35"/>
  <c r="C811" i="35"/>
  <c r="C812" i="35"/>
  <c r="C813" i="35"/>
  <c r="C814" i="35"/>
  <c r="C815" i="35"/>
  <c r="C816" i="35"/>
  <c r="C817" i="35"/>
  <c r="C818" i="35"/>
  <c r="C819" i="35"/>
  <c r="C820" i="35"/>
  <c r="C821" i="35"/>
  <c r="C822" i="35"/>
  <c r="C823" i="35"/>
  <c r="C824" i="35"/>
  <c r="C825" i="35"/>
  <c r="C826" i="35"/>
  <c r="C827" i="35"/>
  <c r="C828" i="35"/>
  <c r="C829" i="35"/>
  <c r="C830" i="35"/>
  <c r="C831" i="35"/>
  <c r="C832" i="35"/>
  <c r="C833" i="35"/>
  <c r="C834" i="35"/>
  <c r="C835" i="35"/>
  <c r="C836" i="35"/>
  <c r="C837" i="35"/>
  <c r="C838" i="35"/>
  <c r="C839" i="35"/>
  <c r="C840" i="35"/>
  <c r="C841" i="35"/>
  <c r="C842" i="35"/>
  <c r="C843" i="35"/>
  <c r="C844" i="35"/>
  <c r="C845" i="35"/>
  <c r="C846" i="35"/>
  <c r="C847" i="35"/>
  <c r="C848" i="35"/>
  <c r="C849" i="35"/>
  <c r="C850" i="35"/>
  <c r="C851" i="35"/>
  <c r="C852" i="35"/>
  <c r="C853" i="35"/>
  <c r="C854" i="35"/>
  <c r="C855" i="35"/>
  <c r="C856" i="35"/>
  <c r="C857" i="35"/>
  <c r="C858" i="35"/>
  <c r="C859" i="35"/>
  <c r="C860" i="35"/>
  <c r="C861" i="35"/>
  <c r="C862" i="35"/>
  <c r="C863" i="35"/>
  <c r="C864" i="35"/>
  <c r="C865" i="35"/>
  <c r="C866" i="35"/>
  <c r="C867" i="35"/>
  <c r="C868" i="35"/>
  <c r="C869" i="35"/>
  <c r="C870" i="35"/>
  <c r="C871" i="35"/>
  <c r="C872" i="35"/>
  <c r="C873" i="35"/>
  <c r="C874" i="35"/>
  <c r="C875" i="35"/>
  <c r="C876" i="35"/>
  <c r="C877" i="35"/>
  <c r="C878" i="35"/>
  <c r="C879" i="35"/>
  <c r="C880" i="35"/>
  <c r="C881" i="35"/>
  <c r="C882" i="35"/>
  <c r="C883" i="35"/>
  <c r="C884" i="35"/>
  <c r="C885" i="35"/>
  <c r="C886" i="35"/>
  <c r="C887" i="35"/>
  <c r="C888" i="35"/>
  <c r="C889" i="35"/>
  <c r="C890" i="35"/>
  <c r="C891" i="35"/>
  <c r="C892" i="35"/>
  <c r="C893" i="35"/>
  <c r="C894" i="35"/>
  <c r="C895" i="35"/>
  <c r="C896" i="35"/>
  <c r="C897" i="35"/>
  <c r="C898" i="35"/>
  <c r="C899" i="35"/>
  <c r="C900" i="35"/>
  <c r="C901" i="35"/>
  <c r="C902" i="35"/>
  <c r="C903" i="35"/>
  <c r="C904" i="35"/>
  <c r="C905" i="35"/>
  <c r="C906" i="35"/>
  <c r="C907" i="35"/>
  <c r="C908" i="35"/>
  <c r="C909" i="35"/>
  <c r="C910" i="35"/>
  <c r="C911" i="35"/>
  <c r="C912" i="35"/>
  <c r="C913" i="35"/>
  <c r="C914" i="35"/>
  <c r="C915" i="35"/>
  <c r="C916" i="35"/>
  <c r="C917" i="35"/>
  <c r="C918" i="35"/>
  <c r="C919" i="35"/>
  <c r="C920" i="35"/>
  <c r="C921" i="35"/>
  <c r="C922" i="35"/>
  <c r="C923" i="35"/>
  <c r="C924" i="35"/>
  <c r="C925" i="35"/>
  <c r="C926" i="35"/>
  <c r="C927" i="35"/>
  <c r="C928" i="35"/>
  <c r="C929" i="35"/>
  <c r="C930" i="35"/>
  <c r="C931" i="35"/>
  <c r="C932" i="35"/>
  <c r="C933" i="35"/>
  <c r="C934" i="35"/>
  <c r="C935" i="35"/>
  <c r="C936" i="35"/>
  <c r="C937" i="35"/>
  <c r="C938" i="35"/>
  <c r="C939" i="35"/>
  <c r="C940" i="35"/>
  <c r="C941" i="35"/>
  <c r="C942" i="35"/>
  <c r="C943" i="35"/>
  <c r="C944" i="35"/>
  <c r="C945" i="35"/>
  <c r="C946" i="35"/>
  <c r="C947" i="35"/>
  <c r="C948" i="35"/>
  <c r="C949" i="35"/>
  <c r="C950" i="35"/>
  <c r="C951" i="35"/>
  <c r="C952" i="35"/>
  <c r="C953" i="35"/>
  <c r="C954" i="35"/>
  <c r="C955" i="35"/>
  <c r="C956" i="35"/>
  <c r="C957" i="35"/>
  <c r="C958" i="35"/>
  <c r="C959" i="35"/>
  <c r="C960" i="35"/>
  <c r="C961" i="35"/>
  <c r="C962" i="35"/>
  <c r="C963" i="35"/>
  <c r="C964" i="35"/>
  <c r="C965" i="35"/>
  <c r="C966" i="35"/>
  <c r="C967" i="35"/>
  <c r="C968" i="35"/>
  <c r="C969" i="35"/>
  <c r="C970" i="35"/>
  <c r="C971" i="35"/>
  <c r="C972" i="35"/>
  <c r="C973" i="35"/>
  <c r="C974" i="35"/>
  <c r="C975" i="35"/>
  <c r="C976" i="35"/>
  <c r="C977" i="35"/>
  <c r="C978" i="35"/>
  <c r="C979" i="35"/>
  <c r="C980" i="35"/>
  <c r="C981" i="35"/>
  <c r="C982" i="35"/>
  <c r="C983" i="35"/>
  <c r="C984" i="35"/>
  <c r="C985" i="35"/>
  <c r="C986" i="35"/>
  <c r="C987" i="35"/>
  <c r="C988" i="35"/>
  <c r="C989" i="35"/>
  <c r="C990" i="35"/>
  <c r="C991" i="35"/>
  <c r="C992" i="35"/>
  <c r="C993" i="35"/>
  <c r="C994" i="35"/>
  <c r="C995" i="35"/>
  <c r="C996" i="35"/>
  <c r="C997" i="35"/>
  <c r="C998" i="35"/>
  <c r="C999" i="35"/>
  <c r="C1000" i="35"/>
  <c r="C1001" i="35"/>
  <c r="C1002" i="35"/>
  <c r="C1003" i="35"/>
  <c r="C1004" i="35"/>
  <c r="C1005" i="35"/>
  <c r="C1006" i="35"/>
  <c r="C1007" i="35"/>
  <c r="C1008" i="35"/>
  <c r="C1009" i="35"/>
  <c r="C1010" i="35"/>
  <c r="C1011" i="35"/>
  <c r="C1012" i="35"/>
  <c r="C1013" i="35"/>
  <c r="C1014" i="35"/>
  <c r="C1015" i="35"/>
  <c r="C1016" i="35"/>
  <c r="C1017" i="35"/>
  <c r="C1018" i="35"/>
  <c r="C1019" i="35"/>
  <c r="C1020" i="35"/>
  <c r="C1021" i="35"/>
  <c r="C1022" i="35"/>
  <c r="C1023" i="35"/>
  <c r="C1024" i="35"/>
  <c r="C1025" i="35"/>
  <c r="C1026" i="35"/>
  <c r="C1027" i="35"/>
  <c r="C1028" i="35"/>
  <c r="C1029" i="35"/>
  <c r="C1030" i="35"/>
  <c r="C1031" i="35"/>
  <c r="C1032" i="35"/>
  <c r="C1033" i="35"/>
  <c r="C1034" i="35"/>
  <c r="C1035" i="35"/>
  <c r="C1036" i="35"/>
  <c r="C1037" i="35"/>
  <c r="C1038" i="35"/>
  <c r="C1039" i="35"/>
  <c r="C1040" i="35"/>
  <c r="C1041" i="35"/>
  <c r="C1042" i="35"/>
  <c r="C1043" i="35"/>
  <c r="C1044" i="35"/>
  <c r="C1045" i="35"/>
  <c r="C1046" i="35"/>
  <c r="C1047" i="35"/>
  <c r="C1048" i="35"/>
  <c r="C1049" i="35"/>
  <c r="C1050" i="35"/>
  <c r="C1051" i="35"/>
  <c r="C1052" i="35"/>
  <c r="C1053" i="35"/>
  <c r="C1054" i="35"/>
  <c r="C1055" i="35"/>
  <c r="C1056" i="35"/>
  <c r="C1057" i="35"/>
  <c r="C1058" i="35"/>
  <c r="C1059" i="35"/>
  <c r="C1060" i="35"/>
  <c r="C1061" i="35"/>
  <c r="C1062" i="35"/>
  <c r="C1063" i="35"/>
  <c r="C1064" i="35"/>
  <c r="C1065" i="35"/>
  <c r="C1066" i="35"/>
  <c r="C1067" i="35"/>
  <c r="C1068" i="35"/>
  <c r="C1069" i="35"/>
  <c r="C1070" i="35"/>
  <c r="C1071" i="35"/>
  <c r="C1072" i="35"/>
  <c r="C1073" i="35"/>
  <c r="C1074" i="35"/>
  <c r="C1075" i="35"/>
  <c r="C1076" i="35"/>
  <c r="C1077" i="35"/>
  <c r="C1078" i="35"/>
  <c r="C1079" i="35"/>
  <c r="C1080" i="35"/>
  <c r="C1081" i="35"/>
  <c r="C1082" i="35"/>
  <c r="C1083" i="35"/>
  <c r="C1084" i="35"/>
  <c r="C1085" i="35"/>
  <c r="C1086" i="35"/>
  <c r="C1087" i="35"/>
  <c r="C1088" i="35"/>
  <c r="C1089" i="35"/>
  <c r="C1090" i="35"/>
  <c r="C1091" i="35"/>
  <c r="C1092" i="35"/>
  <c r="C1093" i="35"/>
  <c r="C1094" i="35"/>
  <c r="C1095" i="35"/>
  <c r="C1096" i="35"/>
  <c r="C1097" i="35"/>
  <c r="C1098" i="35"/>
  <c r="C1099" i="35"/>
  <c r="C1100" i="35"/>
  <c r="C1101" i="35"/>
  <c r="C1102" i="35"/>
  <c r="C1103" i="35"/>
  <c r="C1104" i="35"/>
  <c r="C1105" i="35"/>
  <c r="C1106" i="35"/>
  <c r="C1107" i="35"/>
  <c r="C1108" i="35"/>
  <c r="C1109" i="35"/>
  <c r="C1110" i="35"/>
  <c r="C1111" i="35"/>
  <c r="C1112" i="35"/>
  <c r="C1113" i="35"/>
  <c r="C1114" i="35"/>
  <c r="C1115" i="35"/>
  <c r="C1116" i="35"/>
  <c r="C1117" i="35"/>
  <c r="C1118" i="35"/>
  <c r="C1119" i="35"/>
  <c r="C1120" i="35"/>
  <c r="C1121" i="35"/>
  <c r="C1122" i="35"/>
  <c r="C1123" i="35"/>
  <c r="C1124" i="35"/>
  <c r="C1125" i="35"/>
  <c r="C1126" i="35"/>
  <c r="C1127" i="35"/>
  <c r="C1128" i="35"/>
  <c r="C1129" i="35"/>
  <c r="C1130" i="35"/>
  <c r="C1131" i="35"/>
  <c r="C1132" i="35"/>
  <c r="C1133" i="35"/>
  <c r="C1134" i="35"/>
  <c r="C1135" i="35"/>
  <c r="C1136" i="35"/>
  <c r="C1137" i="35"/>
  <c r="C1138" i="35"/>
  <c r="C1139" i="35"/>
  <c r="C1140" i="35"/>
  <c r="C1141" i="35"/>
  <c r="C1142" i="35"/>
  <c r="C1143" i="35"/>
  <c r="C1144" i="35"/>
  <c r="C1145" i="35"/>
  <c r="C1146" i="35"/>
  <c r="C1147" i="35"/>
  <c r="C1148" i="35"/>
  <c r="C1149" i="35"/>
  <c r="C1150" i="35"/>
  <c r="C1151" i="35"/>
  <c r="C1152" i="35"/>
  <c r="C1153" i="35"/>
  <c r="C1154" i="35"/>
  <c r="C1155" i="35"/>
  <c r="C1156" i="35"/>
  <c r="C1157" i="35"/>
  <c r="C1158" i="35"/>
  <c r="C1159" i="35"/>
  <c r="C1160" i="35"/>
  <c r="C1161" i="35"/>
  <c r="C1162" i="35"/>
  <c r="C1163" i="35"/>
  <c r="C1164" i="35"/>
  <c r="C1165" i="35"/>
  <c r="C1166" i="35"/>
  <c r="C1167" i="35"/>
  <c r="C1168" i="35"/>
  <c r="C1169" i="35"/>
  <c r="C1170" i="35"/>
  <c r="C1171" i="35"/>
  <c r="C1172" i="35"/>
  <c r="C1173" i="35"/>
  <c r="C1174" i="35"/>
  <c r="C1175" i="35"/>
  <c r="C1176" i="35"/>
  <c r="C1177" i="35"/>
  <c r="C1178" i="35"/>
  <c r="C1179" i="35"/>
  <c r="C1180" i="35"/>
  <c r="C1181" i="35"/>
  <c r="C1182" i="35"/>
  <c r="C1183" i="35"/>
  <c r="C1184" i="35"/>
  <c r="C1185" i="35"/>
  <c r="C1186" i="35"/>
  <c r="C1187" i="35"/>
  <c r="C1188" i="35"/>
  <c r="C1189" i="35"/>
  <c r="C1190" i="35"/>
  <c r="C1191" i="35"/>
  <c r="C1192" i="35"/>
  <c r="C1193" i="35"/>
  <c r="C1194" i="35"/>
  <c r="C1195" i="35"/>
  <c r="C1196" i="35"/>
  <c r="C1197" i="35"/>
  <c r="C1198" i="35"/>
  <c r="C1199" i="35"/>
  <c r="C1200" i="35"/>
  <c r="C1201" i="35"/>
  <c r="C1202" i="35"/>
  <c r="C1203" i="35"/>
  <c r="C1204" i="35"/>
  <c r="C1205" i="35"/>
  <c r="C1206" i="35"/>
  <c r="C1207" i="35"/>
  <c r="C1208" i="35"/>
  <c r="C1209" i="35"/>
  <c r="C1210" i="35"/>
  <c r="C1211" i="35"/>
  <c r="C1212" i="35"/>
  <c r="C1213" i="35"/>
  <c r="C1214" i="35"/>
  <c r="C1215" i="35"/>
  <c r="C1216" i="35"/>
  <c r="C1217" i="35"/>
  <c r="C1218" i="35"/>
  <c r="C1219" i="35"/>
  <c r="C1220" i="35"/>
  <c r="C1221" i="35"/>
  <c r="C1222" i="35"/>
  <c r="C1223" i="35"/>
  <c r="C1224" i="35"/>
  <c r="C1225" i="35"/>
  <c r="C1226" i="35"/>
  <c r="C1227" i="35"/>
  <c r="C1228" i="35"/>
  <c r="C1229" i="35"/>
  <c r="C1230" i="35"/>
  <c r="C1231" i="35"/>
  <c r="C1232" i="35"/>
  <c r="C1233" i="35"/>
  <c r="C1234" i="35"/>
  <c r="C1235" i="35"/>
  <c r="C1236" i="35"/>
  <c r="C1237" i="35"/>
  <c r="C1238" i="35"/>
  <c r="C1239" i="35"/>
  <c r="C1240" i="35"/>
  <c r="C1241" i="35"/>
  <c r="C1242" i="35"/>
  <c r="C1243" i="35"/>
  <c r="C1244" i="35"/>
  <c r="C1245" i="35"/>
  <c r="C1246" i="35"/>
  <c r="C1247" i="35"/>
  <c r="C1248" i="35"/>
  <c r="C1249" i="35"/>
  <c r="C1250" i="35"/>
  <c r="C1251" i="35"/>
  <c r="C1252" i="35"/>
  <c r="C1253" i="35"/>
  <c r="C1254" i="35"/>
  <c r="C1255" i="35"/>
  <c r="C1256" i="35"/>
  <c r="C1257" i="35"/>
  <c r="C1258" i="35"/>
  <c r="C1259" i="35"/>
  <c r="C1260" i="35"/>
  <c r="C1261" i="35"/>
  <c r="C1262" i="35"/>
  <c r="C1263" i="35"/>
  <c r="C1264" i="35"/>
  <c r="C1265" i="35"/>
  <c r="C1266" i="35"/>
  <c r="C1267" i="35"/>
  <c r="C1268" i="35"/>
  <c r="C1269" i="35"/>
  <c r="C1270" i="35"/>
  <c r="C1271" i="35"/>
  <c r="C1272" i="35"/>
  <c r="C1273" i="35"/>
  <c r="C1274" i="35"/>
  <c r="C1275" i="35"/>
  <c r="C1276" i="35"/>
  <c r="C1277" i="35"/>
  <c r="C1278" i="35"/>
  <c r="C1279" i="35"/>
  <c r="C1280" i="35"/>
  <c r="C1281" i="35"/>
  <c r="C1282" i="35"/>
  <c r="C1283" i="35"/>
  <c r="C1284" i="35"/>
  <c r="C1285" i="35"/>
  <c r="C1286" i="35"/>
  <c r="C1287" i="35"/>
  <c r="C1288" i="35"/>
  <c r="C1289" i="35"/>
  <c r="C1290" i="35"/>
  <c r="C1291" i="35"/>
  <c r="C1292" i="35"/>
  <c r="C1293" i="35"/>
  <c r="C1294" i="35"/>
  <c r="C1295" i="35"/>
  <c r="C1296" i="35"/>
  <c r="C1297" i="35"/>
  <c r="C1298" i="35"/>
  <c r="C1299" i="35"/>
  <c r="C1300" i="35"/>
  <c r="C1301" i="35"/>
  <c r="C1302" i="35"/>
  <c r="C1303" i="35"/>
  <c r="C1304" i="35"/>
  <c r="C1305" i="35"/>
  <c r="C1306" i="35"/>
  <c r="C1307" i="35"/>
  <c r="C1308" i="35"/>
  <c r="C1309" i="35"/>
  <c r="C1310" i="35"/>
  <c r="C1311" i="35"/>
  <c r="C1312" i="35"/>
  <c r="C1313" i="35"/>
  <c r="C1314" i="35"/>
  <c r="C1315" i="35"/>
  <c r="C1316" i="35"/>
  <c r="C1317" i="35"/>
  <c r="C1318" i="35"/>
  <c r="C1319" i="35"/>
  <c r="C1320" i="35"/>
  <c r="C1321" i="35"/>
  <c r="C1322" i="35"/>
  <c r="C1323" i="35"/>
  <c r="C1324" i="35"/>
  <c r="C1325" i="35"/>
  <c r="C1326" i="35"/>
  <c r="C1327" i="35"/>
  <c r="C1328" i="35"/>
  <c r="C1329" i="35"/>
  <c r="C1330" i="35"/>
  <c r="C1331" i="35"/>
  <c r="C1332" i="35"/>
  <c r="C1333" i="35"/>
  <c r="C1334" i="35"/>
  <c r="C1335" i="35"/>
  <c r="C1336" i="35"/>
  <c r="C1337" i="35"/>
  <c r="C1338" i="35"/>
  <c r="C1339" i="35"/>
  <c r="C1340" i="35"/>
  <c r="C1341" i="35"/>
  <c r="C1342" i="35"/>
  <c r="C1343" i="35"/>
  <c r="C1344" i="35"/>
  <c r="C1345" i="35"/>
  <c r="C1346" i="35"/>
  <c r="C1347" i="35"/>
  <c r="C1348" i="35"/>
  <c r="C1349" i="35"/>
  <c r="C1350" i="35"/>
  <c r="C1351" i="35"/>
  <c r="C1352" i="35"/>
  <c r="C1353" i="35"/>
  <c r="C1354" i="35"/>
  <c r="C1355" i="35"/>
  <c r="C1356" i="35"/>
  <c r="C1357" i="35"/>
  <c r="C1358" i="35"/>
  <c r="C1359" i="35"/>
  <c r="C1360" i="35"/>
  <c r="C1361" i="35"/>
  <c r="C1362" i="35"/>
  <c r="C1363" i="35"/>
  <c r="C1364" i="35"/>
  <c r="C1365" i="35"/>
  <c r="C1366" i="35"/>
  <c r="C1367" i="35"/>
  <c r="C1368" i="35"/>
  <c r="C1369" i="35"/>
  <c r="C1370" i="35"/>
  <c r="C1371" i="35"/>
  <c r="C1372" i="35"/>
  <c r="C1373" i="35"/>
  <c r="C1374" i="35"/>
  <c r="C1375" i="35"/>
  <c r="C1376" i="35"/>
  <c r="C1377" i="35"/>
  <c r="C1378" i="35"/>
  <c r="C1379" i="35"/>
  <c r="C1380" i="35"/>
  <c r="C1381" i="35"/>
  <c r="C1382" i="35"/>
  <c r="C1383" i="35"/>
  <c r="C1384" i="35"/>
  <c r="C1385" i="35"/>
  <c r="C1386" i="35"/>
  <c r="C1387" i="35"/>
  <c r="C1388" i="35"/>
  <c r="C1389" i="35"/>
  <c r="C1390" i="35"/>
  <c r="C1391" i="35"/>
  <c r="C1392" i="35"/>
  <c r="C1393" i="35"/>
  <c r="C1394" i="35"/>
  <c r="C1395" i="35"/>
  <c r="C1396" i="35"/>
  <c r="C1397" i="35"/>
  <c r="C1398" i="35"/>
  <c r="C1399" i="35"/>
  <c r="C1400" i="35"/>
  <c r="C1401" i="35"/>
  <c r="C1402" i="35"/>
  <c r="C1403" i="35"/>
  <c r="C1404" i="35"/>
  <c r="C1405" i="35"/>
  <c r="C1406" i="35"/>
  <c r="C1407" i="35"/>
  <c r="C1408" i="35"/>
  <c r="C1409" i="35"/>
  <c r="C1410" i="35"/>
  <c r="C1411" i="35"/>
  <c r="C1412" i="35"/>
  <c r="C1413" i="35"/>
  <c r="C1414" i="35"/>
  <c r="C1415" i="35"/>
  <c r="C1416" i="35"/>
  <c r="C1417" i="35"/>
  <c r="C1418" i="35"/>
  <c r="C1419" i="35"/>
  <c r="C1420" i="35"/>
  <c r="C1421" i="35"/>
  <c r="C1422" i="35"/>
  <c r="C1423" i="35"/>
  <c r="C1424" i="35"/>
  <c r="C1425" i="35"/>
  <c r="C1426" i="35"/>
  <c r="C1427" i="35"/>
  <c r="C1428" i="35"/>
  <c r="C1429" i="35"/>
  <c r="C1430" i="35"/>
  <c r="C1431" i="35"/>
  <c r="C1432" i="35"/>
  <c r="C1433" i="35"/>
  <c r="C1434" i="35"/>
  <c r="C1435" i="35"/>
  <c r="C1436" i="35"/>
  <c r="C1437" i="35"/>
  <c r="C1438" i="35"/>
  <c r="C1439" i="35"/>
  <c r="C1440" i="35"/>
  <c r="C1441" i="35"/>
  <c r="C1442" i="35"/>
  <c r="C1443" i="35"/>
  <c r="C1444" i="35"/>
  <c r="C1445" i="35"/>
  <c r="C1446" i="35"/>
  <c r="C1447" i="35"/>
  <c r="C1448" i="35"/>
  <c r="C1449" i="35"/>
  <c r="C1450" i="35"/>
  <c r="C1451" i="35"/>
  <c r="C1452" i="35"/>
  <c r="C1453" i="35"/>
  <c r="C1454" i="35"/>
  <c r="C1455" i="35"/>
  <c r="C1456" i="35"/>
  <c r="C1457" i="35"/>
  <c r="C1458" i="35"/>
  <c r="C1459" i="35"/>
  <c r="C1460" i="35"/>
  <c r="C1461" i="35"/>
  <c r="C1462" i="35"/>
  <c r="C1463" i="35"/>
  <c r="C1464" i="35"/>
  <c r="C1465" i="35"/>
  <c r="C1466" i="35"/>
  <c r="C1467" i="35"/>
  <c r="C1468" i="35"/>
  <c r="C1469" i="35"/>
  <c r="C1470" i="35"/>
  <c r="C1471" i="35"/>
  <c r="C1472" i="35"/>
  <c r="C1473" i="35"/>
  <c r="C1474" i="35"/>
  <c r="C1475" i="35"/>
  <c r="C1476" i="35"/>
  <c r="C1477" i="35"/>
  <c r="C1478" i="35"/>
  <c r="C1479" i="35"/>
  <c r="C1480" i="35"/>
  <c r="C1481" i="35"/>
  <c r="C1482" i="35"/>
  <c r="C1483" i="35"/>
  <c r="C1484" i="35"/>
  <c r="C1485" i="35"/>
  <c r="C1486" i="35"/>
  <c r="C1487" i="35"/>
  <c r="C1488" i="35"/>
  <c r="C1489" i="35"/>
  <c r="C1490" i="35"/>
  <c r="C1491" i="35"/>
  <c r="C1492" i="35"/>
  <c r="C1493" i="35"/>
  <c r="C1494" i="35"/>
  <c r="C1495" i="35"/>
  <c r="C1496" i="35"/>
  <c r="C1497" i="35"/>
  <c r="C1498" i="35"/>
  <c r="C1499" i="35"/>
  <c r="C1500" i="35"/>
  <c r="C1501" i="35"/>
  <c r="C1502" i="35"/>
  <c r="C1503" i="35"/>
  <c r="C1504" i="35"/>
  <c r="C1505" i="35"/>
  <c r="C1506" i="35"/>
  <c r="C1507" i="35"/>
  <c r="C1508" i="35"/>
  <c r="C1509" i="35"/>
  <c r="C1510" i="35"/>
  <c r="C1511" i="35"/>
  <c r="C1512" i="35"/>
  <c r="C1513" i="35"/>
  <c r="C1514" i="35"/>
  <c r="C1515" i="35"/>
  <c r="C1516" i="35"/>
  <c r="C1517" i="35"/>
  <c r="C1518" i="35"/>
  <c r="C1519" i="35"/>
  <c r="C1520" i="35"/>
  <c r="C1521" i="35"/>
  <c r="C1522" i="35"/>
  <c r="C1523" i="35"/>
  <c r="C1524" i="35"/>
  <c r="C1525" i="35"/>
  <c r="C1526" i="35"/>
  <c r="C1527" i="35"/>
  <c r="C1528" i="35"/>
  <c r="C1529" i="35"/>
  <c r="C1530" i="35"/>
  <c r="C1531" i="35"/>
  <c r="C1532" i="35"/>
  <c r="C1533" i="35"/>
  <c r="C1534" i="35"/>
  <c r="C1535" i="35"/>
  <c r="C1536" i="35"/>
  <c r="C1537" i="35"/>
  <c r="C1538" i="35"/>
  <c r="C1539" i="35"/>
  <c r="C1540" i="35"/>
  <c r="C1541" i="35"/>
  <c r="C1542" i="35"/>
  <c r="C1543" i="35"/>
  <c r="C1544" i="35"/>
  <c r="C1545" i="35"/>
  <c r="C1546" i="35"/>
  <c r="C1547" i="35"/>
  <c r="C1548" i="35"/>
  <c r="C1549" i="35"/>
  <c r="C1550" i="35"/>
  <c r="C1551" i="35"/>
  <c r="C1552" i="35"/>
  <c r="C1553" i="35"/>
  <c r="C1554" i="35"/>
  <c r="C1555" i="35"/>
  <c r="C1556" i="35"/>
  <c r="C1557" i="35"/>
  <c r="C1558" i="35"/>
  <c r="C1559" i="35"/>
  <c r="C1560" i="35"/>
  <c r="C1561" i="35"/>
  <c r="C1562" i="35"/>
  <c r="C1563" i="35"/>
  <c r="C1564" i="35"/>
  <c r="C1565" i="35"/>
  <c r="C1566" i="35"/>
  <c r="C1567" i="35"/>
  <c r="C1568" i="35"/>
  <c r="C1569" i="35"/>
  <c r="C1570" i="35"/>
  <c r="C1571" i="35"/>
  <c r="C1572" i="35"/>
  <c r="C1573" i="35"/>
  <c r="C1574" i="35"/>
  <c r="C1575" i="35"/>
  <c r="C1576" i="35"/>
  <c r="C1577" i="35"/>
  <c r="C1578" i="35"/>
  <c r="C1579" i="35"/>
  <c r="C1580" i="35"/>
  <c r="C1581" i="35"/>
  <c r="C1582" i="35"/>
  <c r="C1583" i="35"/>
  <c r="C1584" i="35"/>
  <c r="C1585" i="35"/>
  <c r="C1586" i="35"/>
  <c r="C1587" i="35"/>
  <c r="C1588" i="35"/>
  <c r="C1589" i="35"/>
  <c r="C1590" i="35"/>
  <c r="C1591" i="35"/>
  <c r="C1592" i="35"/>
  <c r="C1593" i="35"/>
  <c r="C1594" i="35"/>
  <c r="C1595" i="35"/>
  <c r="C1596" i="35"/>
  <c r="C1597" i="35"/>
  <c r="C1598" i="35"/>
  <c r="C1599" i="35"/>
  <c r="C1600" i="35"/>
  <c r="C1601" i="35"/>
  <c r="C1602" i="35"/>
  <c r="C1603" i="35"/>
  <c r="C1604" i="35"/>
  <c r="C1605" i="35"/>
  <c r="C1606" i="35"/>
  <c r="C1607" i="35"/>
  <c r="C1608" i="35"/>
  <c r="C1609" i="35"/>
  <c r="C1610" i="35"/>
  <c r="C1611" i="35"/>
  <c r="C1612" i="35"/>
  <c r="C1613" i="35"/>
  <c r="C1614" i="35"/>
  <c r="C1615" i="35"/>
  <c r="C1616" i="35"/>
  <c r="C1617" i="35"/>
  <c r="C1618" i="35"/>
  <c r="C1619" i="35"/>
  <c r="C1620" i="35"/>
  <c r="C1621" i="35"/>
  <c r="C1622" i="35"/>
  <c r="C1623" i="35"/>
  <c r="C1624" i="35"/>
  <c r="C1625" i="35"/>
  <c r="C1626" i="35"/>
  <c r="C1627" i="35"/>
  <c r="C1628" i="35"/>
  <c r="C1629" i="35"/>
  <c r="C1630" i="35"/>
  <c r="C1631" i="35"/>
  <c r="C1632" i="35"/>
  <c r="C1633" i="35"/>
  <c r="C1634" i="35"/>
  <c r="C1635" i="35"/>
  <c r="C1636" i="35"/>
  <c r="C1637" i="35"/>
  <c r="C1638" i="35"/>
  <c r="C1639" i="35"/>
  <c r="C1640" i="35"/>
  <c r="C1641" i="35"/>
  <c r="C1642" i="35"/>
  <c r="C1643" i="35"/>
  <c r="C1644" i="35"/>
  <c r="C1645" i="35"/>
  <c r="C1646" i="35"/>
  <c r="C1647" i="35"/>
  <c r="C1648" i="35"/>
  <c r="C1649" i="35"/>
  <c r="C1650" i="35"/>
  <c r="C1651" i="35"/>
  <c r="C1652" i="35"/>
  <c r="C1653" i="35"/>
  <c r="C1654" i="35"/>
  <c r="C1655" i="35"/>
  <c r="C1656" i="35"/>
  <c r="C1657" i="35"/>
  <c r="C1658" i="35"/>
  <c r="C1659" i="35"/>
  <c r="C1660" i="35"/>
  <c r="C1661" i="35"/>
  <c r="C1662" i="35"/>
  <c r="C1663" i="35"/>
  <c r="C1664" i="35"/>
  <c r="C1665" i="35"/>
  <c r="C1666" i="35"/>
  <c r="C1667" i="35"/>
  <c r="C1668" i="35"/>
  <c r="C1669" i="35"/>
  <c r="C1670" i="35"/>
  <c r="C1671" i="35"/>
  <c r="C1672" i="35"/>
  <c r="C1673" i="35"/>
  <c r="C1674" i="35"/>
  <c r="C1675" i="35"/>
  <c r="C1676" i="35"/>
  <c r="C1677" i="35"/>
  <c r="C1678" i="35"/>
  <c r="C1679" i="35"/>
  <c r="C1680" i="35"/>
  <c r="C1681" i="35"/>
  <c r="C1682" i="35"/>
  <c r="C1683" i="35"/>
  <c r="C1684" i="35"/>
  <c r="C1685" i="35"/>
  <c r="C1686" i="35"/>
  <c r="C1687" i="35"/>
  <c r="C1688" i="35"/>
  <c r="C1689" i="35"/>
  <c r="C1690" i="35"/>
  <c r="C1691" i="35"/>
  <c r="C1692" i="35"/>
  <c r="C1693" i="35"/>
  <c r="C1694" i="35"/>
  <c r="C1695" i="35"/>
  <c r="C1696" i="35"/>
  <c r="C1697" i="35"/>
  <c r="C1698" i="35"/>
  <c r="C1699" i="35"/>
  <c r="C1700" i="35"/>
  <c r="C1701" i="35"/>
  <c r="C1702" i="35"/>
  <c r="C1703" i="35"/>
  <c r="C1704" i="35"/>
  <c r="C1705" i="35"/>
  <c r="C1706" i="35"/>
  <c r="C1707" i="35"/>
  <c r="C1708" i="35"/>
  <c r="C1709" i="35"/>
  <c r="C1710" i="35"/>
  <c r="C1711" i="35"/>
  <c r="C1712" i="35"/>
  <c r="C1713" i="35"/>
  <c r="C1714" i="35"/>
  <c r="C1715" i="35"/>
  <c r="C1716" i="35"/>
  <c r="C1717" i="35"/>
  <c r="C1718" i="35"/>
  <c r="C1719" i="35"/>
  <c r="C1720" i="35"/>
  <c r="C1721" i="35"/>
  <c r="C1722" i="35"/>
  <c r="C1723" i="35"/>
  <c r="C1724" i="35"/>
  <c r="C1725" i="35"/>
  <c r="C1726" i="35"/>
  <c r="C1727" i="35"/>
  <c r="C1728" i="35"/>
  <c r="C1729" i="35"/>
  <c r="C1730" i="35"/>
  <c r="C1731" i="35"/>
  <c r="C1732" i="35"/>
  <c r="C1733" i="35"/>
  <c r="C1734" i="35"/>
  <c r="C1735" i="35"/>
  <c r="C1736" i="35"/>
  <c r="C1737" i="35"/>
  <c r="C1738" i="35"/>
  <c r="C1739" i="35"/>
  <c r="C1740" i="35"/>
  <c r="C1741" i="35"/>
  <c r="C1742" i="35"/>
  <c r="C1743" i="35"/>
  <c r="C1744" i="35"/>
  <c r="C1745" i="35"/>
  <c r="C1746" i="35"/>
  <c r="C1747" i="35"/>
  <c r="C1748" i="35"/>
  <c r="C1749" i="35"/>
  <c r="C1750" i="35"/>
  <c r="C1751" i="35"/>
  <c r="C1752" i="35"/>
  <c r="C1753" i="35"/>
  <c r="C1754" i="35"/>
  <c r="C1755" i="35"/>
  <c r="C1756" i="35"/>
  <c r="C1757" i="35"/>
  <c r="C1758" i="35"/>
  <c r="C1759" i="35"/>
  <c r="C1760" i="35"/>
  <c r="C1761" i="35"/>
  <c r="C1762" i="35"/>
  <c r="C1763" i="35"/>
  <c r="C1764" i="35"/>
  <c r="C1765" i="35"/>
  <c r="C1766" i="35"/>
  <c r="C1767" i="35"/>
  <c r="C1768" i="35"/>
  <c r="C1769" i="35"/>
  <c r="C1770" i="35"/>
  <c r="C1771" i="35"/>
  <c r="C1772" i="35"/>
  <c r="C1773" i="35"/>
  <c r="C1774" i="35"/>
  <c r="C1775" i="35"/>
  <c r="C1776" i="35"/>
  <c r="C1777" i="35"/>
  <c r="C1778" i="35"/>
  <c r="C1779" i="35"/>
  <c r="C1780" i="35"/>
  <c r="C1781" i="35"/>
  <c r="C1782" i="35"/>
  <c r="C1783" i="35"/>
  <c r="C1784" i="35"/>
  <c r="C1785" i="35"/>
  <c r="C1786" i="35"/>
  <c r="C1787" i="35"/>
  <c r="C1788" i="35"/>
  <c r="C1789" i="35"/>
  <c r="C1790" i="35"/>
  <c r="C1791" i="35"/>
  <c r="C1792" i="35"/>
  <c r="C1793" i="35"/>
  <c r="C1794" i="35"/>
  <c r="C1795" i="35"/>
  <c r="C1796" i="35"/>
  <c r="C1797" i="35"/>
  <c r="C1798" i="35"/>
  <c r="C1799" i="35"/>
  <c r="C1800" i="35"/>
  <c r="C1801" i="35"/>
  <c r="C1802" i="35"/>
  <c r="C1803" i="35"/>
  <c r="C1804" i="35"/>
  <c r="C1805" i="35"/>
  <c r="C1806" i="35"/>
  <c r="C1807" i="35"/>
  <c r="C1808" i="35"/>
  <c r="C1809" i="35"/>
  <c r="C1810" i="35"/>
  <c r="C1811" i="35"/>
  <c r="C1812" i="35"/>
  <c r="C1813" i="35"/>
  <c r="C1814" i="35"/>
  <c r="C1815" i="35"/>
  <c r="C1816" i="35"/>
  <c r="C1817" i="35"/>
  <c r="C1818" i="35"/>
  <c r="C1819" i="35"/>
  <c r="C1820" i="35"/>
  <c r="C1821" i="35"/>
  <c r="C1822" i="35"/>
  <c r="C1823" i="35"/>
  <c r="C1824" i="35"/>
  <c r="C1825" i="35"/>
  <c r="C1826" i="35"/>
  <c r="C1827" i="35"/>
  <c r="C1828" i="35"/>
  <c r="C1829" i="35"/>
  <c r="C1830" i="35"/>
  <c r="C1831" i="35"/>
  <c r="C1832" i="35"/>
  <c r="C1833" i="35"/>
  <c r="C1834" i="35"/>
  <c r="C1835" i="35"/>
  <c r="C1836" i="35"/>
  <c r="C1837" i="35"/>
  <c r="C1838" i="35"/>
  <c r="C1839" i="35"/>
  <c r="C1840" i="35"/>
  <c r="C1841" i="35"/>
  <c r="C1842" i="35"/>
  <c r="C1843" i="35"/>
  <c r="C1844" i="35"/>
  <c r="C1845" i="35"/>
  <c r="C1846" i="35"/>
  <c r="C1847" i="35"/>
  <c r="C1848" i="35"/>
  <c r="C1849" i="35"/>
  <c r="C1850" i="35"/>
  <c r="C1851" i="35"/>
  <c r="C1852" i="35"/>
  <c r="C1853" i="35"/>
  <c r="C1854" i="35"/>
  <c r="C1855" i="35"/>
  <c r="C1856" i="35"/>
  <c r="C1857" i="35"/>
  <c r="C1858" i="35"/>
  <c r="C1859" i="35"/>
  <c r="C1860" i="35"/>
  <c r="C1861" i="35"/>
  <c r="C1862" i="35"/>
  <c r="C1863" i="35"/>
  <c r="C1864" i="35"/>
  <c r="C1865" i="35"/>
  <c r="C1866" i="35"/>
  <c r="C1867" i="35"/>
  <c r="C1868" i="35"/>
  <c r="C1869" i="35"/>
  <c r="C1870" i="35"/>
  <c r="C1871" i="35"/>
  <c r="C1872" i="35"/>
  <c r="C1873" i="35"/>
  <c r="C1874" i="35"/>
  <c r="C1875" i="35"/>
  <c r="C1876" i="35"/>
  <c r="C1877" i="35"/>
  <c r="C1878" i="35"/>
  <c r="C1879" i="35"/>
  <c r="C1880" i="35"/>
  <c r="C1881" i="35"/>
  <c r="C1882" i="35"/>
  <c r="C1883" i="35"/>
  <c r="C1884" i="35"/>
  <c r="C1885" i="35"/>
  <c r="C1886" i="35"/>
  <c r="C1887" i="35"/>
  <c r="C1888" i="35"/>
  <c r="C1889" i="35"/>
  <c r="C1890" i="35"/>
  <c r="C1891" i="35"/>
  <c r="C1892" i="35"/>
  <c r="C1893" i="35"/>
  <c r="C1894" i="35"/>
  <c r="C1895" i="35"/>
  <c r="C1896" i="35"/>
  <c r="C1897" i="35"/>
  <c r="C1898" i="35"/>
  <c r="C1899" i="35"/>
  <c r="C1900" i="35"/>
  <c r="C1901" i="35"/>
  <c r="C1902" i="35"/>
  <c r="C1903" i="35"/>
  <c r="C1904" i="35"/>
  <c r="C1905" i="35"/>
  <c r="C1906" i="35"/>
  <c r="C1907" i="35"/>
  <c r="C1908" i="35"/>
  <c r="C1909" i="35"/>
  <c r="C1910" i="35"/>
  <c r="C1911" i="35"/>
  <c r="C1912" i="35"/>
  <c r="C1913" i="35"/>
  <c r="C1914" i="35"/>
  <c r="C1915" i="35"/>
  <c r="C1916" i="35"/>
  <c r="C1917" i="35"/>
  <c r="C1918" i="35"/>
  <c r="C1919" i="35"/>
  <c r="C1920" i="35"/>
  <c r="C1921" i="35"/>
  <c r="C1922" i="35"/>
  <c r="C1923" i="35"/>
  <c r="C1924" i="35"/>
  <c r="C1925" i="35"/>
  <c r="C1926" i="35"/>
  <c r="C1927" i="35"/>
  <c r="C1928" i="35"/>
  <c r="C1929" i="35"/>
  <c r="C1930" i="35"/>
  <c r="C1931" i="35"/>
  <c r="C1932" i="35"/>
  <c r="C1933" i="35"/>
  <c r="C1934" i="35"/>
  <c r="C1935" i="35"/>
  <c r="C1936" i="35"/>
  <c r="C1937" i="35"/>
  <c r="C1938" i="35"/>
  <c r="C1939" i="35"/>
  <c r="C1940" i="35"/>
  <c r="C1941" i="35"/>
  <c r="C1942" i="35"/>
  <c r="C1943" i="35"/>
  <c r="C1944" i="35"/>
  <c r="C1945" i="35"/>
  <c r="C1946" i="35"/>
  <c r="C1947" i="35"/>
  <c r="C1948" i="35"/>
  <c r="C1949" i="35"/>
  <c r="C1950" i="35"/>
  <c r="C1951" i="35"/>
  <c r="C1952" i="35"/>
  <c r="C1953" i="35"/>
  <c r="C1954" i="35"/>
  <c r="C1955" i="35"/>
  <c r="C1956" i="35"/>
  <c r="C1957" i="35"/>
  <c r="C1958" i="35"/>
  <c r="C1959" i="35"/>
  <c r="C1960" i="35"/>
  <c r="C1961" i="35"/>
  <c r="C1962" i="35"/>
  <c r="C1963" i="35"/>
  <c r="C1964" i="35"/>
  <c r="C1965" i="35"/>
  <c r="C1966" i="35"/>
  <c r="C1967" i="35"/>
  <c r="C1968" i="35"/>
  <c r="C1969" i="35"/>
  <c r="C1970" i="35"/>
  <c r="C1971" i="35"/>
  <c r="C1972" i="35"/>
  <c r="C1973" i="35"/>
  <c r="C1974" i="35"/>
  <c r="C1975" i="35"/>
  <c r="C1976" i="35"/>
  <c r="C1977" i="35"/>
  <c r="C1978" i="35"/>
  <c r="C1979" i="35"/>
  <c r="C1980" i="35"/>
  <c r="C1981" i="35"/>
  <c r="C1982" i="35"/>
  <c r="C1983" i="35"/>
  <c r="C1984" i="35"/>
  <c r="C1985" i="35"/>
  <c r="C1986" i="35"/>
  <c r="C1987" i="35"/>
  <c r="C1988" i="35"/>
  <c r="C1989" i="35"/>
  <c r="C1990" i="35"/>
  <c r="C1991" i="35"/>
  <c r="C1992" i="35"/>
  <c r="C1993" i="35"/>
  <c r="C1994" i="35"/>
  <c r="C1995" i="35"/>
  <c r="C1996" i="35"/>
  <c r="C1997" i="35"/>
  <c r="C1998" i="35"/>
  <c r="C1999" i="35"/>
  <c r="C2000" i="35"/>
  <c r="C2001" i="35"/>
  <c r="C2002" i="35"/>
  <c r="C2003" i="35"/>
  <c r="C2004" i="35"/>
  <c r="C2005" i="35"/>
  <c r="C2006" i="35"/>
  <c r="C2007" i="35"/>
  <c r="C2008" i="35"/>
  <c r="C2009" i="35"/>
  <c r="C2010" i="35"/>
  <c r="C2011" i="35"/>
  <c r="C2012" i="35"/>
  <c r="C2013" i="35"/>
  <c r="C2014" i="35"/>
  <c r="C2015" i="35"/>
  <c r="C2016" i="35"/>
  <c r="C2017" i="35"/>
  <c r="C2018" i="35"/>
  <c r="C2019" i="35"/>
  <c r="C2020" i="35"/>
  <c r="C2021" i="35"/>
  <c r="C2022" i="35"/>
  <c r="C2023" i="35"/>
  <c r="C2024" i="35"/>
  <c r="C2025" i="35"/>
  <c r="C2026" i="35"/>
  <c r="C2027" i="35"/>
  <c r="C2028" i="35"/>
  <c r="C2029" i="35"/>
  <c r="C2030" i="35"/>
  <c r="C2031" i="35"/>
  <c r="C2032" i="35"/>
  <c r="C2033" i="35"/>
  <c r="C2034" i="35"/>
  <c r="C2035" i="35"/>
  <c r="C2036" i="35"/>
  <c r="C2037" i="35"/>
  <c r="C2038" i="35"/>
  <c r="C2039" i="35"/>
  <c r="C2040" i="35"/>
  <c r="C2041" i="35"/>
  <c r="C2042" i="35"/>
  <c r="C2043" i="35"/>
  <c r="C2044" i="35"/>
  <c r="C2045" i="35"/>
  <c r="C2046" i="35"/>
  <c r="C2047" i="35"/>
  <c r="C2048" i="35"/>
  <c r="C2049" i="35"/>
  <c r="C2050" i="35"/>
  <c r="C2051" i="35"/>
  <c r="C2052" i="35"/>
  <c r="C2053" i="35"/>
  <c r="C2054" i="35"/>
  <c r="C2055" i="35"/>
  <c r="C2056" i="35"/>
  <c r="C2057" i="35"/>
  <c r="C2058" i="35"/>
  <c r="C2059" i="35"/>
  <c r="C2060" i="35"/>
  <c r="C2061" i="35"/>
  <c r="C2062" i="35"/>
  <c r="C2063" i="35"/>
  <c r="C2064" i="35"/>
  <c r="C2065" i="35"/>
  <c r="C2066" i="35"/>
  <c r="C2067" i="35"/>
  <c r="C2068" i="35"/>
  <c r="C2069" i="35"/>
  <c r="C2070" i="35"/>
  <c r="C2071" i="35"/>
  <c r="C2072" i="35"/>
  <c r="C2073" i="35"/>
  <c r="C2074" i="35"/>
  <c r="C2075" i="35"/>
  <c r="C2076" i="35"/>
  <c r="C2077" i="35"/>
  <c r="C2078" i="35"/>
  <c r="C2079" i="35"/>
  <c r="C2080" i="35"/>
  <c r="C2081" i="35"/>
  <c r="C2082" i="35"/>
  <c r="C2083" i="35"/>
  <c r="C2084" i="35"/>
  <c r="C2085" i="35"/>
  <c r="C2086" i="35"/>
  <c r="C2087" i="35"/>
  <c r="C2088" i="35"/>
  <c r="C2089" i="35"/>
  <c r="C2090" i="35"/>
  <c r="C2091" i="35"/>
  <c r="C2092" i="35"/>
  <c r="C2093" i="35"/>
  <c r="C2094" i="35"/>
  <c r="C2095" i="35"/>
  <c r="C2096" i="35"/>
  <c r="C2097" i="35"/>
  <c r="C2098" i="35"/>
  <c r="C2099" i="35"/>
  <c r="C2100" i="35"/>
  <c r="C2101" i="35"/>
  <c r="C2102" i="35"/>
  <c r="C2103" i="35"/>
  <c r="C2104" i="35"/>
  <c r="C2105" i="35"/>
  <c r="C2106" i="35"/>
  <c r="C2107" i="35"/>
  <c r="C2108" i="35"/>
  <c r="C2109" i="35"/>
  <c r="C2110" i="35"/>
  <c r="C2111" i="35"/>
  <c r="C2112" i="35"/>
  <c r="C2113" i="35"/>
  <c r="C2114" i="35"/>
  <c r="C2115" i="35"/>
  <c r="C2116" i="35"/>
  <c r="C2117" i="35"/>
  <c r="C2118" i="35"/>
  <c r="C2119" i="35"/>
  <c r="C2120" i="35"/>
  <c r="C2121" i="35"/>
  <c r="C2122" i="35"/>
  <c r="C2123" i="35"/>
  <c r="C2124" i="35"/>
  <c r="C2125" i="35"/>
  <c r="C2126" i="35"/>
  <c r="C2127" i="35"/>
  <c r="C2128" i="35"/>
  <c r="C2129" i="35"/>
  <c r="C2130" i="35"/>
  <c r="C2131" i="35"/>
  <c r="C2132" i="35"/>
  <c r="C2133" i="35"/>
  <c r="C2134" i="35"/>
  <c r="C2135" i="35"/>
  <c r="C2136" i="35"/>
  <c r="C2137" i="35"/>
  <c r="C2138" i="35"/>
  <c r="C2139" i="35"/>
  <c r="C2140" i="35"/>
  <c r="C2141" i="35"/>
  <c r="C2142" i="35"/>
  <c r="C2143" i="35"/>
  <c r="C2144" i="35"/>
  <c r="C2145" i="35"/>
  <c r="C2146" i="35"/>
  <c r="C2147" i="35"/>
  <c r="C2148" i="35"/>
  <c r="C2149" i="35"/>
  <c r="C2150" i="35"/>
  <c r="C2151" i="35"/>
  <c r="C2152" i="35"/>
  <c r="C2153" i="35"/>
  <c r="C2154" i="35"/>
  <c r="C2155" i="35"/>
  <c r="C2156" i="35"/>
  <c r="C2157" i="35"/>
  <c r="C2158" i="35"/>
  <c r="C2159" i="35"/>
  <c r="C2160" i="35"/>
  <c r="C2161" i="35"/>
  <c r="C2162" i="35"/>
  <c r="C2163" i="35"/>
  <c r="C2164" i="35"/>
  <c r="C2165" i="35"/>
  <c r="C2166" i="35"/>
  <c r="C2167" i="35"/>
  <c r="C2168" i="35"/>
  <c r="C2169" i="35"/>
  <c r="C2170" i="35"/>
  <c r="C2171" i="35"/>
  <c r="C2172" i="35"/>
  <c r="C2173" i="35"/>
  <c r="C2174" i="35"/>
  <c r="C2175" i="35"/>
  <c r="C2176" i="35"/>
  <c r="C2177" i="35"/>
  <c r="C2178" i="35"/>
  <c r="C2179" i="35"/>
  <c r="C2180" i="35"/>
  <c r="C2181" i="35"/>
  <c r="C2182" i="35"/>
  <c r="C2183" i="35"/>
  <c r="C2184" i="35"/>
  <c r="C2185" i="35"/>
  <c r="C2186" i="35"/>
  <c r="C2187" i="35"/>
  <c r="C2188" i="35"/>
  <c r="C2189" i="35"/>
  <c r="C2190" i="35"/>
  <c r="C2191" i="35"/>
  <c r="C2192" i="35"/>
  <c r="C2193" i="35"/>
  <c r="C2194" i="35"/>
  <c r="C2195" i="35"/>
  <c r="C2196" i="35"/>
  <c r="C2197" i="35"/>
  <c r="C2198" i="35"/>
  <c r="C2199" i="35"/>
  <c r="C2200" i="35"/>
  <c r="C2201" i="35"/>
  <c r="C2202" i="35"/>
  <c r="C2203" i="35"/>
  <c r="C2204" i="35"/>
  <c r="C2205" i="35"/>
  <c r="C2206" i="35"/>
  <c r="C2207" i="35"/>
  <c r="C2208" i="35"/>
  <c r="C2209" i="35"/>
  <c r="C2210" i="35"/>
  <c r="C2211" i="35"/>
  <c r="C2212" i="35"/>
  <c r="C2213" i="35"/>
  <c r="C2214" i="35"/>
  <c r="C2215" i="35"/>
  <c r="C2216" i="35"/>
  <c r="C2217" i="35"/>
  <c r="C2218" i="35"/>
  <c r="C2219" i="35"/>
  <c r="C2220" i="35"/>
  <c r="C2221" i="35"/>
  <c r="C2222" i="35"/>
  <c r="C2223" i="35"/>
  <c r="C2224" i="35"/>
  <c r="C2225" i="35"/>
  <c r="C2226" i="35"/>
  <c r="C2227" i="35"/>
  <c r="C2228" i="35"/>
  <c r="C2229" i="35"/>
  <c r="C2230" i="35"/>
  <c r="C2231" i="35"/>
  <c r="C2232" i="35"/>
  <c r="C2233" i="35"/>
  <c r="C2234" i="35"/>
  <c r="C2235" i="35"/>
  <c r="C2236" i="35"/>
  <c r="C2237" i="35"/>
  <c r="C2238" i="35"/>
  <c r="C2239" i="35"/>
  <c r="C2240" i="35"/>
  <c r="C2241" i="35"/>
  <c r="C2242" i="35"/>
  <c r="C2243" i="35"/>
  <c r="C2244" i="35"/>
  <c r="C2245" i="35"/>
  <c r="C2246" i="35"/>
  <c r="C2247" i="35"/>
  <c r="C2248" i="35"/>
  <c r="C2249" i="35"/>
  <c r="C2250" i="35"/>
  <c r="C2251" i="35"/>
  <c r="C2252" i="35"/>
  <c r="C2253" i="35"/>
  <c r="C2254" i="35"/>
  <c r="C2255" i="35"/>
  <c r="C2256" i="35"/>
  <c r="C2257" i="35"/>
  <c r="C2258" i="35"/>
  <c r="C2259" i="35"/>
  <c r="C2260" i="35"/>
  <c r="C2261" i="35"/>
  <c r="C2262" i="35"/>
  <c r="C2263" i="35"/>
  <c r="C2264" i="35"/>
  <c r="C2265" i="35"/>
  <c r="C2266" i="35"/>
  <c r="C2267" i="35"/>
  <c r="C2268" i="35"/>
  <c r="C2269" i="35"/>
  <c r="C2270" i="35"/>
  <c r="C2271" i="35"/>
  <c r="C2272" i="35"/>
  <c r="C2273" i="35"/>
  <c r="C2274" i="35"/>
  <c r="C2275" i="35"/>
  <c r="C2276" i="35"/>
  <c r="C2277" i="35"/>
  <c r="C2278" i="35"/>
  <c r="C2279" i="35"/>
  <c r="C2280" i="35"/>
  <c r="C2281" i="35"/>
  <c r="C2282" i="35"/>
  <c r="C2283" i="35"/>
  <c r="C2284" i="35"/>
  <c r="C2285" i="35"/>
  <c r="C2286" i="35"/>
  <c r="C2287" i="35"/>
  <c r="C2288" i="35"/>
  <c r="C2289" i="35"/>
  <c r="C2290" i="35"/>
  <c r="C2291" i="35"/>
  <c r="C2292" i="35"/>
  <c r="C2293" i="35"/>
  <c r="C2294" i="35"/>
  <c r="C2295" i="35"/>
  <c r="C2296" i="35"/>
  <c r="C2297" i="35"/>
  <c r="C2298" i="35"/>
  <c r="C2299" i="35"/>
  <c r="C2300" i="35"/>
  <c r="C2301" i="35"/>
  <c r="C2302" i="35"/>
  <c r="C2303" i="35"/>
  <c r="C2304" i="35"/>
  <c r="C2305" i="35"/>
  <c r="C2306" i="35"/>
  <c r="C2307" i="35"/>
  <c r="C2308" i="35"/>
  <c r="C2309" i="35"/>
  <c r="C2310" i="35"/>
  <c r="C2311" i="35"/>
  <c r="C2312" i="35"/>
  <c r="C2313" i="35"/>
  <c r="C2314" i="35"/>
  <c r="C2315" i="35"/>
  <c r="C2316" i="35"/>
  <c r="C2317" i="35"/>
  <c r="C2318" i="35"/>
  <c r="C2319" i="35"/>
  <c r="C2320" i="35"/>
  <c r="C2321" i="35"/>
  <c r="C2322" i="35"/>
  <c r="C2323" i="35"/>
  <c r="C2324" i="35"/>
  <c r="C2325" i="35"/>
  <c r="C2326" i="35"/>
  <c r="C2327" i="35"/>
  <c r="C2328" i="35"/>
  <c r="C2329" i="35"/>
  <c r="C2330" i="35"/>
  <c r="C2331" i="35"/>
  <c r="C2332" i="35"/>
  <c r="C2333" i="35"/>
  <c r="C2334" i="35"/>
  <c r="C2335" i="35"/>
  <c r="C2336" i="35"/>
  <c r="C2337" i="35"/>
  <c r="C2338" i="35"/>
  <c r="C2339" i="35"/>
  <c r="C2340" i="35"/>
  <c r="C2341" i="35"/>
  <c r="C2342" i="35"/>
  <c r="C2343" i="35"/>
  <c r="C2344" i="35"/>
  <c r="C2345" i="35"/>
  <c r="C2346" i="35"/>
  <c r="C2347" i="35"/>
  <c r="C2348" i="35"/>
  <c r="C2349" i="35"/>
  <c r="C2350" i="35"/>
  <c r="C2351" i="35"/>
  <c r="C2352" i="35"/>
  <c r="C2353" i="35"/>
  <c r="C2354" i="35"/>
  <c r="C2355" i="35"/>
  <c r="C2356" i="35"/>
  <c r="C2357" i="35"/>
  <c r="C2358" i="35"/>
  <c r="C2359" i="35"/>
  <c r="C2360" i="35"/>
  <c r="C2361" i="35"/>
  <c r="C2362" i="35"/>
  <c r="C2363" i="35"/>
  <c r="C2364" i="35"/>
  <c r="C2365" i="35"/>
  <c r="C2366" i="35"/>
  <c r="C2367" i="35"/>
  <c r="C2368" i="35"/>
  <c r="C2369" i="35"/>
  <c r="C2370" i="35"/>
  <c r="C2371" i="35"/>
  <c r="C2372" i="35"/>
  <c r="C2373" i="35"/>
  <c r="C2374" i="35"/>
  <c r="C2375" i="35"/>
  <c r="C2376" i="35"/>
  <c r="C2377" i="35"/>
  <c r="C2378" i="35"/>
  <c r="C2379" i="35"/>
  <c r="C2380" i="35"/>
  <c r="C2381" i="35"/>
  <c r="C2382" i="35"/>
  <c r="C2383" i="35"/>
  <c r="C2384" i="35"/>
  <c r="C2385" i="35"/>
  <c r="C2386" i="35"/>
  <c r="C2387" i="35"/>
  <c r="C2388" i="35"/>
  <c r="C2389" i="35"/>
  <c r="C2390" i="35"/>
  <c r="C2391" i="35"/>
  <c r="C2392" i="35"/>
  <c r="C2393" i="35"/>
  <c r="C2394" i="35"/>
  <c r="C2395" i="35"/>
  <c r="C2396" i="35"/>
  <c r="C2397" i="35"/>
  <c r="C2398" i="35"/>
  <c r="C2399" i="35"/>
  <c r="C2400" i="35"/>
  <c r="C2401" i="35"/>
  <c r="C2402" i="35"/>
  <c r="C2403" i="35"/>
  <c r="C2404" i="35"/>
  <c r="C2405" i="35"/>
  <c r="C2406" i="35"/>
  <c r="C2407" i="35"/>
  <c r="C2408" i="35"/>
  <c r="C2409" i="35"/>
  <c r="C2410" i="35"/>
  <c r="C2411" i="35"/>
  <c r="C2412" i="35"/>
  <c r="C2413" i="35"/>
  <c r="C2414" i="35"/>
  <c r="C2415" i="35"/>
  <c r="C2416" i="35"/>
  <c r="C2417" i="35"/>
  <c r="C2418" i="35"/>
  <c r="C2419" i="35"/>
  <c r="C2420" i="35"/>
  <c r="C2421" i="35"/>
  <c r="C2422" i="35"/>
  <c r="C2423" i="35"/>
  <c r="C2424" i="35"/>
  <c r="C2425" i="35"/>
  <c r="C2426" i="35"/>
  <c r="C2427" i="35"/>
  <c r="C2428" i="35"/>
  <c r="C2429" i="35"/>
  <c r="C2430" i="35"/>
  <c r="C2431" i="35"/>
  <c r="C2432" i="35"/>
  <c r="C2433" i="35"/>
  <c r="C2434" i="35"/>
  <c r="C2435" i="35"/>
  <c r="C2436" i="35"/>
  <c r="C2437" i="35"/>
  <c r="C2438" i="35"/>
  <c r="C2439" i="35"/>
  <c r="C2440" i="35"/>
  <c r="C2441" i="35"/>
  <c r="C2442" i="35"/>
  <c r="C2443" i="35"/>
  <c r="C2444" i="35"/>
  <c r="C2445" i="35"/>
  <c r="C2446" i="35"/>
  <c r="C2447" i="35"/>
  <c r="C2448" i="35"/>
  <c r="C2449" i="35"/>
  <c r="C2450" i="35"/>
  <c r="C2451" i="35"/>
  <c r="C2452" i="35"/>
  <c r="C2453" i="35"/>
  <c r="C2454" i="35"/>
  <c r="C2455" i="35"/>
  <c r="C2456" i="35"/>
  <c r="C2457" i="35"/>
  <c r="C2458" i="35"/>
  <c r="C2459" i="35"/>
  <c r="C2460" i="35"/>
  <c r="C2461" i="35"/>
  <c r="C2462" i="35"/>
  <c r="C2463" i="35"/>
  <c r="C2464" i="35"/>
  <c r="C2465" i="35"/>
  <c r="C2466" i="35"/>
  <c r="C2467" i="35"/>
  <c r="C2468" i="35"/>
  <c r="C2469" i="35"/>
  <c r="C2470" i="35"/>
  <c r="C2471" i="35"/>
  <c r="C2472" i="35"/>
  <c r="C2473" i="35"/>
  <c r="C2474" i="35"/>
  <c r="C2475" i="35"/>
  <c r="C2476" i="35"/>
  <c r="C2477" i="35"/>
  <c r="C2478" i="35"/>
  <c r="C2479" i="35"/>
  <c r="C2480" i="35"/>
  <c r="C2481" i="35"/>
  <c r="C2482" i="35"/>
  <c r="C2483" i="35"/>
  <c r="C2484" i="35"/>
  <c r="C2485" i="35"/>
  <c r="C2486" i="35"/>
  <c r="C2487" i="35"/>
  <c r="C2488" i="35"/>
  <c r="C2489" i="35"/>
  <c r="C2490" i="35"/>
  <c r="C2491" i="35"/>
  <c r="C2492" i="35"/>
  <c r="C2493" i="35"/>
  <c r="C2494" i="35"/>
  <c r="C2495" i="35"/>
  <c r="C2496" i="35"/>
  <c r="C2497" i="35"/>
  <c r="C2498" i="35"/>
  <c r="C2499" i="35"/>
  <c r="C2500" i="35"/>
  <c r="C2501" i="35"/>
  <c r="C2502" i="35"/>
  <c r="C2503" i="35"/>
  <c r="C2504" i="35"/>
  <c r="C2505" i="35"/>
  <c r="C2506" i="35"/>
  <c r="C2507" i="35"/>
  <c r="C2508" i="35"/>
  <c r="C2509" i="35"/>
  <c r="C2510" i="35"/>
  <c r="C2511" i="35"/>
  <c r="C2512" i="35"/>
  <c r="C2513" i="35"/>
  <c r="C2514" i="35"/>
  <c r="C2515" i="35"/>
  <c r="C2516" i="35"/>
  <c r="C2517" i="35"/>
  <c r="C2518" i="35"/>
  <c r="C2519" i="35"/>
  <c r="C2520" i="35"/>
  <c r="C2521" i="35"/>
  <c r="C2522" i="35"/>
  <c r="C2523" i="35"/>
  <c r="C2524" i="35"/>
  <c r="C2525" i="35"/>
  <c r="C2526" i="35"/>
  <c r="C2527" i="35"/>
  <c r="C2528" i="35"/>
  <c r="C2529" i="35"/>
  <c r="C2530" i="35"/>
  <c r="C2531" i="35"/>
  <c r="C2532" i="35"/>
  <c r="C2533" i="35"/>
  <c r="C2534" i="35"/>
  <c r="C2535" i="35"/>
  <c r="C2536" i="35"/>
  <c r="C2537" i="35"/>
  <c r="C2538" i="35"/>
  <c r="C2539" i="35"/>
  <c r="C2540" i="35"/>
  <c r="C2541" i="35"/>
  <c r="C2542" i="35"/>
  <c r="C2543" i="35"/>
  <c r="C2544" i="35"/>
  <c r="C2545" i="35"/>
  <c r="C2546" i="35"/>
  <c r="C2547" i="35"/>
  <c r="C2548" i="35"/>
  <c r="C2549" i="35"/>
  <c r="C2550" i="35"/>
  <c r="C2551" i="35"/>
  <c r="C2552" i="35"/>
  <c r="C2553" i="35"/>
  <c r="C2554" i="35"/>
  <c r="C2555" i="35"/>
  <c r="C2556" i="35"/>
  <c r="C2557" i="35"/>
  <c r="C2558" i="35"/>
  <c r="C2559" i="35"/>
  <c r="C2560" i="35"/>
  <c r="C2561" i="35"/>
  <c r="C2562" i="35"/>
  <c r="C2563" i="35"/>
  <c r="C2564" i="35"/>
  <c r="C2565" i="35"/>
  <c r="C2566" i="35"/>
  <c r="C2567" i="35"/>
  <c r="C2568" i="35"/>
  <c r="C2569" i="35"/>
  <c r="C2570" i="35"/>
  <c r="C2571" i="35"/>
  <c r="C2572" i="35"/>
  <c r="C2573" i="35"/>
  <c r="C2574" i="35"/>
  <c r="C2575" i="35"/>
  <c r="C2576" i="35"/>
  <c r="C2577" i="35"/>
  <c r="C2578" i="35"/>
  <c r="C2579" i="35"/>
  <c r="C2580" i="35"/>
  <c r="C2581" i="35"/>
  <c r="C2582" i="35"/>
  <c r="C2583" i="35"/>
  <c r="C2584" i="35"/>
  <c r="C2585" i="35"/>
  <c r="C2586" i="35"/>
  <c r="C2587" i="35"/>
  <c r="C2588" i="35"/>
  <c r="C2589" i="35"/>
  <c r="C2590" i="35"/>
  <c r="C2591" i="35"/>
  <c r="C2592" i="35"/>
  <c r="C2593" i="35"/>
  <c r="C2594" i="35"/>
  <c r="C2595" i="35"/>
  <c r="C2596" i="35"/>
  <c r="C2597" i="35"/>
  <c r="C2598" i="35"/>
  <c r="C2599" i="35"/>
  <c r="C2600" i="35"/>
  <c r="C2601" i="35"/>
  <c r="C2602" i="35"/>
  <c r="C2603" i="35"/>
  <c r="C2604" i="35"/>
  <c r="C2605" i="35"/>
  <c r="C2606" i="35"/>
  <c r="C2607" i="35"/>
  <c r="C2608" i="35"/>
  <c r="C2609" i="35"/>
  <c r="C2610" i="35"/>
  <c r="C2611" i="35"/>
  <c r="C2612" i="35"/>
  <c r="C2613" i="35"/>
  <c r="C2614" i="35"/>
  <c r="C2615" i="35"/>
  <c r="C2616" i="35"/>
  <c r="C2617" i="35"/>
  <c r="C2618" i="35"/>
  <c r="C2619" i="35"/>
  <c r="C2620" i="35"/>
  <c r="C2621" i="35"/>
  <c r="C2622" i="35"/>
  <c r="C2623" i="35"/>
  <c r="C2624" i="35"/>
  <c r="C2625" i="35"/>
  <c r="C2626" i="35"/>
  <c r="C2627" i="35"/>
  <c r="C2628" i="35"/>
  <c r="C2629" i="35"/>
  <c r="C2630" i="35"/>
  <c r="C2631" i="35"/>
  <c r="C2632" i="35"/>
  <c r="C2633" i="35"/>
  <c r="C2634" i="35"/>
  <c r="C2635" i="35"/>
  <c r="C2636" i="35"/>
  <c r="C2637" i="35"/>
  <c r="C2638" i="35"/>
  <c r="C2639" i="35"/>
  <c r="C2640" i="35"/>
  <c r="C2641" i="35"/>
  <c r="C2642" i="35"/>
  <c r="C2643" i="35"/>
  <c r="C2644" i="35"/>
  <c r="C2645" i="35"/>
  <c r="C2646" i="35"/>
  <c r="C2647" i="35"/>
  <c r="C2648" i="35"/>
  <c r="C2649" i="35"/>
  <c r="C2650" i="35"/>
  <c r="C2651" i="35"/>
  <c r="C2652" i="35"/>
  <c r="C2653" i="35"/>
  <c r="C2654" i="35"/>
  <c r="C2655" i="35"/>
  <c r="C2656" i="35"/>
  <c r="C2657" i="35"/>
  <c r="C2658" i="35"/>
  <c r="C2659" i="35"/>
  <c r="C2660" i="35"/>
  <c r="C2661" i="35"/>
  <c r="C2662" i="35"/>
  <c r="C2663" i="35"/>
  <c r="C2664" i="35"/>
  <c r="C2665" i="35"/>
  <c r="C2666" i="35"/>
  <c r="C2667" i="35"/>
  <c r="C2668" i="35"/>
  <c r="C2669" i="35"/>
  <c r="C2670" i="35"/>
  <c r="C2671" i="35"/>
  <c r="C2672" i="35"/>
  <c r="C2673" i="35"/>
  <c r="C2674" i="35"/>
  <c r="C2675" i="35"/>
  <c r="C2676" i="35"/>
  <c r="C2677" i="35"/>
  <c r="C2678" i="35"/>
  <c r="C2679" i="35"/>
  <c r="C2680" i="35"/>
  <c r="C2681" i="35"/>
  <c r="C2682" i="35"/>
  <c r="C2683" i="35"/>
  <c r="C2684" i="35"/>
  <c r="C2685" i="35"/>
  <c r="C2686" i="35"/>
  <c r="C2687" i="35"/>
  <c r="C2688" i="35"/>
  <c r="C2689" i="35"/>
  <c r="C2690" i="35"/>
  <c r="C2691" i="35"/>
  <c r="C2692" i="35"/>
  <c r="C2693" i="35"/>
  <c r="C2694" i="35"/>
  <c r="C2695" i="35"/>
  <c r="C2696" i="35"/>
  <c r="C2697" i="35"/>
  <c r="C2698" i="35"/>
  <c r="C2699" i="35"/>
  <c r="C2700" i="35"/>
  <c r="C2701" i="35"/>
  <c r="C2702" i="35"/>
  <c r="C2703" i="35"/>
  <c r="C2704" i="35"/>
  <c r="C2705" i="35"/>
  <c r="C2706" i="35"/>
  <c r="C2707" i="35"/>
  <c r="C2708" i="35"/>
  <c r="C2709" i="35"/>
  <c r="C2710" i="35"/>
  <c r="C2711" i="35"/>
  <c r="C2712" i="35"/>
  <c r="C2713" i="35"/>
  <c r="C2714" i="35"/>
  <c r="C2715" i="35"/>
  <c r="C2716" i="35"/>
  <c r="C2717" i="35"/>
  <c r="C2718" i="35"/>
  <c r="C2719" i="35"/>
  <c r="C2720" i="35"/>
  <c r="C2721" i="35"/>
  <c r="C2722" i="35"/>
  <c r="C2723" i="35"/>
  <c r="C2724" i="35"/>
  <c r="C2725" i="35"/>
  <c r="C2726" i="35"/>
  <c r="C2727" i="35"/>
  <c r="C2728" i="35"/>
  <c r="C2729" i="35"/>
  <c r="C2730" i="35"/>
  <c r="C2731" i="35"/>
  <c r="C2732" i="35"/>
  <c r="C2733" i="35"/>
  <c r="C2734" i="35"/>
  <c r="C2735" i="35"/>
  <c r="C2736" i="35"/>
  <c r="C2737" i="35"/>
  <c r="C2738" i="35"/>
  <c r="C2739" i="35"/>
  <c r="C2740" i="35"/>
  <c r="C2741" i="35"/>
  <c r="C2742" i="35"/>
  <c r="C2743" i="35"/>
  <c r="C2744" i="35"/>
  <c r="C2745" i="35"/>
  <c r="C2746" i="35"/>
  <c r="C2747" i="35"/>
  <c r="C2748" i="35"/>
  <c r="C2749" i="35"/>
  <c r="C2750" i="35"/>
  <c r="C2751" i="35"/>
  <c r="C2752" i="35"/>
  <c r="C2753" i="35"/>
  <c r="C2754" i="35"/>
  <c r="C2755" i="35"/>
  <c r="C2756" i="35"/>
  <c r="C2757" i="35"/>
  <c r="C2758" i="35"/>
  <c r="C2759" i="35"/>
  <c r="C2760" i="35"/>
  <c r="C2761" i="35"/>
  <c r="C2762" i="35"/>
  <c r="C2763" i="35"/>
  <c r="C2764" i="35"/>
  <c r="C2765" i="35"/>
  <c r="C2766" i="35"/>
  <c r="C2767" i="35"/>
  <c r="C2768" i="35"/>
  <c r="C2769" i="35"/>
  <c r="C2770" i="35"/>
  <c r="C2771" i="35"/>
  <c r="C2772" i="35"/>
  <c r="C2773" i="35"/>
  <c r="C2774" i="35"/>
  <c r="C2775" i="35"/>
  <c r="C2776" i="35"/>
  <c r="C2777" i="35"/>
  <c r="C2778" i="35"/>
  <c r="C2779" i="35"/>
  <c r="C2780" i="35"/>
  <c r="C2781" i="35"/>
  <c r="C2782" i="35"/>
  <c r="C2783" i="35"/>
  <c r="C2784" i="35"/>
  <c r="C2785" i="35"/>
  <c r="C2786" i="35"/>
  <c r="C2787" i="35"/>
  <c r="C2788" i="35"/>
  <c r="C2789" i="35"/>
  <c r="C2790" i="35"/>
  <c r="C2791" i="35"/>
  <c r="C2792" i="35"/>
  <c r="C2793" i="35"/>
  <c r="C2794" i="35"/>
  <c r="C2795" i="35"/>
  <c r="C2796" i="35"/>
  <c r="C2797" i="35"/>
  <c r="C2798" i="35"/>
  <c r="C2799" i="35"/>
  <c r="C2800" i="35"/>
  <c r="C2801" i="35"/>
  <c r="C2802" i="35"/>
  <c r="C2803" i="35"/>
  <c r="C2804" i="35"/>
  <c r="C2805" i="35"/>
  <c r="C2806" i="35"/>
  <c r="C2807" i="35"/>
  <c r="C2808" i="35"/>
  <c r="C2809" i="35"/>
  <c r="C2810" i="35"/>
  <c r="C2811" i="35"/>
  <c r="C2812" i="35"/>
  <c r="C2813" i="35"/>
  <c r="C2814" i="35"/>
  <c r="C2815" i="35"/>
  <c r="C2816" i="35"/>
  <c r="C2817" i="35"/>
  <c r="C2818" i="35"/>
  <c r="C2819" i="35"/>
  <c r="C2820" i="35"/>
  <c r="C2821" i="35"/>
  <c r="C2822" i="35"/>
  <c r="C2823" i="35"/>
  <c r="C2824" i="35"/>
  <c r="C2825" i="35"/>
  <c r="C2826" i="35"/>
  <c r="C2827" i="35"/>
  <c r="C2828" i="35"/>
  <c r="C2829" i="35"/>
  <c r="C2830" i="35"/>
  <c r="C2831" i="35"/>
  <c r="C2832" i="35"/>
  <c r="C2833" i="35"/>
  <c r="C2834" i="35"/>
  <c r="C2835" i="35"/>
  <c r="C2836" i="35"/>
  <c r="C2837" i="35"/>
  <c r="C2838" i="35"/>
  <c r="C2839" i="35"/>
  <c r="C2840" i="35"/>
  <c r="C2841" i="35"/>
  <c r="C2842" i="35"/>
  <c r="C2843" i="35"/>
  <c r="C2844" i="35"/>
  <c r="C2845" i="35"/>
  <c r="C2846" i="35"/>
  <c r="C2847" i="35"/>
  <c r="C2848" i="35"/>
  <c r="C2849" i="35"/>
  <c r="C2850" i="35"/>
  <c r="C2851" i="35"/>
  <c r="C2852" i="35"/>
  <c r="C2853" i="35"/>
  <c r="C2854" i="35"/>
  <c r="C2855" i="35"/>
  <c r="C2856" i="35"/>
  <c r="C2857" i="35"/>
  <c r="C2858" i="35"/>
  <c r="C2859" i="35"/>
  <c r="C2860" i="35"/>
  <c r="C2861" i="35"/>
  <c r="C2862" i="35"/>
  <c r="C2863" i="35"/>
  <c r="C2864" i="35"/>
  <c r="C2865" i="35"/>
  <c r="C2866" i="35"/>
  <c r="C2867" i="35"/>
  <c r="C2868" i="35"/>
  <c r="C2869" i="35"/>
  <c r="C2870" i="35"/>
  <c r="C2871" i="35"/>
  <c r="C2872" i="35"/>
  <c r="C2873" i="35"/>
  <c r="C2874" i="35"/>
  <c r="C2875" i="35"/>
  <c r="C2876" i="35"/>
  <c r="C2877" i="35"/>
  <c r="C2878" i="35"/>
  <c r="C2879" i="35"/>
  <c r="C2880" i="35"/>
  <c r="C2881" i="35"/>
  <c r="C2882" i="35"/>
  <c r="C2883" i="35"/>
  <c r="C2884" i="35"/>
  <c r="C2885" i="35"/>
  <c r="C2886" i="35"/>
  <c r="C2887" i="35"/>
  <c r="C2888" i="35"/>
  <c r="C2889" i="35"/>
  <c r="C2890" i="35"/>
  <c r="C2891" i="35"/>
  <c r="C2892" i="35"/>
  <c r="C2893" i="35"/>
  <c r="C2894" i="35"/>
  <c r="C2895" i="35"/>
  <c r="C2896" i="35"/>
  <c r="C2897" i="35"/>
  <c r="C2898" i="35"/>
  <c r="C2899" i="35"/>
  <c r="C2900" i="35"/>
  <c r="C2901" i="35"/>
  <c r="C2902" i="35"/>
  <c r="C2903" i="35"/>
  <c r="C2904" i="35"/>
  <c r="C2905" i="35"/>
  <c r="C2906" i="35"/>
  <c r="C2907" i="35"/>
  <c r="C2908" i="35"/>
  <c r="C2909" i="35"/>
  <c r="C2910" i="35"/>
  <c r="C2911" i="35"/>
  <c r="C2912" i="35"/>
  <c r="C2913" i="35"/>
  <c r="C2914" i="35"/>
  <c r="C2915" i="35"/>
  <c r="C2916" i="35"/>
  <c r="C2917" i="35"/>
  <c r="C2918" i="35"/>
  <c r="C2919" i="35"/>
  <c r="C2920" i="35"/>
  <c r="C2921" i="35"/>
  <c r="C2922" i="35"/>
  <c r="C2923" i="35"/>
  <c r="C2924" i="35"/>
  <c r="C2925" i="35"/>
  <c r="C2926" i="35"/>
  <c r="C2927" i="35"/>
  <c r="C2928" i="35"/>
  <c r="C2929" i="35"/>
  <c r="C2930" i="35"/>
  <c r="C2931" i="35"/>
  <c r="C2932" i="35"/>
  <c r="C2933" i="35"/>
  <c r="C2934" i="35"/>
  <c r="C2935" i="35"/>
  <c r="C2936" i="35"/>
  <c r="C2937" i="35"/>
  <c r="C2938" i="35"/>
  <c r="C2939" i="35"/>
  <c r="C2940" i="35"/>
  <c r="C2941" i="35"/>
  <c r="C2942" i="35"/>
  <c r="C2943" i="35"/>
  <c r="C2944" i="35"/>
  <c r="C2945" i="35"/>
  <c r="C2946" i="35"/>
  <c r="C2947" i="35"/>
  <c r="C2948" i="35"/>
  <c r="C2949" i="35"/>
  <c r="C2950" i="35"/>
  <c r="C2951" i="35"/>
  <c r="C2952" i="35"/>
  <c r="C2953" i="35"/>
  <c r="C2954" i="35"/>
  <c r="C2955" i="35"/>
  <c r="C2956" i="35"/>
  <c r="C2957" i="35"/>
  <c r="C2958" i="35"/>
  <c r="C2959" i="35"/>
  <c r="C2960" i="35"/>
  <c r="C2961" i="35"/>
  <c r="C2962" i="35"/>
  <c r="C2963" i="35"/>
  <c r="C2964" i="35"/>
  <c r="C2965" i="35"/>
  <c r="C2966" i="35"/>
  <c r="C2967" i="35"/>
  <c r="C2968" i="35"/>
  <c r="C2969" i="35"/>
  <c r="C2970" i="35"/>
  <c r="C2971" i="35"/>
  <c r="C2972" i="35"/>
  <c r="C2973" i="35"/>
  <c r="C2974" i="35"/>
  <c r="C2975" i="35"/>
  <c r="C2976" i="35"/>
  <c r="C2977" i="35"/>
  <c r="C2978" i="35"/>
  <c r="C2979" i="35"/>
  <c r="C2980" i="35"/>
  <c r="C2981" i="35"/>
  <c r="C2982" i="35"/>
  <c r="C2983" i="35"/>
  <c r="C2984" i="35"/>
  <c r="C2985" i="35"/>
  <c r="C2986" i="35"/>
  <c r="C2987" i="35"/>
  <c r="C2988" i="35"/>
  <c r="C2989" i="35"/>
  <c r="C2990" i="35"/>
  <c r="C2991" i="35"/>
  <c r="C2992" i="35"/>
  <c r="C2993" i="35"/>
  <c r="C2994" i="35"/>
  <c r="C2995" i="35"/>
  <c r="C2996" i="35"/>
  <c r="C2997" i="35"/>
  <c r="C2998" i="35"/>
  <c r="C2999" i="35"/>
  <c r="C3000" i="35"/>
  <c r="C3001" i="35"/>
  <c r="C3002" i="35"/>
  <c r="C3003" i="35"/>
  <c r="C3004" i="35"/>
  <c r="C3005" i="35"/>
  <c r="C3006" i="35"/>
  <c r="C3007" i="35"/>
  <c r="C3008" i="35"/>
  <c r="C3009" i="35"/>
  <c r="C3010" i="35"/>
  <c r="C3011" i="35"/>
  <c r="C3012" i="35"/>
  <c r="C3013" i="35"/>
  <c r="C3014" i="35"/>
  <c r="C3015" i="35"/>
  <c r="C3016" i="35"/>
  <c r="C3017" i="35"/>
  <c r="C3018" i="35"/>
  <c r="C3019" i="35"/>
  <c r="C3020" i="35"/>
  <c r="C3021" i="35"/>
  <c r="C3022" i="35"/>
  <c r="C3023" i="35"/>
  <c r="C3024" i="35"/>
  <c r="C3025" i="35"/>
  <c r="C3026" i="35"/>
  <c r="C3027" i="35"/>
  <c r="C3028" i="35"/>
  <c r="C3029" i="35"/>
  <c r="C3030" i="35"/>
  <c r="C3031" i="35"/>
  <c r="C3032" i="35"/>
  <c r="C3033" i="35"/>
  <c r="C3034" i="35"/>
  <c r="C3035" i="35"/>
  <c r="C3036" i="35"/>
  <c r="C3037" i="35"/>
  <c r="C3038" i="35"/>
  <c r="C3039" i="35"/>
  <c r="C3040" i="35"/>
  <c r="C3041" i="35"/>
  <c r="C3042" i="35"/>
  <c r="C3043" i="35"/>
  <c r="C3044" i="35"/>
  <c r="C3045" i="35"/>
  <c r="C3046" i="35"/>
  <c r="C3047" i="35"/>
  <c r="C3048" i="35"/>
  <c r="C3049" i="35"/>
  <c r="C3050" i="35"/>
  <c r="C3051" i="35"/>
  <c r="C3052" i="35"/>
  <c r="C3053" i="35"/>
  <c r="C3054" i="35"/>
  <c r="C3055" i="35"/>
  <c r="C3056" i="35"/>
  <c r="C3057" i="35"/>
  <c r="C3058" i="35"/>
  <c r="C3059" i="35"/>
  <c r="C3060" i="35"/>
  <c r="C3061" i="35"/>
  <c r="C3062" i="35"/>
  <c r="C3063" i="35"/>
  <c r="C3064" i="35"/>
  <c r="C3065" i="35"/>
  <c r="C3066" i="35"/>
  <c r="C3067" i="35"/>
  <c r="C3068" i="35"/>
  <c r="C3069" i="35"/>
  <c r="C3070" i="35"/>
  <c r="C3071" i="35"/>
  <c r="C3072" i="35"/>
  <c r="C3073" i="35"/>
  <c r="C3074" i="35"/>
  <c r="C3075" i="35"/>
  <c r="C3076" i="35"/>
  <c r="C3077" i="35"/>
  <c r="C3078" i="35"/>
  <c r="C3079" i="35"/>
  <c r="C3080" i="35"/>
  <c r="C3081" i="35"/>
  <c r="C3082" i="35"/>
  <c r="C3083" i="35"/>
  <c r="C3084" i="35"/>
  <c r="C3085" i="35"/>
  <c r="C3086" i="35"/>
  <c r="C3087" i="35"/>
  <c r="C3088" i="35"/>
  <c r="C3089" i="35"/>
  <c r="C3090" i="35"/>
  <c r="C3091" i="35"/>
  <c r="C3092" i="35"/>
  <c r="C3093" i="35"/>
  <c r="C3094" i="35"/>
  <c r="C3095" i="35"/>
  <c r="C3096" i="35"/>
  <c r="C3097" i="35"/>
  <c r="C3098" i="35"/>
  <c r="C3099" i="35"/>
  <c r="C3100" i="35"/>
  <c r="C3101" i="35"/>
  <c r="C3102" i="35"/>
  <c r="C3103" i="35"/>
  <c r="C3104" i="35"/>
  <c r="C3105" i="35"/>
  <c r="C3106" i="35"/>
  <c r="C3107" i="35"/>
  <c r="C3108" i="35"/>
  <c r="C3109" i="35"/>
  <c r="C3110" i="35"/>
  <c r="C3111" i="35"/>
  <c r="C3112" i="35"/>
  <c r="C3113" i="35"/>
  <c r="C3114" i="35"/>
  <c r="C3115" i="35"/>
  <c r="C3116" i="35"/>
  <c r="C3117" i="35"/>
  <c r="C3118" i="35"/>
  <c r="C3119" i="35"/>
  <c r="C3120" i="35"/>
  <c r="C3121" i="35"/>
  <c r="C3122" i="35"/>
  <c r="C3123" i="35"/>
  <c r="C3124" i="35"/>
  <c r="C3125" i="35"/>
  <c r="C3126" i="35"/>
  <c r="C3127" i="35"/>
  <c r="C3128" i="35"/>
  <c r="C3129" i="35"/>
  <c r="C3130" i="35"/>
  <c r="C3131" i="35"/>
  <c r="C3132" i="35"/>
  <c r="C3133" i="35"/>
  <c r="C3134" i="35"/>
  <c r="C3135" i="35"/>
  <c r="C3136" i="35"/>
  <c r="C3137" i="35"/>
  <c r="C3138" i="35"/>
  <c r="C3139" i="35"/>
  <c r="C3140" i="35"/>
  <c r="C3141" i="35"/>
  <c r="C3142" i="35"/>
  <c r="C3143" i="35"/>
  <c r="C3144" i="35"/>
  <c r="C3145" i="35"/>
  <c r="C3146" i="35"/>
  <c r="C3147" i="35"/>
  <c r="C3148" i="35"/>
  <c r="C3149" i="35"/>
  <c r="C3150" i="35"/>
  <c r="C3151" i="35"/>
  <c r="C3152" i="35"/>
  <c r="C3153" i="35"/>
  <c r="C3154" i="35"/>
  <c r="C3155" i="35"/>
  <c r="C3156" i="35"/>
  <c r="C3157" i="35"/>
  <c r="C3158" i="35"/>
  <c r="C3159" i="35"/>
  <c r="C3160" i="35"/>
  <c r="C3161" i="35"/>
  <c r="C3162" i="35"/>
  <c r="C3163" i="35"/>
  <c r="C3164" i="35"/>
  <c r="C3165" i="35"/>
  <c r="C3166" i="35"/>
  <c r="C3167" i="35"/>
  <c r="C3168" i="35"/>
  <c r="C3169" i="35"/>
  <c r="C3170" i="35"/>
  <c r="C3171" i="35"/>
  <c r="C3172" i="35"/>
  <c r="C3173" i="35"/>
  <c r="C3174" i="35"/>
  <c r="C3175" i="35"/>
  <c r="C3176" i="35"/>
  <c r="C3177" i="35"/>
  <c r="C3178" i="35"/>
  <c r="C3179" i="35"/>
  <c r="C3180" i="35"/>
  <c r="C3181" i="35"/>
  <c r="C3182" i="35"/>
  <c r="C3183" i="35"/>
  <c r="C3184" i="35"/>
  <c r="C3185" i="35"/>
  <c r="C3186" i="35"/>
  <c r="C3187" i="35"/>
  <c r="C3188" i="35"/>
  <c r="C3189" i="35"/>
  <c r="C3190" i="35"/>
  <c r="C3191" i="35"/>
  <c r="C3192" i="35"/>
  <c r="C3193" i="35"/>
  <c r="C3194" i="35"/>
  <c r="C3195" i="35"/>
  <c r="C3196" i="35"/>
  <c r="C3197" i="35"/>
  <c r="C3198" i="35"/>
  <c r="C3199" i="35"/>
  <c r="C3200" i="35"/>
  <c r="C3201" i="35"/>
  <c r="C3202" i="35"/>
  <c r="C3203" i="35"/>
  <c r="C3204" i="35"/>
  <c r="C3205" i="35"/>
  <c r="C3206" i="35"/>
  <c r="C3207" i="35"/>
  <c r="C3208" i="35"/>
  <c r="C3209" i="35"/>
  <c r="C3210" i="35"/>
  <c r="C3211" i="35"/>
  <c r="C3212" i="35"/>
  <c r="C3213" i="35"/>
  <c r="C3214" i="35"/>
  <c r="C3215" i="35"/>
  <c r="C3216" i="35"/>
  <c r="C3217" i="35"/>
  <c r="C3218" i="35"/>
  <c r="C3219" i="35"/>
  <c r="C3220" i="35"/>
  <c r="C3221" i="35"/>
  <c r="C3222" i="35"/>
  <c r="C3223" i="35"/>
  <c r="C3224" i="35"/>
  <c r="C3225" i="35"/>
  <c r="C3226" i="35"/>
  <c r="C3227" i="35"/>
  <c r="C3228" i="35"/>
  <c r="C3229" i="35"/>
  <c r="C3230" i="35"/>
  <c r="C3231" i="35"/>
  <c r="C3232" i="35"/>
  <c r="C3233" i="35"/>
  <c r="C3234" i="35"/>
  <c r="C3235" i="35"/>
  <c r="C3236" i="35"/>
  <c r="C3237" i="35"/>
  <c r="C3238" i="35"/>
  <c r="C3239" i="35"/>
  <c r="C3240" i="35"/>
  <c r="C3241" i="35"/>
  <c r="C3242" i="35"/>
  <c r="C3243" i="35"/>
  <c r="C3244" i="35"/>
  <c r="C3245" i="35"/>
  <c r="C3246" i="35"/>
  <c r="C3247" i="35"/>
  <c r="C3248" i="35"/>
  <c r="C3249" i="35"/>
  <c r="C3250" i="35"/>
  <c r="C3251" i="35"/>
  <c r="C3252" i="35"/>
  <c r="C3253" i="35"/>
  <c r="C3254" i="35"/>
  <c r="C3255" i="35"/>
  <c r="C3256" i="35"/>
  <c r="C3257" i="35"/>
  <c r="C3258" i="35"/>
  <c r="C3259" i="35"/>
  <c r="C3260" i="35"/>
  <c r="C3261" i="35"/>
  <c r="C3262" i="35"/>
  <c r="C3263" i="35"/>
  <c r="C3264" i="35"/>
  <c r="C3265" i="35"/>
  <c r="C3266" i="35"/>
  <c r="C3267" i="35"/>
  <c r="C3268" i="35"/>
  <c r="C3269" i="35"/>
  <c r="C3270" i="35"/>
  <c r="C3271" i="35"/>
  <c r="C3272" i="35"/>
  <c r="C3273" i="35"/>
  <c r="C3274" i="35"/>
  <c r="C3275" i="35"/>
  <c r="C3276" i="35"/>
  <c r="C3277" i="35"/>
  <c r="C3278" i="35"/>
  <c r="C3279" i="35"/>
  <c r="C3280" i="35"/>
  <c r="C3281" i="35"/>
  <c r="C3282" i="35"/>
  <c r="C3283" i="35"/>
  <c r="C3284" i="35"/>
  <c r="C3285" i="35"/>
  <c r="C3286" i="35"/>
  <c r="C3287" i="35"/>
  <c r="C3288" i="35"/>
  <c r="C3289" i="35"/>
  <c r="C3290" i="35"/>
  <c r="C3291" i="35"/>
  <c r="C3292" i="35"/>
  <c r="C3293" i="35"/>
  <c r="C3294" i="35"/>
  <c r="C3295" i="35"/>
  <c r="C3296" i="35"/>
  <c r="C3297" i="35"/>
  <c r="C3298" i="35"/>
  <c r="C3299" i="35"/>
  <c r="C3300" i="35"/>
  <c r="C3301" i="35"/>
  <c r="C3302" i="35"/>
  <c r="C3303" i="35"/>
  <c r="C3304" i="35"/>
  <c r="C3305" i="35"/>
  <c r="C3306" i="35"/>
  <c r="C3307" i="35"/>
  <c r="C3308" i="35"/>
  <c r="C3309" i="35"/>
  <c r="C3310" i="35"/>
  <c r="C3311" i="35"/>
  <c r="C3312" i="35"/>
  <c r="C3313" i="35"/>
  <c r="C3314" i="35"/>
  <c r="C3315" i="35"/>
  <c r="C3316" i="35"/>
  <c r="C3317" i="35"/>
  <c r="C3318" i="35"/>
  <c r="C3319" i="35"/>
  <c r="C3320" i="35"/>
  <c r="C3321" i="35"/>
  <c r="C3322" i="35"/>
  <c r="C3323" i="35"/>
  <c r="C3324" i="35"/>
  <c r="C3325" i="35"/>
  <c r="C3326" i="35"/>
  <c r="C3327" i="35"/>
  <c r="C3328" i="35"/>
  <c r="C3329" i="35"/>
  <c r="C3330" i="35"/>
  <c r="C3331" i="35"/>
  <c r="C3332" i="35"/>
  <c r="C3333" i="35"/>
  <c r="C3334" i="35"/>
  <c r="C3335" i="35"/>
  <c r="C3336" i="35"/>
  <c r="C3337" i="35"/>
  <c r="C3338" i="35"/>
  <c r="C3339" i="35"/>
  <c r="C3340" i="35"/>
  <c r="C3341" i="35"/>
  <c r="C3342" i="35"/>
  <c r="C3343" i="35"/>
  <c r="C3344" i="35"/>
  <c r="C3345" i="35"/>
  <c r="C3346" i="35"/>
  <c r="C3347" i="35"/>
  <c r="C3348" i="35"/>
  <c r="C3349" i="35"/>
  <c r="C3350" i="35"/>
  <c r="C3351" i="35"/>
  <c r="C3352" i="35"/>
  <c r="C3353" i="35"/>
  <c r="C3354" i="35"/>
  <c r="C3355" i="35"/>
  <c r="C3356" i="35"/>
  <c r="C3357" i="35"/>
  <c r="C3358" i="35"/>
  <c r="C3359" i="35"/>
  <c r="C3360" i="35"/>
  <c r="C3361" i="35"/>
  <c r="C3362" i="35"/>
  <c r="C3363" i="35"/>
  <c r="C3364" i="35"/>
  <c r="C3365" i="35"/>
  <c r="C3366" i="35"/>
  <c r="C3367" i="35"/>
  <c r="C3368" i="35"/>
  <c r="C3369" i="35"/>
  <c r="C3370" i="35"/>
  <c r="C3371" i="35"/>
  <c r="C3372" i="35"/>
  <c r="C3373" i="35"/>
  <c r="C3374" i="35"/>
  <c r="C3375" i="35"/>
  <c r="C3376" i="35"/>
  <c r="C3377" i="35"/>
  <c r="C3378" i="35"/>
  <c r="C3379" i="35"/>
  <c r="C3380" i="35"/>
  <c r="C3381" i="35"/>
  <c r="C3382" i="35"/>
  <c r="C3383" i="35"/>
  <c r="C3384" i="35"/>
  <c r="C3385" i="35"/>
  <c r="C3386" i="35"/>
  <c r="C3387" i="35"/>
  <c r="C3388" i="35"/>
  <c r="C3389" i="35"/>
  <c r="C3390" i="35"/>
  <c r="C3391" i="35"/>
  <c r="C3392" i="35"/>
  <c r="C3393" i="35"/>
  <c r="C3394" i="35"/>
  <c r="C3395" i="35"/>
  <c r="C3396" i="35"/>
  <c r="C3397" i="35"/>
  <c r="C3398" i="35"/>
  <c r="C3399" i="35"/>
  <c r="C3400" i="35"/>
  <c r="C3401" i="35"/>
  <c r="C3402" i="35"/>
  <c r="C3403" i="35"/>
  <c r="C3404" i="35"/>
  <c r="C3405" i="35"/>
  <c r="C3406" i="35"/>
  <c r="C3407" i="35"/>
  <c r="C3408" i="35"/>
  <c r="C3409" i="35"/>
  <c r="C3410" i="35"/>
  <c r="C3411" i="35"/>
  <c r="C3412" i="35"/>
  <c r="C3413" i="35"/>
  <c r="C3414" i="35"/>
  <c r="C3415" i="35"/>
  <c r="C3416" i="35"/>
  <c r="C3417" i="35"/>
  <c r="C3418" i="35"/>
  <c r="C3419" i="35"/>
  <c r="C3420" i="35"/>
  <c r="C3421" i="35"/>
  <c r="C3422" i="35"/>
  <c r="C3423" i="35"/>
  <c r="C3424" i="35"/>
  <c r="C3425" i="35"/>
  <c r="C3426" i="35"/>
  <c r="C3427" i="35"/>
  <c r="C3428" i="35"/>
  <c r="C3429" i="35"/>
  <c r="C3430" i="35"/>
  <c r="C3431" i="35"/>
  <c r="C3432" i="35"/>
  <c r="C3433" i="35"/>
  <c r="C3434" i="35"/>
  <c r="C3435" i="35"/>
  <c r="C3436" i="35"/>
  <c r="C3437" i="35"/>
  <c r="C3438" i="35"/>
  <c r="C3439" i="35"/>
  <c r="C3440" i="35"/>
  <c r="C3441" i="35"/>
  <c r="C3442" i="35"/>
  <c r="C3443" i="35"/>
  <c r="C3444" i="35"/>
  <c r="C3445" i="35"/>
  <c r="C3446" i="35"/>
  <c r="C3447" i="35"/>
  <c r="C3448" i="35"/>
  <c r="C3449" i="35"/>
  <c r="C3450" i="35"/>
  <c r="C3451" i="35"/>
  <c r="C3452" i="35"/>
  <c r="C3453" i="35"/>
  <c r="C3454" i="35"/>
  <c r="C3455" i="35"/>
  <c r="C3456" i="35"/>
  <c r="C3457" i="35"/>
  <c r="C3458" i="35"/>
  <c r="C3459" i="35"/>
  <c r="C3460" i="35"/>
  <c r="C3461" i="35"/>
  <c r="C3462" i="35"/>
  <c r="C3463" i="35"/>
  <c r="C3464" i="35"/>
  <c r="C3465" i="35"/>
  <c r="C3466" i="35"/>
  <c r="C3467" i="35"/>
  <c r="C3468" i="35"/>
  <c r="C3469" i="35"/>
  <c r="C3470" i="35"/>
  <c r="C3471" i="35"/>
  <c r="C3472" i="35"/>
  <c r="C3473" i="35"/>
  <c r="C3474" i="35"/>
  <c r="C3475" i="35"/>
  <c r="C3476" i="35"/>
  <c r="C3477" i="35"/>
  <c r="C3478" i="35"/>
  <c r="C3479" i="35"/>
  <c r="C3480" i="35"/>
  <c r="C3481" i="35"/>
  <c r="C3482" i="35"/>
  <c r="C3483" i="35"/>
  <c r="C3484" i="35"/>
  <c r="C3485" i="35"/>
  <c r="C3486" i="35"/>
  <c r="C3487" i="35"/>
  <c r="C3488" i="35"/>
  <c r="C3489" i="35"/>
  <c r="C3490" i="35"/>
  <c r="C3491" i="35"/>
  <c r="C3492" i="35"/>
  <c r="C3493" i="35"/>
  <c r="C3494" i="35"/>
  <c r="C3495" i="35"/>
  <c r="C3496" i="35"/>
  <c r="C3497" i="35"/>
  <c r="C3498" i="35"/>
  <c r="C3499" i="35"/>
  <c r="C3500" i="35"/>
  <c r="C3501" i="35"/>
  <c r="C3502" i="35"/>
  <c r="C3503" i="35"/>
  <c r="C3504" i="35"/>
  <c r="C3505" i="35"/>
  <c r="C3506" i="35"/>
  <c r="C3507" i="35"/>
  <c r="C3508" i="35"/>
  <c r="C3509" i="35"/>
  <c r="C3510" i="35"/>
  <c r="C3511" i="35"/>
  <c r="C3512" i="35"/>
  <c r="C3513" i="35"/>
  <c r="C3514" i="35"/>
  <c r="C3515" i="35"/>
  <c r="C3516" i="35"/>
  <c r="C3517" i="35"/>
  <c r="C3518" i="35"/>
  <c r="C3519" i="35"/>
  <c r="C3520" i="35"/>
  <c r="C3521" i="35"/>
  <c r="C3522" i="35"/>
  <c r="C3523" i="35"/>
  <c r="C3524" i="35"/>
  <c r="C3525" i="35"/>
  <c r="C3526" i="35"/>
  <c r="C3527" i="35"/>
  <c r="C3528" i="35"/>
  <c r="C3529" i="35"/>
  <c r="C3530" i="35"/>
  <c r="C3531" i="35"/>
  <c r="C3532" i="35"/>
  <c r="C3533" i="35"/>
  <c r="C3534" i="35"/>
  <c r="C3535" i="35"/>
  <c r="C3536" i="35"/>
  <c r="C3537" i="35"/>
  <c r="C3538" i="35"/>
  <c r="C3539" i="35"/>
  <c r="C3540" i="35"/>
  <c r="C3541" i="35"/>
  <c r="C3542" i="35"/>
  <c r="C3543" i="35"/>
  <c r="C3544" i="35"/>
  <c r="C3545" i="35"/>
  <c r="C3546" i="35"/>
  <c r="C3547" i="35"/>
  <c r="C3548" i="35"/>
  <c r="C3549" i="35"/>
  <c r="C3550" i="35"/>
  <c r="C3551" i="35"/>
  <c r="C3552" i="35"/>
  <c r="C3553" i="35"/>
  <c r="C3554" i="35"/>
  <c r="C3555" i="35"/>
  <c r="C3556" i="35"/>
  <c r="C3557" i="35"/>
  <c r="C3558" i="35"/>
  <c r="C3559" i="35"/>
  <c r="C3560" i="35"/>
  <c r="C3561" i="35"/>
  <c r="C3562" i="35"/>
  <c r="C3563" i="35"/>
  <c r="C3564" i="35"/>
  <c r="C3565" i="35"/>
  <c r="C3566" i="35"/>
  <c r="C3567" i="35"/>
  <c r="C3568" i="35"/>
  <c r="C3569" i="35"/>
  <c r="C3570" i="35"/>
  <c r="C3571" i="35"/>
  <c r="C3572" i="35"/>
  <c r="C3573" i="35"/>
  <c r="C3574" i="35"/>
  <c r="C3575" i="35"/>
  <c r="C3576" i="35"/>
  <c r="C3577" i="35"/>
  <c r="C3578" i="35"/>
  <c r="C3579" i="35"/>
  <c r="C3580" i="35"/>
  <c r="C3581" i="35"/>
  <c r="C3582" i="35"/>
  <c r="C3583" i="35"/>
  <c r="C3584" i="35"/>
  <c r="C3585" i="35"/>
  <c r="C3586" i="35"/>
  <c r="C3587" i="35"/>
  <c r="C3588" i="35"/>
  <c r="C3589" i="35"/>
  <c r="C3590" i="35"/>
  <c r="C3591" i="35"/>
  <c r="C3592" i="35"/>
  <c r="C3593" i="35"/>
  <c r="C3594" i="35"/>
  <c r="C3595" i="35"/>
  <c r="C3596" i="35"/>
  <c r="C3597" i="35"/>
  <c r="C3598" i="35"/>
  <c r="C3599" i="35"/>
  <c r="C3600" i="35"/>
  <c r="C3601" i="35"/>
  <c r="C3602" i="35"/>
  <c r="C3603" i="35"/>
  <c r="C3604" i="35"/>
  <c r="C3605" i="35"/>
  <c r="C3606" i="35"/>
  <c r="C3607" i="35"/>
  <c r="C3608" i="35"/>
  <c r="C3609" i="35"/>
  <c r="C3610" i="35"/>
  <c r="C3611" i="35"/>
  <c r="C3612" i="35"/>
  <c r="C3613" i="35"/>
  <c r="C3614" i="35"/>
  <c r="C3615" i="35"/>
  <c r="C3616" i="35"/>
  <c r="C3617" i="35"/>
  <c r="C3618" i="35"/>
  <c r="C3619" i="35"/>
  <c r="C3620" i="35"/>
  <c r="C3621" i="35"/>
  <c r="C3622" i="35"/>
  <c r="C3623" i="35"/>
  <c r="C3624" i="35"/>
  <c r="C3625" i="35"/>
  <c r="C3626" i="35"/>
  <c r="C3627" i="35"/>
  <c r="C3628" i="35"/>
  <c r="C3629" i="35"/>
  <c r="C3630" i="35"/>
  <c r="C3631" i="35"/>
  <c r="C3632" i="35"/>
  <c r="C3633" i="35"/>
  <c r="C3634" i="35"/>
  <c r="C3635" i="35"/>
  <c r="C3636" i="35"/>
  <c r="C3637" i="35"/>
  <c r="C3638" i="35"/>
  <c r="C3639" i="35"/>
  <c r="C3640" i="35"/>
  <c r="C3641" i="35"/>
  <c r="C3642" i="35"/>
  <c r="C3643" i="35"/>
  <c r="C3644" i="35"/>
  <c r="C3645" i="35"/>
  <c r="C3646" i="35"/>
  <c r="C3647" i="35"/>
  <c r="C3648" i="35"/>
  <c r="C3649" i="35"/>
  <c r="C3650" i="35"/>
  <c r="C3651" i="35"/>
  <c r="C3652" i="35"/>
  <c r="C3653" i="35"/>
  <c r="C3654" i="35"/>
  <c r="C3655" i="35"/>
  <c r="C3656" i="35"/>
  <c r="C3657" i="35"/>
  <c r="C3658" i="35"/>
  <c r="C3659" i="35"/>
  <c r="C3660" i="35"/>
  <c r="C3661" i="35"/>
  <c r="C3662" i="35"/>
  <c r="C3663" i="35"/>
  <c r="C3664" i="35"/>
  <c r="C3665" i="35"/>
  <c r="C3666" i="35"/>
  <c r="C3667" i="35"/>
  <c r="C3668" i="35"/>
  <c r="C3669" i="35"/>
  <c r="C3670" i="35"/>
  <c r="C3671" i="35"/>
  <c r="C3672" i="35"/>
  <c r="C3673" i="35"/>
  <c r="C3674" i="35"/>
  <c r="C3675" i="35"/>
  <c r="C3676" i="35"/>
  <c r="C3677" i="35"/>
  <c r="C3678" i="35"/>
  <c r="C3679" i="35"/>
  <c r="C3680" i="35"/>
  <c r="C3681" i="35"/>
  <c r="C3682" i="35"/>
  <c r="C3683" i="35"/>
  <c r="C3684" i="35"/>
  <c r="C3685" i="35"/>
  <c r="C3686" i="35"/>
  <c r="C3687" i="35"/>
  <c r="C3688" i="35"/>
  <c r="C3689" i="35"/>
  <c r="C3690" i="35"/>
  <c r="C3691" i="35"/>
  <c r="C3692" i="35"/>
  <c r="C3693" i="35"/>
  <c r="C3694" i="35"/>
  <c r="C3695" i="35"/>
  <c r="C3696" i="35"/>
  <c r="C3697" i="35"/>
  <c r="C3698" i="35"/>
  <c r="C3699" i="35"/>
  <c r="C3700" i="35"/>
  <c r="C3701" i="35"/>
  <c r="C3702" i="35"/>
  <c r="C3703" i="35"/>
  <c r="C3704" i="35"/>
  <c r="C3705" i="35"/>
  <c r="C3706" i="35"/>
  <c r="C3707" i="35"/>
  <c r="C3708" i="35"/>
  <c r="C3709" i="35"/>
  <c r="C3710" i="35"/>
  <c r="C3711" i="35"/>
  <c r="C3712" i="35"/>
  <c r="C3713" i="35"/>
  <c r="C3714" i="35"/>
  <c r="C3715" i="35"/>
  <c r="C3716" i="35"/>
  <c r="C3717" i="35"/>
  <c r="C3718" i="35"/>
  <c r="C3719" i="35"/>
  <c r="C3720" i="35"/>
  <c r="C3721" i="35"/>
  <c r="C3722" i="35"/>
  <c r="C3723" i="35"/>
  <c r="C3724" i="35"/>
  <c r="C3725" i="35"/>
  <c r="C3726" i="35"/>
  <c r="C3727" i="35"/>
  <c r="C3728" i="35"/>
  <c r="C3729" i="35"/>
  <c r="C3730" i="35"/>
  <c r="C3731" i="35"/>
  <c r="C3732" i="35"/>
  <c r="C3733" i="35"/>
  <c r="C3734" i="35"/>
  <c r="C3735" i="35"/>
  <c r="C3736" i="35"/>
  <c r="C3737" i="35"/>
  <c r="C3738" i="35"/>
  <c r="C3739" i="35"/>
  <c r="C3740" i="35"/>
  <c r="C3741" i="35"/>
  <c r="C3742" i="35"/>
  <c r="C3743" i="35"/>
  <c r="C3744" i="35"/>
  <c r="C3745" i="35"/>
  <c r="C3746" i="35"/>
  <c r="C3747" i="35"/>
  <c r="C3748" i="35"/>
  <c r="C3749" i="35"/>
  <c r="C3750" i="35"/>
  <c r="C3751" i="35"/>
  <c r="C3752" i="35"/>
  <c r="C3753" i="35"/>
  <c r="C3754" i="35"/>
  <c r="C3755" i="35"/>
  <c r="C3756" i="35"/>
  <c r="C3757" i="35"/>
  <c r="C3758" i="35"/>
  <c r="C3759" i="35"/>
  <c r="C3760" i="35"/>
  <c r="C3761" i="35"/>
  <c r="C3762" i="35"/>
  <c r="C3763" i="35"/>
  <c r="C3764" i="35"/>
  <c r="C3765" i="35"/>
  <c r="C3766" i="35"/>
  <c r="C3767" i="35"/>
  <c r="C3768" i="35"/>
  <c r="C3769" i="35"/>
  <c r="C3770" i="35"/>
  <c r="C3771" i="35"/>
  <c r="C3772" i="35"/>
  <c r="C3773" i="35"/>
  <c r="C3774" i="35"/>
  <c r="C3775" i="35"/>
  <c r="C3776" i="35"/>
  <c r="C3777" i="35"/>
  <c r="C3778" i="35"/>
  <c r="C3779" i="35"/>
  <c r="C3780" i="35"/>
  <c r="C3781" i="35"/>
  <c r="C3782" i="35"/>
  <c r="C3783" i="35"/>
  <c r="C3784" i="35"/>
  <c r="C3785" i="35"/>
  <c r="C3786" i="35"/>
  <c r="C3787" i="35"/>
  <c r="C3788" i="35"/>
  <c r="C3789" i="35"/>
  <c r="C3790" i="35"/>
  <c r="C3791" i="35"/>
  <c r="C3792" i="35"/>
  <c r="C3793" i="35"/>
  <c r="C3794" i="35"/>
  <c r="C3795" i="35"/>
  <c r="C3796" i="35"/>
  <c r="C3797" i="35"/>
  <c r="C3798" i="35"/>
  <c r="C3799" i="35"/>
  <c r="C3800" i="35"/>
  <c r="C3801" i="35"/>
  <c r="C3802" i="35"/>
  <c r="C3803" i="35"/>
  <c r="C3804" i="35"/>
  <c r="C3805" i="35"/>
  <c r="C3806" i="35"/>
  <c r="C3807" i="35"/>
  <c r="C3808" i="35"/>
  <c r="C3809" i="35"/>
  <c r="C3810" i="35"/>
  <c r="C3811" i="35"/>
  <c r="C3812" i="35"/>
  <c r="C3813" i="35"/>
  <c r="C3814" i="35"/>
  <c r="C3815" i="35"/>
  <c r="C3816" i="35"/>
  <c r="C3817" i="35"/>
  <c r="C3818" i="35"/>
  <c r="C3819" i="35"/>
  <c r="C3820" i="35"/>
  <c r="C3821" i="35"/>
  <c r="C3822" i="35"/>
  <c r="C3823" i="35"/>
  <c r="C3824" i="35"/>
  <c r="C3825" i="35"/>
  <c r="C3826" i="35"/>
  <c r="C3827" i="35"/>
  <c r="C3828" i="35"/>
  <c r="C3829" i="35"/>
  <c r="C3830" i="35"/>
  <c r="C3831" i="35"/>
  <c r="C3832" i="35"/>
  <c r="C3833" i="35"/>
  <c r="C3834" i="35"/>
  <c r="C3835" i="35"/>
  <c r="C3836" i="35"/>
  <c r="C3837" i="35"/>
  <c r="C3838" i="35"/>
  <c r="C3839" i="35"/>
  <c r="C3840" i="35"/>
  <c r="C3841" i="35"/>
  <c r="C3842" i="35"/>
  <c r="C3843" i="35"/>
  <c r="C3844" i="35"/>
  <c r="C3845" i="35"/>
  <c r="C3846" i="35"/>
  <c r="C3847" i="35"/>
  <c r="C3848" i="35"/>
  <c r="C3849" i="35"/>
  <c r="C3850" i="35"/>
  <c r="C3851" i="35"/>
  <c r="C3852" i="35"/>
  <c r="C3853" i="35"/>
  <c r="C3854" i="35"/>
  <c r="C3855" i="35"/>
  <c r="C3856" i="35"/>
  <c r="C3857" i="35"/>
  <c r="C3858" i="35"/>
  <c r="C3859" i="35"/>
  <c r="C3860" i="35"/>
  <c r="C3861" i="35"/>
  <c r="C3862" i="35"/>
  <c r="C3863" i="35"/>
  <c r="C3864" i="35"/>
  <c r="C3865" i="35"/>
  <c r="C3866" i="35"/>
  <c r="C3867" i="35"/>
  <c r="C3868" i="35"/>
  <c r="C3869" i="35"/>
  <c r="C3870" i="35"/>
  <c r="C3871" i="35"/>
  <c r="C3872" i="35"/>
  <c r="C3873" i="35"/>
  <c r="C3874" i="35"/>
  <c r="C3875" i="35"/>
  <c r="C3876" i="35"/>
  <c r="C3877" i="35"/>
  <c r="C3878" i="35"/>
  <c r="C3879" i="35"/>
  <c r="C3880" i="35"/>
  <c r="C3881" i="35"/>
  <c r="C3882" i="35"/>
  <c r="C3883" i="35"/>
  <c r="C3884" i="35"/>
  <c r="C3885" i="35"/>
  <c r="C3886" i="35"/>
  <c r="C3887" i="35"/>
  <c r="C3888" i="35"/>
  <c r="C3889" i="35"/>
  <c r="C3890" i="35"/>
  <c r="C3891" i="35"/>
  <c r="C3892" i="35"/>
  <c r="C3893" i="35"/>
  <c r="C3894" i="35"/>
  <c r="C3895" i="35"/>
  <c r="C8" i="35"/>
  <c r="C9" i="35"/>
  <c r="C10" i="35"/>
  <c r="C11" i="35"/>
  <c r="C12" i="35"/>
  <c r="M47" i="35"/>
  <c r="M14" i="35"/>
  <c r="M15" i="35"/>
  <c r="M16" i="35"/>
  <c r="M17" i="35"/>
  <c r="M18" i="35"/>
  <c r="M19"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09" i="35"/>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69" i="35"/>
  <c r="M370" i="35"/>
  <c r="M371" i="35"/>
  <c r="M372" i="35"/>
  <c r="M373" i="35"/>
  <c r="M374" i="35"/>
  <c r="M375" i="35"/>
  <c r="M376" i="35"/>
  <c r="M377" i="35"/>
  <c r="M378" i="35"/>
  <c r="M379" i="35"/>
  <c r="M380" i="35"/>
  <c r="M381" i="35"/>
  <c r="M382" i="35"/>
  <c r="M383" i="35"/>
  <c r="M384" i="35"/>
  <c r="M385" i="35"/>
  <c r="M386" i="35"/>
  <c r="M387" i="35"/>
  <c r="M388" i="35"/>
  <c r="M389" i="35"/>
  <c r="M390" i="35"/>
  <c r="M391" i="35"/>
  <c r="M392" i="35"/>
  <c r="M393" i="35"/>
  <c r="M394" i="35"/>
  <c r="M395" i="35"/>
  <c r="M396" i="35"/>
  <c r="M397" i="35"/>
  <c r="M398" i="35"/>
  <c r="M399" i="35"/>
  <c r="M400" i="35"/>
  <c r="M401" i="35"/>
  <c r="M402" i="35"/>
  <c r="M403" i="35"/>
  <c r="M404" i="35"/>
  <c r="M405" i="35"/>
  <c r="M406" i="35"/>
  <c r="M407" i="35"/>
  <c r="M408" i="35"/>
  <c r="M409" i="35"/>
  <c r="M410" i="35"/>
  <c r="M411" i="35"/>
  <c r="M412" i="35"/>
  <c r="M413" i="35"/>
  <c r="M414" i="35"/>
  <c r="M415" i="35"/>
  <c r="M416" i="35"/>
  <c r="M417" i="35"/>
  <c r="M418" i="35"/>
  <c r="M419" i="35"/>
  <c r="M420" i="35"/>
  <c r="M421" i="35"/>
  <c r="M422" i="35"/>
  <c r="M423" i="35"/>
  <c r="M424" i="35"/>
  <c r="M425" i="35"/>
  <c r="M426" i="35"/>
  <c r="M427" i="35"/>
  <c r="M428" i="35"/>
  <c r="M429" i="35"/>
  <c r="M430" i="35"/>
  <c r="M431" i="35"/>
  <c r="M432" i="35"/>
  <c r="M433" i="35"/>
  <c r="M434" i="35"/>
  <c r="M435" i="35"/>
  <c r="M436" i="35"/>
  <c r="M437" i="35"/>
  <c r="M438" i="35"/>
  <c r="M439" i="35"/>
  <c r="M440" i="35"/>
  <c r="M441" i="35"/>
  <c r="M442" i="35"/>
  <c r="M443" i="35"/>
  <c r="M444" i="35"/>
  <c r="M445" i="35"/>
  <c r="M446" i="35"/>
  <c r="M447" i="35"/>
  <c r="M448" i="35"/>
  <c r="M449" i="35"/>
  <c r="M450" i="35"/>
  <c r="M451" i="35"/>
  <c r="M452" i="35"/>
  <c r="M453" i="35"/>
  <c r="M454" i="35"/>
  <c r="M455" i="35"/>
  <c r="M456" i="35"/>
  <c r="M457" i="35"/>
  <c r="M458" i="35"/>
  <c r="M459" i="35"/>
  <c r="M460" i="35"/>
  <c r="M461" i="35"/>
  <c r="M462" i="35"/>
  <c r="M463" i="35"/>
  <c r="M464" i="35"/>
  <c r="M465" i="35"/>
  <c r="M466" i="35"/>
  <c r="M467" i="35"/>
  <c r="M468" i="35"/>
  <c r="M469" i="35"/>
  <c r="M470" i="35"/>
  <c r="M471" i="35"/>
  <c r="M472" i="35"/>
  <c r="M473" i="35"/>
  <c r="M474" i="35"/>
  <c r="M475" i="35"/>
  <c r="M476" i="35"/>
  <c r="M477" i="35"/>
  <c r="M478" i="35"/>
  <c r="M479" i="35"/>
  <c r="M480" i="35"/>
  <c r="M481" i="35"/>
  <c r="M482" i="35"/>
  <c r="M483" i="35"/>
  <c r="M484" i="35"/>
  <c r="M485" i="35"/>
  <c r="M486" i="35"/>
  <c r="M487" i="35"/>
  <c r="M488" i="35"/>
  <c r="M489" i="35"/>
  <c r="M490" i="35"/>
  <c r="M491" i="35"/>
  <c r="M492" i="35"/>
  <c r="M493" i="35"/>
  <c r="M494" i="35"/>
  <c r="M495" i="35"/>
  <c r="M496" i="35"/>
  <c r="M497" i="35"/>
  <c r="M498" i="35"/>
  <c r="M499" i="35"/>
  <c r="M500" i="35"/>
  <c r="M501" i="35"/>
  <c r="M502" i="35"/>
  <c r="M503" i="35"/>
  <c r="M504" i="35"/>
  <c r="M505" i="35"/>
  <c r="M506" i="35"/>
  <c r="M507" i="35"/>
  <c r="M508" i="35"/>
  <c r="M509" i="35"/>
  <c r="M510" i="35"/>
  <c r="M511" i="35"/>
  <c r="M512" i="35"/>
  <c r="M513" i="35"/>
  <c r="M514" i="35"/>
  <c r="M515" i="35"/>
  <c r="M516" i="35"/>
  <c r="M517" i="35"/>
  <c r="M518" i="35"/>
  <c r="M519" i="35"/>
  <c r="M520" i="35"/>
  <c r="M521" i="35"/>
  <c r="M522" i="35"/>
  <c r="M523" i="35"/>
  <c r="M524" i="35"/>
  <c r="M525" i="35"/>
  <c r="M526" i="35"/>
  <c r="M527" i="35"/>
  <c r="M528" i="35"/>
  <c r="M529" i="35"/>
  <c r="M530" i="35"/>
  <c r="M531" i="35"/>
  <c r="M532" i="35"/>
  <c r="M533" i="35"/>
  <c r="M534" i="35"/>
  <c r="M535" i="35"/>
  <c r="M536" i="35"/>
  <c r="M537" i="35"/>
  <c r="M538" i="35"/>
  <c r="M539" i="35"/>
  <c r="M540" i="35"/>
  <c r="M541" i="35"/>
  <c r="M542" i="35"/>
  <c r="M543" i="35"/>
  <c r="M544" i="35"/>
  <c r="M545" i="35"/>
  <c r="M546" i="35"/>
  <c r="M547" i="35"/>
  <c r="M548" i="35"/>
  <c r="M549" i="35"/>
  <c r="M550" i="35"/>
  <c r="M551" i="35"/>
  <c r="M552" i="35"/>
  <c r="M553" i="35"/>
  <c r="M554" i="35"/>
  <c r="M555" i="35"/>
  <c r="M556" i="35"/>
  <c r="M557" i="35"/>
  <c r="M558" i="35"/>
  <c r="M559" i="35"/>
  <c r="M560" i="35"/>
  <c r="M561" i="35"/>
  <c r="M562" i="35"/>
  <c r="M563" i="35"/>
  <c r="M564" i="35"/>
  <c r="M565" i="35"/>
  <c r="M566" i="35"/>
  <c r="M567" i="35"/>
  <c r="M568" i="35"/>
  <c r="M569" i="35"/>
  <c r="M570" i="35"/>
  <c r="M571" i="35"/>
  <c r="M572" i="35"/>
  <c r="M573" i="35"/>
  <c r="M574" i="35"/>
  <c r="M575" i="35"/>
  <c r="M576" i="35"/>
  <c r="M577" i="35"/>
  <c r="M578" i="35"/>
  <c r="M579" i="35"/>
  <c r="M580" i="35"/>
  <c r="M581" i="35"/>
  <c r="M582" i="35"/>
  <c r="M583" i="35"/>
  <c r="M584" i="35"/>
  <c r="M585" i="35"/>
  <c r="M586" i="35"/>
  <c r="M587" i="35"/>
  <c r="M588" i="35"/>
  <c r="M589" i="35"/>
  <c r="M590" i="35"/>
  <c r="M591" i="35"/>
  <c r="M592" i="35"/>
  <c r="M593" i="35"/>
  <c r="M594" i="35"/>
  <c r="M595" i="35"/>
  <c r="M596" i="35"/>
  <c r="M597" i="35"/>
  <c r="M598" i="35"/>
  <c r="M599" i="35"/>
  <c r="M600" i="35"/>
  <c r="M601" i="35"/>
  <c r="M602" i="35"/>
  <c r="M603" i="35"/>
  <c r="M604" i="35"/>
  <c r="M605" i="35"/>
  <c r="M606" i="35"/>
  <c r="M607" i="35"/>
  <c r="M608" i="35"/>
  <c r="M609" i="35"/>
  <c r="M610" i="35"/>
  <c r="M611" i="35"/>
  <c r="M612" i="35"/>
  <c r="M613" i="35"/>
  <c r="M614" i="35"/>
  <c r="M615" i="35"/>
  <c r="M616" i="35"/>
  <c r="M617" i="35"/>
  <c r="M618" i="35"/>
  <c r="M619" i="35"/>
  <c r="M620" i="35"/>
  <c r="M621" i="35"/>
  <c r="M622" i="35"/>
  <c r="M623" i="35"/>
  <c r="M624" i="35"/>
  <c r="M625" i="35"/>
  <c r="M626" i="35"/>
  <c r="M627" i="35"/>
  <c r="M628" i="35"/>
  <c r="M629" i="35"/>
  <c r="M630" i="35"/>
  <c r="M631" i="35"/>
  <c r="M632" i="35"/>
  <c r="M633" i="35"/>
  <c r="M634" i="35"/>
  <c r="M635" i="35"/>
  <c r="M636" i="35"/>
  <c r="M637" i="35"/>
  <c r="M638" i="35"/>
  <c r="M639" i="35"/>
  <c r="M640" i="35"/>
  <c r="M641" i="35"/>
  <c r="M642" i="35"/>
  <c r="M643" i="35"/>
  <c r="M644" i="35"/>
  <c r="M645" i="35"/>
  <c r="M646" i="35"/>
  <c r="M647" i="35"/>
  <c r="M648" i="35"/>
  <c r="M649" i="35"/>
  <c r="M650" i="35"/>
  <c r="M651" i="35"/>
  <c r="M652" i="35"/>
  <c r="M653" i="35"/>
  <c r="M654" i="35"/>
  <c r="M655" i="35"/>
  <c r="M656" i="35"/>
  <c r="M657" i="35"/>
  <c r="M658" i="35"/>
  <c r="M659" i="35"/>
  <c r="M660" i="35"/>
  <c r="M661" i="35"/>
  <c r="M662" i="35"/>
  <c r="M663" i="35"/>
  <c r="M664" i="35"/>
  <c r="M665" i="35"/>
  <c r="M666" i="35"/>
  <c r="M667" i="35"/>
  <c r="M668" i="35"/>
  <c r="M669" i="35"/>
  <c r="M670" i="35"/>
  <c r="M671" i="35"/>
  <c r="M672" i="35"/>
  <c r="M673" i="35"/>
  <c r="M674" i="35"/>
  <c r="M675" i="35"/>
  <c r="M676" i="35"/>
  <c r="M677" i="35"/>
  <c r="M678" i="35"/>
  <c r="M679" i="35"/>
  <c r="M680" i="35"/>
  <c r="M681" i="35"/>
  <c r="M682" i="35"/>
  <c r="M683" i="35"/>
  <c r="M684" i="35"/>
  <c r="M685" i="35"/>
  <c r="M686" i="35"/>
  <c r="M687" i="35"/>
  <c r="M688" i="35"/>
  <c r="M689" i="35"/>
  <c r="M690" i="35"/>
  <c r="M691" i="35"/>
  <c r="M692" i="35"/>
  <c r="M693" i="35"/>
  <c r="M694" i="35"/>
  <c r="M695" i="35"/>
  <c r="M696" i="35"/>
  <c r="M697" i="35"/>
  <c r="M698" i="35"/>
  <c r="M699" i="35"/>
  <c r="M700" i="35"/>
  <c r="M701" i="35"/>
  <c r="M702" i="35"/>
  <c r="M703" i="35"/>
  <c r="M704" i="35"/>
  <c r="M705" i="35"/>
  <c r="M706" i="35"/>
  <c r="M707" i="35"/>
  <c r="M708" i="35"/>
  <c r="M709" i="35"/>
  <c r="M710" i="35"/>
  <c r="M711" i="35"/>
  <c r="M712" i="35"/>
  <c r="M713" i="35"/>
  <c r="M714" i="35"/>
  <c r="M715" i="35"/>
  <c r="M716" i="35"/>
  <c r="M717" i="35"/>
  <c r="M718" i="35"/>
  <c r="M719" i="35"/>
  <c r="M720" i="35"/>
  <c r="M721" i="35"/>
  <c r="M722" i="35"/>
  <c r="M723" i="35"/>
  <c r="M724" i="35"/>
  <c r="M725" i="35"/>
  <c r="M726" i="35"/>
  <c r="M727" i="35"/>
  <c r="M728" i="35"/>
  <c r="M729" i="35"/>
  <c r="M730" i="35"/>
  <c r="M731" i="35"/>
  <c r="M732" i="35"/>
  <c r="M733" i="35"/>
  <c r="M734" i="35"/>
  <c r="M735" i="35"/>
  <c r="M736" i="35"/>
  <c r="M737" i="35"/>
  <c r="M738" i="35"/>
  <c r="M739" i="35"/>
  <c r="M740" i="35"/>
  <c r="M741" i="35"/>
  <c r="M742" i="35"/>
  <c r="M743" i="35"/>
  <c r="M744" i="35"/>
  <c r="M745" i="35"/>
  <c r="M746" i="35"/>
  <c r="M747" i="35"/>
  <c r="M748" i="35"/>
  <c r="M749" i="35"/>
  <c r="M750" i="35"/>
  <c r="M751" i="35"/>
  <c r="M752" i="35"/>
  <c r="M753" i="35"/>
  <c r="M754" i="35"/>
  <c r="M755" i="35"/>
  <c r="M756" i="35"/>
  <c r="M757" i="35"/>
  <c r="M758" i="35"/>
  <c r="M759" i="35"/>
  <c r="M760" i="35"/>
  <c r="M761" i="35"/>
  <c r="M762" i="35"/>
  <c r="M763" i="35"/>
  <c r="M764" i="35"/>
  <c r="M765" i="35"/>
  <c r="M766" i="35"/>
  <c r="M767" i="35"/>
  <c r="M768" i="35"/>
  <c r="M769" i="35"/>
  <c r="M770" i="35"/>
  <c r="M771" i="35"/>
  <c r="M772" i="35"/>
  <c r="M773" i="35"/>
  <c r="M774" i="35"/>
  <c r="M775" i="35"/>
  <c r="M776" i="35"/>
  <c r="M777" i="35"/>
  <c r="M778" i="35"/>
  <c r="M779" i="35"/>
  <c r="M780" i="35"/>
  <c r="M781" i="35"/>
  <c r="M782" i="35"/>
  <c r="M783" i="35"/>
  <c r="M784" i="35"/>
  <c r="M785" i="35"/>
  <c r="M786" i="35"/>
  <c r="M787" i="35"/>
  <c r="M788" i="35"/>
  <c r="M789" i="35"/>
  <c r="M790" i="35"/>
  <c r="M791" i="35"/>
  <c r="M792" i="35"/>
  <c r="M793" i="35"/>
  <c r="M794" i="35"/>
  <c r="M795" i="35"/>
  <c r="M796" i="35"/>
  <c r="M797" i="35"/>
  <c r="M798" i="35"/>
  <c r="M799" i="35"/>
  <c r="M800" i="35"/>
  <c r="M801" i="35"/>
  <c r="M802" i="35"/>
  <c r="M803" i="35"/>
  <c r="M804" i="35"/>
  <c r="M805" i="35"/>
  <c r="M806" i="35"/>
  <c r="M807" i="35"/>
  <c r="M808" i="35"/>
  <c r="M809" i="35"/>
  <c r="M810" i="35"/>
  <c r="M811" i="35"/>
  <c r="M812" i="35"/>
  <c r="M813" i="35"/>
  <c r="M814" i="35"/>
  <c r="M815" i="35"/>
  <c r="M816" i="35"/>
  <c r="M817" i="35"/>
  <c r="M818" i="35"/>
  <c r="M819" i="35"/>
  <c r="M820" i="35"/>
  <c r="M821" i="35"/>
  <c r="M822" i="35"/>
  <c r="M823" i="35"/>
  <c r="M824" i="35"/>
  <c r="M825" i="35"/>
  <c r="M826" i="35"/>
  <c r="M827" i="35"/>
  <c r="M828" i="35"/>
  <c r="M829" i="35"/>
  <c r="M830" i="35"/>
  <c r="M831" i="35"/>
  <c r="M832" i="35"/>
  <c r="M833" i="35"/>
  <c r="M834" i="35"/>
  <c r="M835" i="35"/>
  <c r="M836" i="35"/>
  <c r="M837" i="35"/>
  <c r="M838" i="35"/>
  <c r="M839" i="35"/>
  <c r="M840" i="35"/>
  <c r="M841" i="35"/>
  <c r="M842" i="35"/>
  <c r="M843" i="35"/>
  <c r="M844" i="35"/>
  <c r="M845" i="35"/>
  <c r="M846" i="35"/>
  <c r="M847" i="35"/>
  <c r="M848" i="35"/>
  <c r="M849" i="35"/>
  <c r="M850" i="35"/>
  <c r="M851" i="35"/>
  <c r="M852" i="35"/>
  <c r="M853" i="35"/>
  <c r="M854" i="35"/>
  <c r="M855" i="35"/>
  <c r="M856" i="35"/>
  <c r="M857" i="35"/>
  <c r="M858" i="35"/>
  <c r="M859" i="35"/>
  <c r="M860" i="35"/>
  <c r="M861" i="35"/>
  <c r="M862" i="35"/>
  <c r="M863" i="35"/>
  <c r="M864" i="35"/>
  <c r="M865" i="35"/>
  <c r="M866" i="35"/>
  <c r="M867" i="35"/>
  <c r="M868" i="35"/>
  <c r="M869" i="35"/>
  <c r="M870" i="35"/>
  <c r="M871" i="35"/>
  <c r="M872" i="35"/>
  <c r="M873" i="35"/>
  <c r="M874" i="35"/>
  <c r="M875" i="35"/>
  <c r="M876" i="35"/>
  <c r="M877" i="35"/>
  <c r="M878" i="35"/>
  <c r="M879" i="35"/>
  <c r="M880" i="35"/>
  <c r="M881" i="35"/>
  <c r="M882" i="35"/>
  <c r="M883" i="35"/>
  <c r="M884" i="35"/>
  <c r="M885" i="35"/>
  <c r="M886" i="35"/>
  <c r="M887" i="35"/>
  <c r="M888" i="35"/>
  <c r="M889" i="35"/>
  <c r="M890" i="35"/>
  <c r="M891" i="35"/>
  <c r="M892" i="35"/>
  <c r="M893" i="35"/>
  <c r="M894" i="35"/>
  <c r="M895" i="35"/>
  <c r="M896" i="35"/>
  <c r="M897" i="35"/>
  <c r="M898" i="35"/>
  <c r="M899" i="35"/>
  <c r="M900" i="35"/>
  <c r="M901" i="35"/>
  <c r="M902" i="35"/>
  <c r="M903" i="35"/>
  <c r="M904" i="35"/>
  <c r="M905" i="35"/>
  <c r="M906" i="35"/>
  <c r="M907" i="35"/>
  <c r="M908" i="35"/>
  <c r="M909" i="35"/>
  <c r="M910" i="35"/>
  <c r="M911" i="35"/>
  <c r="M912" i="35"/>
  <c r="M913" i="35"/>
  <c r="M914" i="35"/>
  <c r="M915" i="35"/>
  <c r="M916" i="35"/>
  <c r="M917" i="35"/>
  <c r="M918" i="35"/>
  <c r="M919" i="35"/>
  <c r="M920" i="35"/>
  <c r="M921" i="35"/>
  <c r="M922" i="35"/>
  <c r="M923" i="35"/>
  <c r="M924" i="35"/>
  <c r="M925" i="35"/>
  <c r="M926" i="35"/>
  <c r="M927" i="35"/>
  <c r="M928" i="35"/>
  <c r="M929" i="35"/>
  <c r="M930" i="35"/>
  <c r="M931" i="35"/>
  <c r="M932" i="35"/>
  <c r="M933" i="35"/>
  <c r="M934" i="35"/>
  <c r="M935" i="35"/>
  <c r="M936" i="35"/>
  <c r="M937" i="35"/>
  <c r="M938" i="35"/>
  <c r="M939" i="35"/>
  <c r="M940" i="35"/>
  <c r="M941" i="35"/>
  <c r="M942" i="35"/>
  <c r="M943" i="35"/>
  <c r="M944" i="35"/>
  <c r="M945" i="35"/>
  <c r="M946" i="35"/>
  <c r="M947" i="35"/>
  <c r="M948" i="35"/>
  <c r="M949" i="35"/>
  <c r="M950" i="35"/>
  <c r="M951" i="35"/>
  <c r="M952" i="35"/>
  <c r="M953" i="35"/>
  <c r="M954" i="35"/>
  <c r="M955" i="35"/>
  <c r="M956" i="35"/>
  <c r="M957" i="35"/>
  <c r="M958" i="35"/>
  <c r="M959" i="35"/>
  <c r="M960" i="35"/>
  <c r="M961" i="35"/>
  <c r="M962" i="35"/>
  <c r="M963" i="35"/>
  <c r="M964" i="35"/>
  <c r="M965" i="35"/>
  <c r="M966" i="35"/>
  <c r="M967" i="35"/>
  <c r="M968" i="35"/>
  <c r="M969" i="35"/>
  <c r="M970" i="35"/>
  <c r="M971" i="35"/>
  <c r="M972" i="35"/>
  <c r="M973" i="35"/>
  <c r="M974" i="35"/>
  <c r="M975" i="35"/>
  <c r="M976" i="35"/>
  <c r="M977" i="35"/>
  <c r="M978" i="35"/>
  <c r="M979" i="35"/>
  <c r="M980" i="35"/>
  <c r="M981" i="35"/>
  <c r="M982" i="35"/>
  <c r="M983" i="35"/>
  <c r="M984" i="35"/>
  <c r="M985" i="35"/>
  <c r="M986" i="35"/>
  <c r="M987" i="35"/>
  <c r="M988" i="35"/>
  <c r="M989" i="35"/>
  <c r="M990" i="35"/>
  <c r="M991" i="35"/>
  <c r="M992" i="35"/>
  <c r="M993" i="35"/>
  <c r="M994" i="35"/>
  <c r="M995" i="35"/>
  <c r="M996" i="35"/>
  <c r="M997" i="35"/>
  <c r="M998" i="35"/>
  <c r="M999" i="35"/>
  <c r="M1000" i="35"/>
  <c r="M1001" i="35"/>
  <c r="M1002" i="35"/>
  <c r="M1003" i="35"/>
  <c r="M1004" i="35"/>
  <c r="M1005" i="35"/>
  <c r="M1006" i="35"/>
  <c r="M1007" i="35"/>
  <c r="M1008" i="35"/>
  <c r="M1009" i="35"/>
  <c r="M1010" i="35"/>
  <c r="M1011" i="35"/>
  <c r="M1012" i="35"/>
  <c r="M1013" i="35"/>
  <c r="M1014" i="35"/>
  <c r="M1015" i="35"/>
  <c r="M1016" i="35"/>
  <c r="M1017" i="35"/>
  <c r="M1018" i="35"/>
  <c r="M1019" i="35"/>
  <c r="M1020" i="35"/>
  <c r="M1021" i="35"/>
  <c r="M1022" i="35"/>
  <c r="M1023" i="35"/>
  <c r="M1024" i="35"/>
  <c r="M1025" i="35"/>
  <c r="M1026" i="35"/>
  <c r="M1027" i="35"/>
  <c r="M1028" i="35"/>
  <c r="M1029" i="35"/>
  <c r="M1030" i="35"/>
  <c r="M1031" i="35"/>
  <c r="M1032" i="35"/>
  <c r="M1033" i="35"/>
  <c r="M1034" i="35"/>
  <c r="M1035" i="35"/>
  <c r="M1036" i="35"/>
  <c r="M1037" i="35"/>
  <c r="M1038" i="35"/>
  <c r="M1039" i="35"/>
  <c r="M1040" i="35"/>
  <c r="M1041" i="35"/>
  <c r="M1042" i="35"/>
  <c r="M1043" i="35"/>
  <c r="M1044" i="35"/>
  <c r="M1045" i="35"/>
  <c r="M1046" i="35"/>
  <c r="M1047" i="35"/>
  <c r="M1048" i="35"/>
  <c r="M1049" i="35"/>
  <c r="M1050" i="35"/>
  <c r="M1051" i="35"/>
  <c r="M1052" i="35"/>
  <c r="M1053" i="35"/>
  <c r="M1054" i="35"/>
  <c r="M1055" i="35"/>
  <c r="M1056" i="35"/>
  <c r="M1057" i="35"/>
  <c r="M1058" i="35"/>
  <c r="M1059" i="35"/>
  <c r="M1060" i="35"/>
  <c r="M1061" i="35"/>
  <c r="M1062" i="35"/>
  <c r="M1063" i="35"/>
  <c r="M1064" i="35"/>
  <c r="M1065" i="35"/>
  <c r="M1066" i="35"/>
  <c r="M1067" i="35"/>
  <c r="M1068" i="35"/>
  <c r="M1069" i="35"/>
  <c r="M1070" i="35"/>
  <c r="M1071" i="35"/>
  <c r="M1072" i="35"/>
  <c r="M1073" i="35"/>
  <c r="M1074" i="35"/>
  <c r="M1075" i="35"/>
  <c r="M1076" i="35"/>
  <c r="M1077" i="35"/>
  <c r="M1078" i="35"/>
  <c r="M1079" i="35"/>
  <c r="M1080" i="35"/>
  <c r="M1081" i="35"/>
  <c r="M1082" i="35"/>
  <c r="M1083" i="35"/>
  <c r="M1084" i="35"/>
  <c r="M1085" i="35"/>
  <c r="M1086" i="35"/>
  <c r="M1087" i="35"/>
  <c r="M1088" i="35"/>
  <c r="M1089" i="35"/>
  <c r="M1090" i="35"/>
  <c r="M1091" i="35"/>
  <c r="M1092" i="35"/>
  <c r="M1093" i="35"/>
  <c r="M1094" i="35"/>
  <c r="M1095" i="35"/>
  <c r="M1096" i="35"/>
  <c r="M1097" i="35"/>
  <c r="M1098" i="35"/>
  <c r="M1099" i="35"/>
  <c r="M1100" i="35"/>
  <c r="M1101" i="35"/>
  <c r="M1102" i="35"/>
  <c r="M1103" i="35"/>
  <c r="M1104" i="35"/>
  <c r="M1105" i="35"/>
  <c r="M1106" i="35"/>
  <c r="M1107" i="35"/>
  <c r="M1108" i="35"/>
  <c r="M1109" i="35"/>
  <c r="M1110" i="35"/>
  <c r="M1111" i="35"/>
  <c r="M1112" i="35"/>
  <c r="M1113" i="35"/>
  <c r="M1114" i="35"/>
  <c r="M1115" i="35"/>
  <c r="M1116" i="35"/>
  <c r="M1117" i="35"/>
  <c r="M1118" i="35"/>
  <c r="M1119" i="35"/>
  <c r="M1120" i="35"/>
  <c r="M1121" i="35"/>
  <c r="M1122" i="35"/>
  <c r="M1123" i="35"/>
  <c r="M1124" i="35"/>
  <c r="M1125" i="35"/>
  <c r="M1126" i="35"/>
  <c r="M1127" i="35"/>
  <c r="M1128" i="35"/>
  <c r="M1129" i="35"/>
  <c r="M1130" i="35"/>
  <c r="M1131" i="35"/>
  <c r="M1132" i="35"/>
  <c r="M1133" i="35"/>
  <c r="M1134" i="35"/>
  <c r="M1135" i="35"/>
  <c r="M1136" i="35"/>
  <c r="M1137" i="35"/>
  <c r="M1138" i="35"/>
  <c r="M1139" i="35"/>
  <c r="M1140" i="35"/>
  <c r="M1141" i="35"/>
  <c r="M1142" i="35"/>
  <c r="M1143" i="35"/>
  <c r="M1144" i="35"/>
  <c r="M1145" i="35"/>
  <c r="M1146" i="35"/>
  <c r="M1147" i="35"/>
  <c r="M1148" i="35"/>
  <c r="M1149" i="35"/>
  <c r="M1150" i="35"/>
  <c r="M1151" i="35"/>
  <c r="M1152" i="35"/>
  <c r="M1153" i="35"/>
  <c r="M1154" i="35"/>
  <c r="M1155" i="35"/>
  <c r="M1156" i="35"/>
  <c r="M1157" i="35"/>
  <c r="M1158" i="35"/>
  <c r="M1159" i="35"/>
  <c r="M1160" i="35"/>
  <c r="M1161" i="35"/>
  <c r="M1162" i="35"/>
  <c r="M1163" i="35"/>
  <c r="M1164" i="35"/>
  <c r="M1165" i="35"/>
  <c r="M1166" i="35"/>
  <c r="M1167" i="35"/>
  <c r="M1168" i="35"/>
  <c r="M1169" i="35"/>
  <c r="M1170" i="35"/>
  <c r="M1171" i="35"/>
  <c r="M1172" i="35"/>
  <c r="M1173" i="35"/>
  <c r="M1174" i="35"/>
  <c r="M1175" i="35"/>
  <c r="M1176" i="35"/>
  <c r="M1177" i="35"/>
  <c r="M1178" i="35"/>
  <c r="M1179" i="35"/>
  <c r="M1180" i="35"/>
  <c r="M1181" i="35"/>
  <c r="M1182" i="35"/>
  <c r="M1183" i="35"/>
  <c r="M1184" i="35"/>
  <c r="M1185" i="35"/>
  <c r="M1186" i="35"/>
  <c r="M1187" i="35"/>
  <c r="M1188" i="35"/>
  <c r="M1189" i="35"/>
  <c r="M1190" i="35"/>
  <c r="M1191" i="35"/>
  <c r="M1192" i="35"/>
  <c r="M1193" i="35"/>
  <c r="M1194" i="35"/>
  <c r="M1195" i="35"/>
  <c r="M1196" i="35"/>
  <c r="M1197" i="35"/>
  <c r="M1198" i="35"/>
  <c r="M1199" i="35"/>
  <c r="M1200" i="35"/>
  <c r="M1201" i="35"/>
  <c r="M1202" i="35"/>
  <c r="M1203" i="35"/>
  <c r="M1204" i="35"/>
  <c r="M1205" i="35"/>
  <c r="M1206" i="35"/>
  <c r="M1207" i="35"/>
  <c r="M1208" i="35"/>
  <c r="M1209" i="35"/>
  <c r="M1210" i="35"/>
  <c r="M1211" i="35"/>
  <c r="M1212" i="35"/>
  <c r="M1213" i="35"/>
  <c r="M1214" i="35"/>
  <c r="M1215" i="35"/>
  <c r="M1216" i="35"/>
  <c r="M1217" i="35"/>
  <c r="M1218" i="35"/>
  <c r="M1219" i="35"/>
  <c r="M1220" i="35"/>
  <c r="M1221" i="35"/>
  <c r="M1222" i="35"/>
  <c r="M1223" i="35"/>
  <c r="M1224" i="35"/>
  <c r="M1225" i="35"/>
  <c r="M1226" i="35"/>
  <c r="M1227" i="35"/>
  <c r="M1228" i="35"/>
  <c r="M1229" i="35"/>
  <c r="M1230" i="35"/>
  <c r="M1231" i="35"/>
  <c r="M1232" i="35"/>
  <c r="M1233" i="35"/>
  <c r="M1234" i="35"/>
  <c r="M1235" i="35"/>
  <c r="M1236" i="35"/>
  <c r="M1237" i="35"/>
  <c r="M1238" i="35"/>
  <c r="M1239" i="35"/>
  <c r="M1240" i="35"/>
  <c r="M1241" i="35"/>
  <c r="M1242" i="35"/>
  <c r="M1243" i="35"/>
  <c r="M1244" i="35"/>
  <c r="M1245" i="35"/>
  <c r="M1246" i="35"/>
  <c r="M1247" i="35"/>
  <c r="M1248" i="35"/>
  <c r="M1249" i="35"/>
  <c r="M1250" i="35"/>
  <c r="M1251" i="35"/>
  <c r="M1252" i="35"/>
  <c r="M1253" i="35"/>
  <c r="M1254" i="35"/>
  <c r="M1255" i="35"/>
  <c r="M1256" i="35"/>
  <c r="M1257" i="35"/>
  <c r="M1258" i="35"/>
  <c r="M1259" i="35"/>
  <c r="M1260" i="35"/>
  <c r="M1261" i="35"/>
  <c r="M1262" i="35"/>
  <c r="M1263" i="35"/>
  <c r="M1264" i="35"/>
  <c r="M1265" i="35"/>
  <c r="M1266" i="35"/>
  <c r="M1267" i="35"/>
  <c r="M1268" i="35"/>
  <c r="M1269" i="35"/>
  <c r="M1270" i="35"/>
  <c r="M1271" i="35"/>
  <c r="M1272" i="35"/>
  <c r="M1273" i="35"/>
  <c r="M1274" i="35"/>
  <c r="M1275" i="35"/>
  <c r="M1276" i="35"/>
  <c r="M1277" i="35"/>
  <c r="M1278" i="35"/>
  <c r="M1279" i="35"/>
  <c r="M1280" i="35"/>
  <c r="M1281" i="35"/>
  <c r="M1282" i="35"/>
  <c r="M1283" i="35"/>
  <c r="M1284" i="35"/>
  <c r="M1285" i="35"/>
  <c r="M1286" i="35"/>
  <c r="M1287" i="35"/>
  <c r="M1288" i="35"/>
  <c r="M1289" i="35"/>
  <c r="M1290" i="35"/>
  <c r="M1291" i="35"/>
  <c r="M1292" i="35"/>
  <c r="M1293" i="35"/>
  <c r="M1294" i="35"/>
  <c r="M1295" i="35"/>
  <c r="M1296" i="35"/>
  <c r="M1297" i="35"/>
  <c r="M1298" i="35"/>
  <c r="M1299" i="35"/>
  <c r="M1300" i="35"/>
  <c r="M1301" i="35"/>
  <c r="M1302" i="35"/>
  <c r="M1303" i="35"/>
  <c r="M1304" i="35"/>
  <c r="M1305" i="35"/>
  <c r="M1306" i="35"/>
  <c r="M1307" i="35"/>
  <c r="M1308" i="35"/>
  <c r="M1309" i="35"/>
  <c r="M1310" i="35"/>
  <c r="M1311" i="35"/>
  <c r="M1312" i="35"/>
  <c r="M1313" i="35"/>
  <c r="M1314" i="35"/>
  <c r="M1315" i="35"/>
  <c r="M1316" i="35"/>
  <c r="M1317" i="35"/>
  <c r="M1318" i="35"/>
  <c r="M1319" i="35"/>
  <c r="M1320" i="35"/>
  <c r="M1321" i="35"/>
  <c r="M1322" i="35"/>
  <c r="M1323" i="35"/>
  <c r="M1324" i="35"/>
  <c r="M1325" i="35"/>
  <c r="M1326" i="35"/>
  <c r="M1327" i="35"/>
  <c r="M1328" i="35"/>
  <c r="M1329" i="35"/>
  <c r="M1330" i="35"/>
  <c r="M1331" i="35"/>
  <c r="M1332" i="35"/>
  <c r="M1333" i="35"/>
  <c r="M1334" i="35"/>
  <c r="M1335" i="35"/>
  <c r="M1336" i="35"/>
  <c r="M1337" i="35"/>
  <c r="M1338" i="35"/>
  <c r="M1339" i="35"/>
  <c r="M1340" i="35"/>
  <c r="M1341" i="35"/>
  <c r="M1342" i="35"/>
  <c r="M1343" i="35"/>
  <c r="M1344" i="35"/>
  <c r="M1345" i="35"/>
  <c r="M1346" i="35"/>
  <c r="M1347" i="35"/>
  <c r="M1348" i="35"/>
  <c r="M1349" i="35"/>
  <c r="M1350" i="35"/>
  <c r="M1351" i="35"/>
  <c r="M1352" i="35"/>
  <c r="M1353" i="35"/>
  <c r="M1354" i="35"/>
  <c r="M1355" i="35"/>
  <c r="M1356" i="35"/>
  <c r="M1357" i="35"/>
  <c r="M1358" i="35"/>
  <c r="M1359" i="35"/>
  <c r="M1360" i="35"/>
  <c r="M1361" i="35"/>
  <c r="M1362" i="35"/>
  <c r="M1363" i="35"/>
  <c r="M1364" i="35"/>
  <c r="M1365" i="35"/>
  <c r="M1366" i="35"/>
  <c r="M1367" i="35"/>
  <c r="M1368" i="35"/>
  <c r="M1369" i="35"/>
  <c r="M1370" i="35"/>
  <c r="M1371" i="35"/>
  <c r="M1372" i="35"/>
  <c r="M1373" i="35"/>
  <c r="M1374" i="35"/>
  <c r="M1375" i="35"/>
  <c r="M1376" i="35"/>
  <c r="M1377" i="35"/>
  <c r="M1378" i="35"/>
  <c r="M1379" i="35"/>
  <c r="M1380" i="35"/>
  <c r="M1381" i="35"/>
  <c r="M1382" i="35"/>
  <c r="M1383" i="35"/>
  <c r="M1384" i="35"/>
  <c r="M1385" i="35"/>
  <c r="M1386" i="35"/>
  <c r="M1387" i="35"/>
  <c r="M1388" i="35"/>
  <c r="M1389" i="35"/>
  <c r="M1390" i="35"/>
  <c r="M1391" i="35"/>
  <c r="M1392" i="35"/>
  <c r="M1393" i="35"/>
  <c r="M1394" i="35"/>
  <c r="M1395" i="35"/>
  <c r="M1396" i="35"/>
  <c r="M1397" i="35"/>
  <c r="M1398" i="35"/>
  <c r="M1399" i="35"/>
  <c r="M1400" i="35"/>
  <c r="M1401" i="35"/>
  <c r="M1402" i="35"/>
  <c r="M1403" i="35"/>
  <c r="M1404" i="35"/>
  <c r="M1405" i="35"/>
  <c r="M1406" i="35"/>
  <c r="M1407" i="35"/>
  <c r="M1408" i="35"/>
  <c r="M1409" i="35"/>
  <c r="M1410" i="35"/>
  <c r="M1411" i="35"/>
  <c r="M1412" i="35"/>
  <c r="M1413" i="35"/>
  <c r="M1414" i="35"/>
  <c r="M1415" i="35"/>
  <c r="M1416" i="35"/>
  <c r="M1417" i="35"/>
  <c r="M1418" i="35"/>
  <c r="M1419" i="35"/>
  <c r="M1420" i="35"/>
  <c r="M1421" i="35"/>
  <c r="M1422" i="35"/>
  <c r="M1423" i="35"/>
  <c r="M1424" i="35"/>
  <c r="M1425" i="35"/>
  <c r="M1426" i="35"/>
  <c r="M1427" i="35"/>
  <c r="M1428" i="35"/>
  <c r="M1429" i="35"/>
  <c r="M1430" i="35"/>
  <c r="M1431" i="35"/>
  <c r="M1432" i="35"/>
  <c r="M1433" i="35"/>
  <c r="M1434" i="35"/>
  <c r="M1435" i="35"/>
  <c r="M1436" i="35"/>
  <c r="M1437" i="35"/>
  <c r="M1438" i="35"/>
  <c r="M1439" i="35"/>
  <c r="M1440" i="35"/>
  <c r="M1441" i="35"/>
  <c r="M1442" i="35"/>
  <c r="M1443" i="35"/>
  <c r="M1444" i="35"/>
  <c r="M1445" i="35"/>
  <c r="M1446" i="35"/>
  <c r="M1447" i="35"/>
  <c r="M1448" i="35"/>
  <c r="M1449" i="35"/>
  <c r="M1450" i="35"/>
  <c r="M1451" i="35"/>
  <c r="M1452" i="35"/>
  <c r="M1453" i="35"/>
  <c r="M1454" i="35"/>
  <c r="M1455" i="35"/>
  <c r="M1456" i="35"/>
  <c r="M1457" i="35"/>
  <c r="M1458" i="35"/>
  <c r="M1459" i="35"/>
  <c r="M1460" i="35"/>
  <c r="M1461" i="35"/>
  <c r="M1462" i="35"/>
  <c r="M1463" i="35"/>
  <c r="M1464" i="35"/>
  <c r="M1465" i="35"/>
  <c r="M1466" i="35"/>
  <c r="M1467" i="35"/>
  <c r="M1468" i="35"/>
  <c r="M1469" i="35"/>
  <c r="M1470" i="35"/>
  <c r="M1471" i="35"/>
  <c r="M1472" i="35"/>
  <c r="M1473" i="35"/>
  <c r="M1474" i="35"/>
  <c r="M1475" i="35"/>
  <c r="M1476" i="35"/>
  <c r="M1477" i="35"/>
  <c r="M1478" i="35"/>
  <c r="M1479" i="35"/>
  <c r="M1480" i="35"/>
  <c r="M1481" i="35"/>
  <c r="M1482" i="35"/>
  <c r="M1483" i="35"/>
  <c r="M1484" i="35"/>
  <c r="M1485" i="35"/>
  <c r="M1486" i="35"/>
  <c r="M1487" i="35"/>
  <c r="M1488" i="35"/>
  <c r="M1489" i="35"/>
  <c r="M1490" i="35"/>
  <c r="M1491" i="35"/>
  <c r="M1492" i="35"/>
  <c r="M1493" i="35"/>
  <c r="M1494" i="35"/>
  <c r="M1495" i="35"/>
  <c r="M1496" i="35"/>
  <c r="M1497" i="35"/>
  <c r="M1498" i="35"/>
  <c r="M1499" i="35"/>
  <c r="M1500" i="35"/>
  <c r="M1501" i="35"/>
  <c r="M1502" i="35"/>
  <c r="M1503" i="35"/>
  <c r="M1504" i="35"/>
  <c r="M1505" i="35"/>
  <c r="M1506" i="35"/>
  <c r="M1507" i="35"/>
  <c r="M1508" i="35"/>
  <c r="M1509" i="35"/>
  <c r="M1510" i="35"/>
  <c r="M1511" i="35"/>
  <c r="M1512" i="35"/>
  <c r="M1513" i="35"/>
  <c r="M1514" i="35"/>
  <c r="M1515" i="35"/>
  <c r="M1516" i="35"/>
  <c r="M1517" i="35"/>
  <c r="M1518" i="35"/>
  <c r="M1519" i="35"/>
  <c r="M1520" i="35"/>
  <c r="M1521" i="35"/>
  <c r="M1522" i="35"/>
  <c r="M1523" i="35"/>
  <c r="M1524" i="35"/>
  <c r="M1525" i="35"/>
  <c r="M1526" i="35"/>
  <c r="M1527" i="35"/>
  <c r="M1528" i="35"/>
  <c r="M1529" i="35"/>
  <c r="M1530" i="35"/>
  <c r="M1531" i="35"/>
  <c r="M1532" i="35"/>
  <c r="M1533" i="35"/>
  <c r="M1534" i="35"/>
  <c r="M1535" i="35"/>
  <c r="M1536" i="35"/>
  <c r="M1537" i="35"/>
  <c r="M1538" i="35"/>
  <c r="M1539" i="35"/>
  <c r="M1540" i="35"/>
  <c r="M1541" i="35"/>
  <c r="M1542" i="35"/>
  <c r="M1543" i="35"/>
  <c r="M1544" i="35"/>
  <c r="M1545" i="35"/>
  <c r="M1546" i="35"/>
  <c r="M1547" i="35"/>
  <c r="M1548" i="35"/>
  <c r="M1549" i="35"/>
  <c r="M1550" i="35"/>
  <c r="M1551" i="35"/>
  <c r="M1552" i="35"/>
  <c r="M1553" i="35"/>
  <c r="M1554" i="35"/>
  <c r="M1555" i="35"/>
  <c r="M1556" i="35"/>
  <c r="M1557" i="35"/>
  <c r="M1558" i="35"/>
  <c r="M1559" i="35"/>
  <c r="M1560" i="35"/>
  <c r="M1561" i="35"/>
  <c r="M1562" i="35"/>
  <c r="M1563" i="35"/>
  <c r="M1564" i="35"/>
  <c r="M1565" i="35"/>
  <c r="M1566" i="35"/>
  <c r="M1567" i="35"/>
  <c r="M1568" i="35"/>
  <c r="M1569" i="35"/>
  <c r="M1570" i="35"/>
  <c r="M1571" i="35"/>
  <c r="M1572" i="35"/>
  <c r="M1573" i="35"/>
  <c r="M1574" i="35"/>
  <c r="M1575" i="35"/>
  <c r="M1576" i="35"/>
  <c r="M1577" i="35"/>
  <c r="M1578" i="35"/>
  <c r="M1579" i="35"/>
  <c r="M1580" i="35"/>
  <c r="M1581" i="35"/>
  <c r="M1582" i="35"/>
  <c r="M1583" i="35"/>
  <c r="M1584" i="35"/>
  <c r="M1585" i="35"/>
  <c r="M1586" i="35"/>
  <c r="M1587" i="35"/>
  <c r="M1588" i="35"/>
  <c r="M1589" i="35"/>
  <c r="M1590" i="35"/>
  <c r="M1591" i="35"/>
  <c r="M1592" i="35"/>
  <c r="M1593" i="35"/>
  <c r="M1594" i="35"/>
  <c r="M1595" i="35"/>
  <c r="M1596" i="35"/>
  <c r="M1597" i="35"/>
  <c r="M1598" i="35"/>
  <c r="M1599" i="35"/>
  <c r="M1600" i="35"/>
  <c r="M1601" i="35"/>
  <c r="M1602" i="35"/>
  <c r="M1603" i="35"/>
  <c r="M1604" i="35"/>
  <c r="M1605" i="35"/>
  <c r="M1606" i="35"/>
  <c r="M1607" i="35"/>
  <c r="M1608" i="35"/>
  <c r="M1609" i="35"/>
  <c r="M1610" i="35"/>
  <c r="M1611" i="35"/>
  <c r="M1612" i="35"/>
  <c r="M1613" i="35"/>
  <c r="M1614" i="35"/>
  <c r="M1615" i="35"/>
  <c r="M1616" i="35"/>
  <c r="M1617" i="35"/>
  <c r="M1618" i="35"/>
  <c r="M1619" i="35"/>
  <c r="M1620" i="35"/>
  <c r="M1621" i="35"/>
  <c r="M1622" i="35"/>
  <c r="M1623" i="35"/>
  <c r="M1624" i="35"/>
  <c r="M1625" i="35"/>
  <c r="M1626" i="35"/>
  <c r="M1627" i="35"/>
  <c r="M1628" i="35"/>
  <c r="M1629" i="35"/>
  <c r="M1630" i="35"/>
  <c r="M1631" i="35"/>
  <c r="M1632" i="35"/>
  <c r="M1633" i="35"/>
  <c r="M1634" i="35"/>
  <c r="M1635" i="35"/>
  <c r="M1636" i="35"/>
  <c r="M1637" i="35"/>
  <c r="M1638" i="35"/>
  <c r="M1639" i="35"/>
  <c r="M1640" i="35"/>
  <c r="M1641" i="35"/>
  <c r="M1642" i="35"/>
  <c r="M1643" i="35"/>
  <c r="M1644" i="35"/>
  <c r="M1645" i="35"/>
  <c r="M1646" i="35"/>
  <c r="M1647" i="35"/>
  <c r="M1648" i="35"/>
  <c r="M1649" i="35"/>
  <c r="M1650" i="35"/>
  <c r="M1651" i="35"/>
  <c r="M1652" i="35"/>
  <c r="M1653" i="35"/>
  <c r="M1654" i="35"/>
  <c r="M1655" i="35"/>
  <c r="M1656" i="35"/>
  <c r="M1657" i="35"/>
  <c r="M1658" i="35"/>
  <c r="M1659" i="35"/>
  <c r="M1660" i="35"/>
  <c r="M1661" i="35"/>
  <c r="M1662" i="35"/>
  <c r="M1663" i="35"/>
  <c r="M1664" i="35"/>
  <c r="M1665" i="35"/>
  <c r="M1666" i="35"/>
  <c r="M1667" i="35"/>
  <c r="M1668" i="35"/>
  <c r="M1669" i="35"/>
  <c r="M1670" i="35"/>
  <c r="M1671" i="35"/>
  <c r="M1672" i="35"/>
  <c r="M1673" i="35"/>
  <c r="M1674" i="35"/>
  <c r="M1675" i="35"/>
  <c r="M1676" i="35"/>
  <c r="M1677" i="35"/>
  <c r="M1678" i="35"/>
  <c r="M1679" i="35"/>
  <c r="M1680" i="35"/>
  <c r="M1681" i="35"/>
  <c r="M1682" i="35"/>
  <c r="M1683" i="35"/>
  <c r="M1684" i="35"/>
  <c r="M1685" i="35"/>
  <c r="M1686" i="35"/>
  <c r="M1687" i="35"/>
  <c r="M1688" i="35"/>
  <c r="M1689" i="35"/>
  <c r="M1690" i="35"/>
  <c r="M1691" i="35"/>
  <c r="M1692" i="35"/>
  <c r="M1693" i="35"/>
  <c r="M1694" i="35"/>
  <c r="M1695" i="35"/>
  <c r="M1696" i="35"/>
  <c r="M1697" i="35"/>
  <c r="M1698" i="35"/>
  <c r="M1699" i="35"/>
  <c r="M1700" i="35"/>
  <c r="M1701" i="35"/>
  <c r="M1702" i="35"/>
  <c r="M1703" i="35"/>
  <c r="M1704" i="35"/>
  <c r="M1705" i="35"/>
  <c r="M1706" i="35"/>
  <c r="M1707" i="35"/>
  <c r="M1708" i="35"/>
  <c r="M1709" i="35"/>
  <c r="M1710" i="35"/>
  <c r="M1711" i="35"/>
  <c r="M1712" i="35"/>
  <c r="M1713" i="35"/>
  <c r="M1714" i="35"/>
  <c r="M1715" i="35"/>
  <c r="M1716" i="35"/>
  <c r="M1717" i="35"/>
  <c r="M1718" i="35"/>
  <c r="M1719" i="35"/>
  <c r="M1720" i="35"/>
  <c r="M1721" i="35"/>
  <c r="M1722" i="35"/>
  <c r="M1723" i="35"/>
  <c r="M1724" i="35"/>
  <c r="M1725" i="35"/>
  <c r="M1726" i="35"/>
  <c r="M1727" i="35"/>
  <c r="M1728" i="35"/>
  <c r="M1729" i="35"/>
  <c r="M1730" i="35"/>
  <c r="M1731" i="35"/>
  <c r="M1732" i="35"/>
  <c r="M1733" i="35"/>
  <c r="M1734" i="35"/>
  <c r="M1735" i="35"/>
  <c r="M1736" i="35"/>
  <c r="M1737" i="35"/>
  <c r="M1738" i="35"/>
  <c r="M1739" i="35"/>
  <c r="M1740" i="35"/>
  <c r="M1741" i="35"/>
  <c r="M1742" i="35"/>
  <c r="M1743" i="35"/>
  <c r="M1744" i="35"/>
  <c r="M1745" i="35"/>
  <c r="M1746" i="35"/>
  <c r="M1747" i="35"/>
  <c r="M1748" i="35"/>
  <c r="M1749" i="35"/>
  <c r="M1750" i="35"/>
  <c r="M1751" i="35"/>
  <c r="M1752" i="35"/>
  <c r="M1753" i="35"/>
  <c r="M1754" i="35"/>
  <c r="M1755" i="35"/>
  <c r="M1756" i="35"/>
  <c r="M1757" i="35"/>
  <c r="M1758" i="35"/>
  <c r="M1759" i="35"/>
  <c r="M1760" i="35"/>
  <c r="M1761" i="35"/>
  <c r="M1762" i="35"/>
  <c r="M1763" i="35"/>
  <c r="M1764" i="35"/>
  <c r="M1765" i="35"/>
  <c r="M1766" i="35"/>
  <c r="M1767" i="35"/>
  <c r="M1768" i="35"/>
  <c r="M1769" i="35"/>
  <c r="M1770" i="35"/>
  <c r="M1771" i="35"/>
  <c r="M1772" i="35"/>
  <c r="M1773" i="35"/>
  <c r="M1774" i="35"/>
  <c r="M1775" i="35"/>
  <c r="M1776" i="35"/>
  <c r="M1777" i="35"/>
  <c r="M1778" i="35"/>
  <c r="M1779" i="35"/>
  <c r="M1780" i="35"/>
  <c r="M1781" i="35"/>
  <c r="M1782" i="35"/>
  <c r="M1783" i="35"/>
  <c r="M1784" i="35"/>
  <c r="M1785" i="35"/>
  <c r="M1786" i="35"/>
  <c r="M1787" i="35"/>
  <c r="M1788" i="35"/>
  <c r="M1789" i="35"/>
  <c r="M1790" i="35"/>
  <c r="M1791" i="35"/>
  <c r="M1792" i="35"/>
  <c r="M1793" i="35"/>
  <c r="M1794" i="35"/>
  <c r="M1795" i="35"/>
  <c r="M1796" i="35"/>
  <c r="M1797" i="35"/>
  <c r="M1798" i="35"/>
  <c r="M1799" i="35"/>
  <c r="M1800" i="35"/>
  <c r="M1801" i="35"/>
  <c r="M1802" i="35"/>
  <c r="M1803" i="35"/>
  <c r="M1804" i="35"/>
  <c r="M1805" i="35"/>
  <c r="M1806" i="35"/>
  <c r="M1807" i="35"/>
  <c r="M1808" i="35"/>
  <c r="M1809" i="35"/>
  <c r="M1810" i="35"/>
  <c r="M1811" i="35"/>
  <c r="M1812" i="35"/>
  <c r="M1813" i="35"/>
  <c r="M1814" i="35"/>
  <c r="M1815" i="35"/>
  <c r="M1816" i="35"/>
  <c r="M1817" i="35"/>
  <c r="M1818" i="35"/>
  <c r="M1819" i="35"/>
  <c r="M1820" i="35"/>
  <c r="M1821" i="35"/>
  <c r="M1822" i="35"/>
  <c r="M1823" i="35"/>
  <c r="M1824" i="35"/>
  <c r="M1825" i="35"/>
  <c r="M1826" i="35"/>
  <c r="M1827" i="35"/>
  <c r="M1828" i="35"/>
  <c r="M1829" i="35"/>
  <c r="M1830" i="35"/>
  <c r="M1831" i="35"/>
  <c r="M1832" i="35"/>
  <c r="M1833" i="35"/>
  <c r="M1834" i="35"/>
  <c r="M1835" i="35"/>
  <c r="M1836" i="35"/>
  <c r="M1837" i="35"/>
  <c r="M1838" i="35"/>
  <c r="M1839" i="35"/>
  <c r="M1840" i="35"/>
  <c r="M1841" i="35"/>
  <c r="M1842" i="35"/>
  <c r="M1843" i="35"/>
  <c r="M1844" i="35"/>
  <c r="M1845" i="35"/>
  <c r="M1846" i="35"/>
  <c r="M1847" i="35"/>
  <c r="M1848" i="35"/>
  <c r="M1849" i="35"/>
  <c r="M1850" i="35"/>
  <c r="M1851" i="35"/>
  <c r="M1852" i="35"/>
  <c r="M1853" i="35"/>
  <c r="M1854" i="35"/>
  <c r="M1855" i="35"/>
  <c r="M1856" i="35"/>
  <c r="M1857" i="35"/>
  <c r="M1858" i="35"/>
  <c r="M1859" i="35"/>
  <c r="M1860" i="35"/>
  <c r="M1861" i="35"/>
  <c r="M1862" i="35"/>
  <c r="M1863" i="35"/>
  <c r="M1864" i="35"/>
  <c r="M1865" i="35"/>
  <c r="M1866" i="35"/>
  <c r="M1867" i="35"/>
  <c r="M1868" i="35"/>
  <c r="M1869" i="35"/>
  <c r="M1870" i="35"/>
  <c r="M1871" i="35"/>
  <c r="M1872" i="35"/>
  <c r="M1873" i="35"/>
  <c r="M1874" i="35"/>
  <c r="M1875" i="35"/>
  <c r="M1876" i="35"/>
  <c r="M1877" i="35"/>
  <c r="M1878" i="35"/>
  <c r="M1879" i="35"/>
  <c r="M1880" i="35"/>
  <c r="M1881" i="35"/>
  <c r="M1882" i="35"/>
  <c r="M1883" i="35"/>
  <c r="M1884" i="35"/>
  <c r="M1885" i="35"/>
  <c r="M1886" i="35"/>
  <c r="M1887" i="35"/>
  <c r="M1888" i="35"/>
  <c r="M1889" i="35"/>
  <c r="M1890" i="35"/>
  <c r="M1891" i="35"/>
  <c r="M1892" i="35"/>
  <c r="M1893" i="35"/>
  <c r="M1894" i="35"/>
  <c r="M1895" i="35"/>
  <c r="M1896" i="35"/>
  <c r="M1897" i="35"/>
  <c r="M1898" i="35"/>
  <c r="M1899" i="35"/>
  <c r="M1900" i="35"/>
  <c r="M1901" i="35"/>
  <c r="M1902" i="35"/>
  <c r="M1903" i="35"/>
  <c r="M1904" i="35"/>
  <c r="M1905" i="35"/>
  <c r="M1906" i="35"/>
  <c r="M1907" i="35"/>
  <c r="M1908" i="35"/>
  <c r="M1909" i="35"/>
  <c r="M1910" i="35"/>
  <c r="M1911" i="35"/>
  <c r="M1912" i="35"/>
  <c r="M1913" i="35"/>
  <c r="M1914" i="35"/>
  <c r="M1915" i="35"/>
  <c r="M1916" i="35"/>
  <c r="M1917" i="35"/>
  <c r="M1918" i="35"/>
  <c r="M1919" i="35"/>
  <c r="M1920" i="35"/>
  <c r="M1921" i="35"/>
  <c r="M1922" i="35"/>
  <c r="M1923" i="35"/>
  <c r="M1924" i="35"/>
  <c r="M1925" i="35"/>
  <c r="M1926" i="35"/>
  <c r="M1927" i="35"/>
  <c r="M1928" i="35"/>
  <c r="M1929" i="35"/>
  <c r="M1930" i="35"/>
  <c r="M1931" i="35"/>
  <c r="M1932" i="35"/>
  <c r="M1933" i="35"/>
  <c r="M1934" i="35"/>
  <c r="M1935" i="35"/>
  <c r="M1936" i="35"/>
  <c r="M1937" i="35"/>
  <c r="M1938" i="35"/>
  <c r="M1939" i="35"/>
  <c r="M1940" i="35"/>
  <c r="M1941" i="35"/>
  <c r="M1942" i="35"/>
  <c r="M1943" i="35"/>
  <c r="M1944" i="35"/>
  <c r="M1945" i="35"/>
  <c r="M1946" i="35"/>
  <c r="M1947" i="35"/>
  <c r="M1948" i="35"/>
  <c r="M1949" i="35"/>
  <c r="M1950" i="35"/>
  <c r="M1951" i="35"/>
  <c r="M1952" i="35"/>
  <c r="M1953" i="35"/>
  <c r="M1954" i="35"/>
  <c r="M1955" i="35"/>
  <c r="M1956" i="35"/>
  <c r="M1957" i="35"/>
  <c r="M1958" i="35"/>
  <c r="M1959" i="35"/>
  <c r="M1960" i="35"/>
  <c r="M1961" i="35"/>
  <c r="M1962" i="35"/>
  <c r="M1963" i="35"/>
  <c r="M1964" i="35"/>
  <c r="M1965" i="35"/>
  <c r="M1966" i="35"/>
  <c r="M1967" i="35"/>
  <c r="M1968" i="35"/>
  <c r="M1969" i="35"/>
  <c r="M1970" i="35"/>
  <c r="M1971" i="35"/>
  <c r="M1972" i="35"/>
  <c r="M1973" i="35"/>
  <c r="M1974" i="35"/>
  <c r="M1975" i="35"/>
  <c r="M1976" i="35"/>
  <c r="M1977" i="35"/>
  <c r="M1978" i="35"/>
  <c r="M1979" i="35"/>
  <c r="M1980" i="35"/>
  <c r="M1981" i="35"/>
  <c r="M1982" i="35"/>
  <c r="M1983" i="35"/>
  <c r="M1984" i="35"/>
  <c r="M1985" i="35"/>
  <c r="M1986" i="35"/>
  <c r="M1987" i="35"/>
  <c r="M1988" i="35"/>
  <c r="M1989" i="35"/>
  <c r="M1990" i="35"/>
  <c r="M1991" i="35"/>
  <c r="M1992" i="35"/>
  <c r="M1993" i="35"/>
  <c r="M1994" i="35"/>
  <c r="M1995" i="35"/>
  <c r="M1996" i="35"/>
  <c r="M1997" i="35"/>
  <c r="M1998" i="35"/>
  <c r="M1999" i="35"/>
  <c r="M2000" i="35"/>
  <c r="M2001" i="35"/>
  <c r="M2002" i="35"/>
  <c r="M2003" i="35"/>
  <c r="M2004" i="35"/>
  <c r="M2005" i="35"/>
  <c r="M2006" i="35"/>
  <c r="M2007" i="35"/>
  <c r="M2008" i="35"/>
  <c r="M2009" i="35"/>
  <c r="M2010" i="35"/>
  <c r="M2011" i="35"/>
  <c r="M2012" i="35"/>
  <c r="M2013" i="35"/>
  <c r="M2014" i="35"/>
  <c r="M2015" i="35"/>
  <c r="M2016" i="35"/>
  <c r="M2017" i="35"/>
  <c r="M2018" i="35"/>
  <c r="M2019" i="35"/>
  <c r="M2020" i="35"/>
  <c r="M2021" i="35"/>
  <c r="M2022" i="35"/>
  <c r="M2023" i="35"/>
  <c r="M2024" i="35"/>
  <c r="M2025" i="35"/>
  <c r="M2026" i="35"/>
  <c r="M2027" i="35"/>
  <c r="M2028" i="35"/>
  <c r="M2029" i="35"/>
  <c r="M2030" i="35"/>
  <c r="M2031" i="35"/>
  <c r="M2032" i="35"/>
  <c r="M2033" i="35"/>
  <c r="M2034" i="35"/>
  <c r="M2035" i="35"/>
  <c r="M2036" i="35"/>
  <c r="M2037" i="35"/>
  <c r="M2038" i="35"/>
  <c r="M2039" i="35"/>
  <c r="M2040" i="35"/>
  <c r="M2041" i="35"/>
  <c r="M2042" i="35"/>
  <c r="M2043" i="35"/>
  <c r="M2044" i="35"/>
  <c r="M2045" i="35"/>
  <c r="M2046" i="35"/>
  <c r="M2047" i="35"/>
  <c r="M2048" i="35"/>
  <c r="M2049" i="35"/>
  <c r="M2050" i="35"/>
  <c r="M2051" i="35"/>
  <c r="M2052" i="35"/>
  <c r="M2053" i="35"/>
  <c r="M2054" i="35"/>
  <c r="M2055" i="35"/>
  <c r="M2056" i="35"/>
  <c r="M2057" i="35"/>
  <c r="M2058" i="35"/>
  <c r="M2059" i="35"/>
  <c r="M2060" i="35"/>
  <c r="M2061" i="35"/>
  <c r="M2062" i="35"/>
  <c r="M2063" i="35"/>
  <c r="M2064" i="35"/>
  <c r="M2065" i="35"/>
  <c r="M2066" i="35"/>
  <c r="M2067" i="35"/>
  <c r="M2068" i="35"/>
  <c r="M2069" i="35"/>
  <c r="M2070" i="35"/>
  <c r="M2071" i="35"/>
  <c r="M2072" i="35"/>
  <c r="M2073" i="35"/>
  <c r="M2074" i="35"/>
  <c r="M2075" i="35"/>
  <c r="M2076" i="35"/>
  <c r="M2077" i="35"/>
  <c r="M2078" i="35"/>
  <c r="M2079" i="35"/>
  <c r="M2080" i="35"/>
  <c r="M2081" i="35"/>
  <c r="M2082" i="35"/>
  <c r="M2083" i="35"/>
  <c r="M2084" i="35"/>
  <c r="M2085" i="35"/>
  <c r="M2086" i="35"/>
  <c r="M2087" i="35"/>
  <c r="M2088" i="35"/>
  <c r="M2089" i="35"/>
  <c r="M2090" i="35"/>
  <c r="M2091" i="35"/>
  <c r="M2092" i="35"/>
  <c r="M2093" i="35"/>
  <c r="M2094" i="35"/>
  <c r="M2095" i="35"/>
  <c r="M2096" i="35"/>
  <c r="M2097" i="35"/>
  <c r="M2098" i="35"/>
  <c r="M2099" i="35"/>
  <c r="M2100" i="35"/>
  <c r="M2101" i="35"/>
  <c r="M2102" i="35"/>
  <c r="M2103" i="35"/>
  <c r="M2104" i="35"/>
  <c r="M2105" i="35"/>
  <c r="M2106" i="35"/>
  <c r="M2107" i="35"/>
  <c r="M2108" i="35"/>
  <c r="M2109" i="35"/>
  <c r="M2110" i="35"/>
  <c r="M2111" i="35"/>
  <c r="M2112" i="35"/>
  <c r="M2113" i="35"/>
  <c r="M2114" i="35"/>
  <c r="M2115" i="35"/>
  <c r="M2116" i="35"/>
  <c r="M2117" i="35"/>
  <c r="M2118" i="35"/>
  <c r="M2119" i="35"/>
  <c r="M2120" i="35"/>
  <c r="M2121" i="35"/>
  <c r="M2122" i="35"/>
  <c r="M2123" i="35"/>
  <c r="M2124" i="35"/>
  <c r="M2125" i="35"/>
  <c r="M2126" i="35"/>
  <c r="M2127" i="35"/>
  <c r="M2128" i="35"/>
  <c r="M2129" i="35"/>
  <c r="M2130" i="35"/>
  <c r="M2131" i="35"/>
  <c r="M2132" i="35"/>
  <c r="M2133" i="35"/>
  <c r="M2134" i="35"/>
  <c r="M2135" i="35"/>
  <c r="M2136" i="35"/>
  <c r="M2137" i="35"/>
  <c r="M2138" i="35"/>
  <c r="M2139" i="35"/>
  <c r="M2140" i="35"/>
  <c r="M2141" i="35"/>
  <c r="M2142" i="35"/>
  <c r="M2143" i="35"/>
  <c r="M2144" i="35"/>
  <c r="M2145" i="35"/>
  <c r="M2146" i="35"/>
  <c r="M2147" i="35"/>
  <c r="M2148" i="35"/>
  <c r="M2149" i="35"/>
  <c r="M2150" i="35"/>
  <c r="M2151" i="35"/>
  <c r="M2152" i="35"/>
  <c r="M2153" i="35"/>
  <c r="M2154" i="35"/>
  <c r="M2155" i="35"/>
  <c r="M2156" i="35"/>
  <c r="M2157" i="35"/>
  <c r="M2158" i="35"/>
  <c r="M2159" i="35"/>
  <c r="M2160" i="35"/>
  <c r="M2161" i="35"/>
  <c r="M2162" i="35"/>
  <c r="M2163" i="35"/>
  <c r="M2164" i="35"/>
  <c r="M2165" i="35"/>
  <c r="M2166" i="35"/>
  <c r="M2167" i="35"/>
  <c r="M2168" i="35"/>
  <c r="M2169" i="35"/>
  <c r="M2170" i="35"/>
  <c r="M2171" i="35"/>
  <c r="M2172" i="35"/>
  <c r="M2173" i="35"/>
  <c r="M2174" i="35"/>
  <c r="M2175" i="35"/>
  <c r="M2176" i="35"/>
  <c r="M2177" i="35"/>
  <c r="M2178" i="35"/>
  <c r="M2179" i="35"/>
  <c r="M2180" i="35"/>
  <c r="M2181" i="35"/>
  <c r="M2182" i="35"/>
  <c r="M2183" i="35"/>
  <c r="M2184" i="35"/>
  <c r="M2185" i="35"/>
  <c r="M2186" i="35"/>
  <c r="M2187" i="35"/>
  <c r="M2188" i="35"/>
  <c r="M2189" i="35"/>
  <c r="M2190" i="35"/>
  <c r="M2191" i="35"/>
  <c r="M2192" i="35"/>
  <c r="M2193" i="35"/>
  <c r="M2194" i="35"/>
  <c r="M2195" i="35"/>
  <c r="M2196" i="35"/>
  <c r="M2197" i="35"/>
  <c r="M2198" i="35"/>
  <c r="M2199" i="35"/>
  <c r="M2200" i="35"/>
  <c r="M2201" i="35"/>
  <c r="M2202" i="35"/>
  <c r="M2203" i="35"/>
  <c r="M2204" i="35"/>
  <c r="M2205" i="35"/>
  <c r="M2206" i="35"/>
  <c r="M2207" i="35"/>
  <c r="M2208" i="35"/>
  <c r="M2209" i="35"/>
  <c r="M2210" i="35"/>
  <c r="M2211" i="35"/>
  <c r="M2212" i="35"/>
  <c r="M2213" i="35"/>
  <c r="M2214" i="35"/>
  <c r="M2215" i="35"/>
  <c r="M2216" i="35"/>
  <c r="M2217" i="35"/>
  <c r="M2218" i="35"/>
  <c r="M2219" i="35"/>
  <c r="M2220" i="35"/>
  <c r="M2221" i="35"/>
  <c r="M2222" i="35"/>
  <c r="M2223" i="35"/>
  <c r="M2224" i="35"/>
  <c r="M2225" i="35"/>
  <c r="M2226" i="35"/>
  <c r="M2227" i="35"/>
  <c r="M2228" i="35"/>
  <c r="M2229" i="35"/>
  <c r="M2230" i="35"/>
  <c r="M2231" i="35"/>
  <c r="M2232" i="35"/>
  <c r="M2233" i="35"/>
  <c r="M2234" i="35"/>
  <c r="M2235" i="35"/>
  <c r="M2236" i="35"/>
  <c r="M2237" i="35"/>
  <c r="M2238" i="35"/>
  <c r="M2239" i="35"/>
  <c r="M2240" i="35"/>
  <c r="M2241" i="35"/>
  <c r="M2242" i="35"/>
  <c r="M2243" i="35"/>
  <c r="M2244" i="35"/>
  <c r="M2245" i="35"/>
  <c r="M2246" i="35"/>
  <c r="M2247" i="35"/>
  <c r="M2248" i="35"/>
  <c r="M2249" i="35"/>
  <c r="M2250" i="35"/>
  <c r="M2251" i="35"/>
  <c r="M2252" i="35"/>
  <c r="M2253" i="35"/>
  <c r="M2254" i="35"/>
  <c r="M2255" i="35"/>
  <c r="M2256" i="35"/>
  <c r="M2257" i="35"/>
  <c r="M2258" i="35"/>
  <c r="M2259" i="35"/>
  <c r="M2260" i="35"/>
  <c r="M2261" i="35"/>
  <c r="M2262" i="35"/>
  <c r="M2263" i="35"/>
  <c r="M2264" i="35"/>
  <c r="M2265" i="35"/>
  <c r="M2266" i="35"/>
  <c r="M2267" i="35"/>
  <c r="M2268" i="35"/>
  <c r="M2269" i="35"/>
  <c r="M2270" i="35"/>
  <c r="M2271" i="35"/>
  <c r="M2272" i="35"/>
  <c r="M2273" i="35"/>
  <c r="M2274" i="35"/>
  <c r="M2275" i="35"/>
  <c r="M2276" i="35"/>
  <c r="M2277" i="35"/>
  <c r="M2278" i="35"/>
  <c r="M2279" i="35"/>
  <c r="M2280" i="35"/>
  <c r="M2281" i="35"/>
  <c r="M2282" i="35"/>
  <c r="M2283" i="35"/>
  <c r="M2284" i="35"/>
  <c r="M2285" i="35"/>
  <c r="M2286" i="35"/>
  <c r="M2287" i="35"/>
  <c r="M2288" i="35"/>
  <c r="M2289" i="35"/>
  <c r="M2290" i="35"/>
  <c r="M2291" i="35"/>
  <c r="M2292" i="35"/>
  <c r="M2293" i="35"/>
  <c r="M2294" i="35"/>
  <c r="M2295" i="35"/>
  <c r="M2296" i="35"/>
  <c r="M2297" i="35"/>
  <c r="M2298" i="35"/>
  <c r="M2299" i="35"/>
  <c r="M2300" i="35"/>
  <c r="M2301" i="35"/>
  <c r="M2302" i="35"/>
  <c r="M2303" i="35"/>
  <c r="M2304" i="35"/>
  <c r="M2305" i="35"/>
  <c r="M2306" i="35"/>
  <c r="M2307" i="35"/>
  <c r="M2308" i="35"/>
  <c r="M2309" i="35"/>
  <c r="M2310" i="35"/>
  <c r="M2311" i="35"/>
  <c r="M2312" i="35"/>
  <c r="M2313" i="35"/>
  <c r="M2314" i="35"/>
  <c r="M2315" i="35"/>
  <c r="M2316" i="35"/>
  <c r="M2317" i="35"/>
  <c r="M2318" i="35"/>
  <c r="M2319" i="35"/>
  <c r="M2320" i="35"/>
  <c r="M2321" i="35"/>
  <c r="M2322" i="35"/>
  <c r="M2323" i="35"/>
  <c r="M2324" i="35"/>
  <c r="M2325" i="35"/>
  <c r="M2326" i="35"/>
  <c r="M2327" i="35"/>
  <c r="M2328" i="35"/>
  <c r="M2329" i="35"/>
  <c r="M2330" i="35"/>
  <c r="M2331" i="35"/>
  <c r="M2332" i="35"/>
  <c r="M2333" i="35"/>
  <c r="M2334" i="35"/>
  <c r="M2335" i="35"/>
  <c r="M2336" i="35"/>
  <c r="M2337" i="35"/>
  <c r="M2338" i="35"/>
  <c r="M2339" i="35"/>
  <c r="M2340" i="35"/>
  <c r="M2341" i="35"/>
  <c r="M2342" i="35"/>
  <c r="M2343" i="35"/>
  <c r="M2344" i="35"/>
  <c r="M2345" i="35"/>
  <c r="M2346" i="35"/>
  <c r="M2347" i="35"/>
  <c r="M2348" i="35"/>
  <c r="M2349" i="35"/>
  <c r="M2350" i="35"/>
  <c r="M2351" i="35"/>
  <c r="M2352" i="35"/>
  <c r="M2353" i="35"/>
  <c r="M2354" i="35"/>
  <c r="M2355" i="35"/>
  <c r="M2356" i="35"/>
  <c r="M2357" i="35"/>
  <c r="M2358" i="35"/>
  <c r="M2359" i="35"/>
  <c r="M2360" i="35"/>
  <c r="M2361" i="35"/>
  <c r="M2362" i="35"/>
  <c r="M2363" i="35"/>
  <c r="M2364" i="35"/>
  <c r="M2365" i="35"/>
  <c r="M2366" i="35"/>
  <c r="M2367" i="35"/>
  <c r="M2368" i="35"/>
  <c r="M2369" i="35"/>
  <c r="M2370" i="35"/>
  <c r="M2371" i="35"/>
  <c r="M2372" i="35"/>
  <c r="M2373" i="35"/>
  <c r="M2374" i="35"/>
  <c r="M2375" i="35"/>
  <c r="M2376" i="35"/>
  <c r="M2377" i="35"/>
  <c r="M2378" i="35"/>
  <c r="M2379" i="35"/>
  <c r="M2380" i="35"/>
  <c r="M2381" i="35"/>
  <c r="M2382" i="35"/>
  <c r="M2383" i="35"/>
  <c r="M2384" i="35"/>
  <c r="M2385" i="35"/>
  <c r="M2386" i="35"/>
  <c r="M2387" i="35"/>
  <c r="M2388" i="35"/>
  <c r="M2389" i="35"/>
  <c r="M2390" i="35"/>
  <c r="M2391" i="35"/>
  <c r="M2392" i="35"/>
  <c r="M2393" i="35"/>
  <c r="M2394" i="35"/>
  <c r="M2395" i="35"/>
  <c r="M2396" i="35"/>
  <c r="M2397" i="35"/>
  <c r="M2398" i="35"/>
  <c r="M2399" i="35"/>
  <c r="M2400" i="35"/>
  <c r="M2401" i="35"/>
  <c r="M2402" i="35"/>
  <c r="M2403" i="35"/>
  <c r="M2404" i="35"/>
  <c r="M2405" i="35"/>
  <c r="M2406" i="35"/>
  <c r="M2407" i="35"/>
  <c r="M2408" i="35"/>
  <c r="M2409" i="35"/>
  <c r="M2410" i="35"/>
  <c r="M2411" i="35"/>
  <c r="M2412" i="35"/>
  <c r="M2413" i="35"/>
  <c r="M2414" i="35"/>
  <c r="M2415" i="35"/>
  <c r="M2416" i="35"/>
  <c r="M2417" i="35"/>
  <c r="M2418" i="35"/>
  <c r="M2419" i="35"/>
  <c r="M2420" i="35"/>
  <c r="M2421" i="35"/>
  <c r="M2422" i="35"/>
  <c r="M2423" i="35"/>
  <c r="M2424" i="35"/>
  <c r="M2425" i="35"/>
  <c r="M2426" i="35"/>
  <c r="M2427" i="35"/>
  <c r="M2428" i="35"/>
  <c r="M2429" i="35"/>
  <c r="M2430" i="35"/>
  <c r="M2431" i="35"/>
  <c r="M2432" i="35"/>
  <c r="M2433" i="35"/>
  <c r="M2434" i="35"/>
  <c r="M2435" i="35"/>
  <c r="M2436" i="35"/>
  <c r="M2437" i="35"/>
  <c r="M2438" i="35"/>
  <c r="M2439" i="35"/>
  <c r="M2440" i="35"/>
  <c r="M2441" i="35"/>
  <c r="M2442" i="35"/>
  <c r="M2443" i="35"/>
  <c r="M2444" i="35"/>
  <c r="M2445" i="35"/>
  <c r="M2446" i="35"/>
  <c r="M2447" i="35"/>
  <c r="M2448" i="35"/>
  <c r="M2449" i="35"/>
  <c r="M2450" i="35"/>
  <c r="M2451" i="35"/>
  <c r="M2452" i="35"/>
  <c r="M2453" i="35"/>
  <c r="M2454" i="35"/>
  <c r="M2455" i="35"/>
  <c r="M2456" i="35"/>
  <c r="M2457" i="35"/>
  <c r="M2458" i="35"/>
  <c r="M2459" i="35"/>
  <c r="M2460" i="35"/>
  <c r="M2461" i="35"/>
  <c r="M2462" i="35"/>
  <c r="M2463" i="35"/>
  <c r="M2464" i="35"/>
  <c r="M2465" i="35"/>
  <c r="M2466" i="35"/>
  <c r="M2467" i="35"/>
  <c r="M2468" i="35"/>
  <c r="M2469" i="35"/>
  <c r="M2470" i="35"/>
  <c r="M2471" i="35"/>
  <c r="M2472" i="35"/>
  <c r="M2473" i="35"/>
  <c r="M2474" i="35"/>
  <c r="M2475" i="35"/>
  <c r="M2476" i="35"/>
  <c r="M2477" i="35"/>
  <c r="M2478" i="35"/>
  <c r="M2479" i="35"/>
  <c r="M2480" i="35"/>
  <c r="M2481" i="35"/>
  <c r="M2482" i="35"/>
  <c r="M2483" i="35"/>
  <c r="M2484" i="35"/>
  <c r="M2485" i="35"/>
  <c r="M2486" i="35"/>
  <c r="M2487" i="35"/>
  <c r="M2488" i="35"/>
  <c r="M2489" i="35"/>
  <c r="M2490" i="35"/>
  <c r="M2491" i="35"/>
  <c r="M2492" i="35"/>
  <c r="M2493" i="35"/>
  <c r="M2494" i="35"/>
  <c r="M2495" i="35"/>
  <c r="M2496" i="35"/>
  <c r="M2497" i="35"/>
  <c r="M2498" i="35"/>
  <c r="M2499" i="35"/>
  <c r="M2500" i="35"/>
  <c r="M2501" i="35"/>
  <c r="M2502" i="35"/>
  <c r="M2503" i="35"/>
  <c r="M2504" i="35"/>
  <c r="M2505" i="35"/>
  <c r="M2506" i="35"/>
  <c r="M2507" i="35"/>
  <c r="M2508" i="35"/>
  <c r="M2509" i="35"/>
  <c r="M2510" i="35"/>
  <c r="M2511" i="35"/>
  <c r="M2512" i="35"/>
  <c r="M2513" i="35"/>
  <c r="M2514" i="35"/>
  <c r="M2515" i="35"/>
  <c r="M2516" i="35"/>
  <c r="M2517" i="35"/>
  <c r="M2518" i="35"/>
  <c r="M2519" i="35"/>
  <c r="M2520" i="35"/>
  <c r="M2521" i="35"/>
  <c r="M2522" i="35"/>
  <c r="M2523" i="35"/>
  <c r="M2524" i="35"/>
  <c r="M2525" i="35"/>
  <c r="M2526" i="35"/>
  <c r="M2527" i="35"/>
  <c r="M2528" i="35"/>
  <c r="M2529" i="35"/>
  <c r="M2530" i="35"/>
  <c r="M2531" i="35"/>
  <c r="M2532" i="35"/>
  <c r="M2533" i="35"/>
  <c r="M2534" i="35"/>
  <c r="M2535" i="35"/>
  <c r="M2536" i="35"/>
  <c r="M2537" i="35"/>
  <c r="M2538" i="35"/>
  <c r="M2539" i="35"/>
  <c r="M2540" i="35"/>
  <c r="M2541" i="35"/>
  <c r="M2542" i="35"/>
  <c r="M2543" i="35"/>
  <c r="M2544" i="35"/>
  <c r="M2545" i="35"/>
  <c r="M2546" i="35"/>
  <c r="M2547" i="35"/>
  <c r="M2548" i="35"/>
  <c r="M2549" i="35"/>
  <c r="M2550" i="35"/>
  <c r="M2551" i="35"/>
  <c r="M2552" i="35"/>
  <c r="M2553" i="35"/>
  <c r="M2554" i="35"/>
  <c r="M2555" i="35"/>
  <c r="M2556" i="35"/>
  <c r="M2557" i="35"/>
  <c r="M2558" i="35"/>
  <c r="M2559" i="35"/>
  <c r="M2560" i="35"/>
  <c r="M2561" i="35"/>
  <c r="M2562" i="35"/>
  <c r="M2563" i="35"/>
  <c r="M2564" i="35"/>
  <c r="M2565" i="35"/>
  <c r="M2566" i="35"/>
  <c r="M2567" i="35"/>
  <c r="M2568" i="35"/>
  <c r="M2569" i="35"/>
  <c r="M2570" i="35"/>
  <c r="M2571" i="35"/>
  <c r="M2572" i="35"/>
  <c r="M2573" i="35"/>
  <c r="M2574" i="35"/>
  <c r="M2575" i="35"/>
  <c r="M2576" i="35"/>
  <c r="M2577" i="35"/>
  <c r="M2578" i="35"/>
  <c r="M2579" i="35"/>
  <c r="M2580" i="35"/>
  <c r="M2581" i="35"/>
  <c r="M2582" i="35"/>
  <c r="M2583" i="35"/>
  <c r="M2584" i="35"/>
  <c r="M2585" i="35"/>
  <c r="M2586" i="35"/>
  <c r="M2587" i="35"/>
  <c r="M2588" i="35"/>
  <c r="M2589" i="35"/>
  <c r="M2590" i="35"/>
  <c r="M2591" i="35"/>
  <c r="M2592" i="35"/>
  <c r="M2593" i="35"/>
  <c r="M2594" i="35"/>
  <c r="M2595" i="35"/>
  <c r="M2596" i="35"/>
  <c r="M2597" i="35"/>
  <c r="M2598" i="35"/>
  <c r="M2599" i="35"/>
  <c r="M2600" i="35"/>
  <c r="M2601" i="35"/>
  <c r="M2602" i="35"/>
  <c r="M2603" i="35"/>
  <c r="M2604" i="35"/>
  <c r="M2605" i="35"/>
  <c r="M2606" i="35"/>
  <c r="M2607" i="35"/>
  <c r="M2608" i="35"/>
  <c r="M2609" i="35"/>
  <c r="M2610" i="35"/>
  <c r="M2611" i="35"/>
  <c r="M2612" i="35"/>
  <c r="M2613" i="35"/>
  <c r="M2614" i="35"/>
  <c r="M2615" i="35"/>
  <c r="M2616" i="35"/>
  <c r="M2617" i="35"/>
  <c r="M2618" i="35"/>
  <c r="M2619" i="35"/>
  <c r="M2620" i="35"/>
  <c r="M2621" i="35"/>
  <c r="M2622" i="35"/>
  <c r="M2623" i="35"/>
  <c r="M2624" i="35"/>
  <c r="M2625" i="35"/>
  <c r="M2626" i="35"/>
  <c r="M2627" i="35"/>
  <c r="M2628" i="35"/>
  <c r="M2629" i="35"/>
  <c r="M2630" i="35"/>
  <c r="M2631" i="35"/>
  <c r="M2632" i="35"/>
  <c r="M2633" i="35"/>
  <c r="M2634" i="35"/>
  <c r="M2635" i="35"/>
  <c r="M2636" i="35"/>
  <c r="M2637" i="35"/>
  <c r="M2638" i="35"/>
  <c r="M2639" i="35"/>
  <c r="M2640" i="35"/>
  <c r="M2641" i="35"/>
  <c r="M2642" i="35"/>
  <c r="M2643" i="35"/>
  <c r="M2644" i="35"/>
  <c r="M2645" i="35"/>
  <c r="M2646" i="35"/>
  <c r="M2647" i="35"/>
  <c r="M2648" i="35"/>
  <c r="M2649" i="35"/>
  <c r="M2650" i="35"/>
  <c r="M2651" i="35"/>
  <c r="M2652" i="35"/>
  <c r="M2653" i="35"/>
  <c r="M2654" i="35"/>
  <c r="M2655" i="35"/>
  <c r="M2656" i="35"/>
  <c r="M2657" i="35"/>
  <c r="M2658" i="35"/>
  <c r="M2659" i="35"/>
  <c r="M2660" i="35"/>
  <c r="M2661" i="35"/>
  <c r="M2662" i="35"/>
  <c r="M2663" i="35"/>
  <c r="M2664" i="35"/>
  <c r="M2665" i="35"/>
  <c r="M2666" i="35"/>
  <c r="M2667" i="35"/>
  <c r="M2668" i="35"/>
  <c r="M2669" i="35"/>
  <c r="M2670" i="35"/>
  <c r="M2671" i="35"/>
  <c r="M2672" i="35"/>
  <c r="M2673" i="35"/>
  <c r="M2674" i="35"/>
  <c r="M2675" i="35"/>
  <c r="M2676" i="35"/>
  <c r="M2677" i="35"/>
  <c r="M2678" i="35"/>
  <c r="M2679" i="35"/>
  <c r="M2680" i="35"/>
  <c r="M2681" i="35"/>
  <c r="M2682" i="35"/>
  <c r="M2683" i="35"/>
  <c r="M2684" i="35"/>
  <c r="M2685" i="35"/>
  <c r="M2686" i="35"/>
  <c r="M2687" i="35"/>
  <c r="M2688" i="35"/>
  <c r="M2689" i="35"/>
  <c r="M2690" i="35"/>
  <c r="M2691" i="35"/>
  <c r="M2692" i="35"/>
  <c r="M2693" i="35"/>
  <c r="M2694" i="35"/>
  <c r="M2695" i="35"/>
  <c r="M2696" i="35"/>
  <c r="M2697" i="35"/>
  <c r="M2698" i="35"/>
  <c r="M2699" i="35"/>
  <c r="M2700" i="35"/>
  <c r="M2701" i="35"/>
  <c r="M2702" i="35"/>
  <c r="M2703" i="35"/>
  <c r="M2704" i="35"/>
  <c r="M2705" i="35"/>
  <c r="M2706" i="35"/>
  <c r="M2707" i="35"/>
  <c r="M2708" i="35"/>
  <c r="M2709" i="35"/>
  <c r="M2710" i="35"/>
  <c r="M2711" i="35"/>
  <c r="M2712" i="35"/>
  <c r="M2713" i="35"/>
  <c r="M2714" i="35"/>
  <c r="M2715" i="35"/>
  <c r="M2716" i="35"/>
  <c r="M2717" i="35"/>
  <c r="M2718" i="35"/>
  <c r="M2719" i="35"/>
  <c r="M2720" i="35"/>
  <c r="M2721" i="35"/>
  <c r="M2722" i="35"/>
  <c r="M2723" i="35"/>
  <c r="M2724" i="35"/>
  <c r="M2725" i="35"/>
  <c r="M2726" i="35"/>
  <c r="M2727" i="35"/>
  <c r="M2728" i="35"/>
  <c r="M2729" i="35"/>
  <c r="M2730" i="35"/>
  <c r="M2731" i="35"/>
  <c r="M2732" i="35"/>
  <c r="M2733" i="35"/>
  <c r="M2734" i="35"/>
  <c r="M2735" i="35"/>
  <c r="M2736" i="35"/>
  <c r="M2737" i="35"/>
  <c r="M2738" i="35"/>
  <c r="M2739" i="35"/>
  <c r="M2740" i="35"/>
  <c r="M2741" i="35"/>
  <c r="M2742" i="35"/>
  <c r="M2743" i="35"/>
  <c r="M2744" i="35"/>
  <c r="M2745" i="35"/>
  <c r="M2746" i="35"/>
  <c r="M2747" i="35"/>
  <c r="M2748" i="35"/>
  <c r="M2749" i="35"/>
  <c r="M2750" i="35"/>
  <c r="M2751" i="35"/>
  <c r="M2752" i="35"/>
  <c r="M2753" i="35"/>
  <c r="M2754" i="35"/>
  <c r="M2755" i="35"/>
  <c r="M2756" i="35"/>
  <c r="M2757" i="35"/>
  <c r="M2758" i="35"/>
  <c r="M2759" i="35"/>
  <c r="M2760" i="35"/>
  <c r="M2761" i="35"/>
  <c r="M2762" i="35"/>
  <c r="M2763" i="35"/>
  <c r="M2764" i="35"/>
  <c r="M2765" i="35"/>
  <c r="M2766" i="35"/>
  <c r="M2767" i="35"/>
  <c r="M2768" i="35"/>
  <c r="M2769" i="35"/>
  <c r="M2770" i="35"/>
  <c r="M2771" i="35"/>
  <c r="M2772" i="35"/>
  <c r="M2773" i="35"/>
  <c r="M2774" i="35"/>
  <c r="M2775" i="35"/>
  <c r="M2776" i="35"/>
  <c r="M2777" i="35"/>
  <c r="M2778" i="35"/>
  <c r="M2779" i="35"/>
  <c r="M2780" i="35"/>
  <c r="M2781" i="35"/>
  <c r="M2782" i="35"/>
  <c r="M2783" i="35"/>
  <c r="M2784" i="35"/>
  <c r="M2785" i="35"/>
  <c r="M2786" i="35"/>
  <c r="M2787" i="35"/>
  <c r="M2788" i="35"/>
  <c r="M2789" i="35"/>
  <c r="M2790" i="35"/>
  <c r="M2791" i="35"/>
  <c r="M2792" i="35"/>
  <c r="M2793" i="35"/>
  <c r="M2794" i="35"/>
  <c r="M2795" i="35"/>
  <c r="M2796" i="35"/>
  <c r="M2797" i="35"/>
  <c r="M2798" i="35"/>
  <c r="M2799" i="35"/>
  <c r="M2800" i="35"/>
  <c r="M2801" i="35"/>
  <c r="M2802" i="35"/>
  <c r="M2803" i="35"/>
  <c r="M2804" i="35"/>
  <c r="M2805" i="35"/>
  <c r="M2806" i="35"/>
  <c r="M2807" i="35"/>
  <c r="M2808" i="35"/>
  <c r="M2809" i="35"/>
  <c r="M2810" i="35"/>
  <c r="M2811" i="35"/>
  <c r="M2812" i="35"/>
  <c r="M2813" i="35"/>
  <c r="M2814" i="35"/>
  <c r="M2815" i="35"/>
  <c r="M2816" i="35"/>
  <c r="M2817" i="35"/>
  <c r="M2818" i="35"/>
  <c r="M2819" i="35"/>
  <c r="M2820" i="35"/>
  <c r="M2821" i="35"/>
  <c r="M2822" i="35"/>
  <c r="M2823" i="35"/>
  <c r="M2824" i="35"/>
  <c r="M2825" i="35"/>
  <c r="M2826" i="35"/>
  <c r="M2827" i="35"/>
  <c r="M2828" i="35"/>
  <c r="M2829" i="35"/>
  <c r="M2830" i="35"/>
  <c r="M2831" i="35"/>
  <c r="M2832" i="35"/>
  <c r="M2833" i="35"/>
  <c r="M2834" i="35"/>
  <c r="M2835" i="35"/>
  <c r="M2836" i="35"/>
  <c r="M2837" i="35"/>
  <c r="M2838" i="35"/>
  <c r="M2839" i="35"/>
  <c r="M2840" i="35"/>
  <c r="M2841" i="35"/>
  <c r="M2842" i="35"/>
  <c r="M2843" i="35"/>
  <c r="M2844" i="35"/>
  <c r="M2845" i="35"/>
  <c r="M2846" i="35"/>
  <c r="M2847" i="35"/>
  <c r="M2848" i="35"/>
  <c r="M2849" i="35"/>
  <c r="M2850" i="35"/>
  <c r="M2851" i="35"/>
  <c r="M2852" i="35"/>
  <c r="M2853" i="35"/>
  <c r="M2854" i="35"/>
  <c r="M2855" i="35"/>
  <c r="M2856" i="35"/>
  <c r="M2857" i="35"/>
  <c r="M2858" i="35"/>
  <c r="M2859" i="35"/>
  <c r="M2860" i="35"/>
  <c r="M2861" i="35"/>
  <c r="M2862" i="35"/>
  <c r="M2863" i="35"/>
  <c r="M2864" i="35"/>
  <c r="M2865" i="35"/>
  <c r="M2866" i="35"/>
  <c r="M2867" i="35"/>
  <c r="M2868" i="35"/>
  <c r="M2869" i="35"/>
  <c r="M2870" i="35"/>
  <c r="M2871" i="35"/>
  <c r="M2872" i="35"/>
  <c r="M2873" i="35"/>
  <c r="M2874" i="35"/>
  <c r="M2875" i="35"/>
  <c r="M2876" i="35"/>
  <c r="M2877" i="35"/>
  <c r="M2878" i="35"/>
  <c r="M2879" i="35"/>
  <c r="M2880" i="35"/>
  <c r="M2881" i="35"/>
  <c r="M2882" i="35"/>
  <c r="M2883" i="35"/>
  <c r="M2884" i="35"/>
  <c r="M2885" i="35"/>
  <c r="M2886" i="35"/>
  <c r="M2887" i="35"/>
  <c r="M2888" i="35"/>
  <c r="M2889" i="35"/>
  <c r="M2890" i="35"/>
  <c r="M2891" i="35"/>
  <c r="M2892" i="35"/>
  <c r="M2893" i="35"/>
  <c r="M2894" i="35"/>
  <c r="M2895" i="35"/>
  <c r="M2896" i="35"/>
  <c r="M2897" i="35"/>
  <c r="M2898" i="35"/>
  <c r="M2899" i="35"/>
  <c r="M2900" i="35"/>
  <c r="M2901" i="35"/>
  <c r="M2902" i="35"/>
  <c r="M2903" i="35"/>
  <c r="M2904" i="35"/>
  <c r="M2905" i="35"/>
  <c r="M2906" i="35"/>
  <c r="M2907" i="35"/>
  <c r="M2908" i="35"/>
  <c r="M2909" i="35"/>
  <c r="M2910" i="35"/>
  <c r="M2911" i="35"/>
  <c r="M2912" i="35"/>
  <c r="M2913" i="35"/>
  <c r="M2914" i="35"/>
  <c r="M2915" i="35"/>
  <c r="M2916" i="35"/>
  <c r="M2917" i="35"/>
  <c r="M2918" i="35"/>
  <c r="M2919" i="35"/>
  <c r="M2920" i="35"/>
  <c r="M2921" i="35"/>
  <c r="M2922" i="35"/>
  <c r="M2923" i="35"/>
  <c r="M2924" i="35"/>
  <c r="M2925" i="35"/>
  <c r="M2926" i="35"/>
  <c r="M2927" i="35"/>
  <c r="M2928" i="35"/>
  <c r="M2929" i="35"/>
  <c r="M2930" i="35"/>
  <c r="M2931" i="35"/>
  <c r="M2932" i="35"/>
  <c r="M2933" i="35"/>
  <c r="M2934" i="35"/>
  <c r="M2935" i="35"/>
  <c r="M2936" i="35"/>
  <c r="M2937" i="35"/>
  <c r="M2938" i="35"/>
  <c r="M2939" i="35"/>
  <c r="M2940" i="35"/>
  <c r="M2941" i="35"/>
  <c r="M2942" i="35"/>
  <c r="M2943" i="35"/>
  <c r="M2944" i="35"/>
  <c r="M2945" i="35"/>
  <c r="M2946" i="35"/>
  <c r="M2947" i="35"/>
  <c r="M2948" i="35"/>
  <c r="M2949" i="35"/>
  <c r="M2950" i="35"/>
  <c r="M2951" i="35"/>
  <c r="M2952" i="35"/>
  <c r="M2953" i="35"/>
  <c r="M2954" i="35"/>
  <c r="M2955" i="35"/>
  <c r="M2956" i="35"/>
  <c r="M2957" i="35"/>
  <c r="M2958" i="35"/>
  <c r="M2959" i="35"/>
  <c r="M2960" i="35"/>
  <c r="M2961" i="35"/>
  <c r="M2962" i="35"/>
  <c r="M2963" i="35"/>
  <c r="M2964" i="35"/>
  <c r="M2965" i="35"/>
  <c r="M2966" i="35"/>
  <c r="M2967" i="35"/>
  <c r="M2968" i="35"/>
  <c r="M2969" i="35"/>
  <c r="M2970" i="35"/>
  <c r="M2971" i="35"/>
  <c r="M2972" i="35"/>
  <c r="M2973" i="35"/>
  <c r="M2974" i="35"/>
  <c r="M2975" i="35"/>
  <c r="M2976" i="35"/>
  <c r="M2977" i="35"/>
  <c r="M2978" i="35"/>
  <c r="M2979" i="35"/>
  <c r="M2980" i="35"/>
  <c r="M2981" i="35"/>
  <c r="M2982" i="35"/>
  <c r="M2983" i="35"/>
  <c r="M2984" i="35"/>
  <c r="M2985" i="35"/>
  <c r="M2986" i="35"/>
  <c r="M2987" i="35"/>
  <c r="M2988" i="35"/>
  <c r="M2989" i="35"/>
  <c r="M2990" i="35"/>
  <c r="M2991" i="35"/>
  <c r="M2992" i="35"/>
  <c r="M2993" i="35"/>
  <c r="M2994" i="35"/>
  <c r="M2995" i="35"/>
  <c r="M2996" i="35"/>
  <c r="M2997" i="35"/>
  <c r="M2998" i="35"/>
  <c r="M2999" i="35"/>
  <c r="M3000" i="35"/>
  <c r="M3001" i="35"/>
  <c r="M3002" i="35"/>
  <c r="M3003" i="35"/>
  <c r="M3004" i="35"/>
  <c r="M3005" i="35"/>
  <c r="M3006" i="35"/>
  <c r="M3007" i="35"/>
  <c r="M3008" i="35"/>
  <c r="M3009" i="35"/>
  <c r="M3010" i="35"/>
  <c r="M3011" i="35"/>
  <c r="M3012" i="35"/>
  <c r="M3013" i="35"/>
  <c r="M3014" i="35"/>
  <c r="M3015" i="35"/>
  <c r="M3016" i="35"/>
  <c r="M3017" i="35"/>
  <c r="M3018" i="35"/>
  <c r="M3019" i="35"/>
  <c r="M3020" i="35"/>
  <c r="M3021" i="35"/>
  <c r="M3022" i="35"/>
  <c r="M3023" i="35"/>
  <c r="M3024" i="35"/>
  <c r="M3025" i="35"/>
  <c r="M3026" i="35"/>
  <c r="M3027" i="35"/>
  <c r="M3028" i="35"/>
  <c r="M3029" i="35"/>
  <c r="M3030" i="35"/>
  <c r="M3031" i="35"/>
  <c r="M3032" i="35"/>
  <c r="M3033" i="35"/>
  <c r="M3034" i="35"/>
  <c r="M3035" i="35"/>
  <c r="M3036" i="35"/>
  <c r="M3037" i="35"/>
  <c r="M3038" i="35"/>
  <c r="M3039" i="35"/>
  <c r="M3040" i="35"/>
  <c r="M3041" i="35"/>
  <c r="M3042" i="35"/>
  <c r="M3043" i="35"/>
  <c r="M3044" i="35"/>
  <c r="M3045" i="35"/>
  <c r="M3046" i="35"/>
  <c r="M3047" i="35"/>
  <c r="M3048" i="35"/>
  <c r="M3049" i="35"/>
  <c r="M3050" i="35"/>
  <c r="M3051" i="35"/>
  <c r="M3052" i="35"/>
  <c r="M3053" i="35"/>
  <c r="M3054" i="35"/>
  <c r="M3055" i="35"/>
  <c r="M3056" i="35"/>
  <c r="M3057" i="35"/>
  <c r="M3058" i="35"/>
  <c r="M3059" i="35"/>
  <c r="M3060" i="35"/>
  <c r="M3061" i="35"/>
  <c r="M3062" i="35"/>
  <c r="M3063" i="35"/>
  <c r="M3064" i="35"/>
  <c r="M3065" i="35"/>
  <c r="M3066" i="35"/>
  <c r="M3067" i="35"/>
  <c r="M3068" i="35"/>
  <c r="M3069" i="35"/>
  <c r="M3070" i="35"/>
  <c r="M3071" i="35"/>
  <c r="M3072" i="35"/>
  <c r="M3073" i="35"/>
  <c r="M3074" i="35"/>
  <c r="M3075" i="35"/>
  <c r="M3076" i="35"/>
  <c r="M3077" i="35"/>
  <c r="M3078" i="35"/>
  <c r="M3079" i="35"/>
  <c r="M3080" i="35"/>
  <c r="M3081" i="35"/>
  <c r="M3082" i="35"/>
  <c r="M3083" i="35"/>
  <c r="M3084" i="35"/>
  <c r="M3085" i="35"/>
  <c r="M3086" i="35"/>
  <c r="M3087" i="35"/>
  <c r="M3088" i="35"/>
  <c r="M3089" i="35"/>
  <c r="M3090" i="35"/>
  <c r="M3091" i="35"/>
  <c r="M3092" i="35"/>
  <c r="M3093" i="35"/>
  <c r="M3094" i="35"/>
  <c r="M3095" i="35"/>
  <c r="M3096" i="35"/>
  <c r="M3097" i="35"/>
  <c r="M3098" i="35"/>
  <c r="M3099" i="35"/>
  <c r="M3100" i="35"/>
  <c r="M3101" i="35"/>
  <c r="M3102" i="35"/>
  <c r="M3103" i="35"/>
  <c r="M3104" i="35"/>
  <c r="M3105" i="35"/>
  <c r="M3106" i="35"/>
  <c r="M3107" i="35"/>
  <c r="M3108" i="35"/>
  <c r="M3109" i="35"/>
  <c r="M3110" i="35"/>
  <c r="M3111" i="35"/>
  <c r="M3112" i="35"/>
  <c r="M3113" i="35"/>
  <c r="M3114" i="35"/>
  <c r="M3115" i="35"/>
  <c r="M3116" i="35"/>
  <c r="M3117" i="35"/>
  <c r="M3118" i="35"/>
  <c r="M3119" i="35"/>
  <c r="M3120" i="35"/>
  <c r="M3121" i="35"/>
  <c r="M3122" i="35"/>
  <c r="M3123" i="35"/>
  <c r="M3124" i="35"/>
  <c r="M3125" i="35"/>
  <c r="M3126" i="35"/>
  <c r="M3127" i="35"/>
  <c r="M3128" i="35"/>
  <c r="M3129" i="35"/>
  <c r="M3130" i="35"/>
  <c r="M3131" i="35"/>
  <c r="M3132" i="35"/>
  <c r="M3133" i="35"/>
  <c r="M3134" i="35"/>
  <c r="M3135" i="35"/>
  <c r="M3136" i="35"/>
  <c r="M3137" i="35"/>
  <c r="M3138" i="35"/>
  <c r="M3139" i="35"/>
  <c r="M3140" i="35"/>
  <c r="M3141" i="35"/>
  <c r="M3142" i="35"/>
  <c r="M3143" i="35"/>
  <c r="M3144" i="35"/>
  <c r="M3145" i="35"/>
  <c r="M3146" i="35"/>
  <c r="M3147" i="35"/>
  <c r="M3148" i="35"/>
  <c r="M3149" i="35"/>
  <c r="M3150" i="35"/>
  <c r="M3151" i="35"/>
  <c r="M3152" i="35"/>
  <c r="M3153" i="35"/>
  <c r="M3154" i="35"/>
  <c r="M3155" i="35"/>
  <c r="M3156" i="35"/>
  <c r="M3157" i="35"/>
  <c r="M3158" i="35"/>
  <c r="M3159" i="35"/>
  <c r="M3160" i="35"/>
  <c r="M3161" i="35"/>
  <c r="M3162" i="35"/>
  <c r="M3163" i="35"/>
  <c r="M3164" i="35"/>
  <c r="M3165" i="35"/>
  <c r="M3166" i="35"/>
  <c r="M3167" i="35"/>
  <c r="M3168" i="35"/>
  <c r="M3169" i="35"/>
  <c r="M3170" i="35"/>
  <c r="M3171" i="35"/>
  <c r="M3172" i="35"/>
  <c r="M3173" i="35"/>
  <c r="M3174" i="35"/>
  <c r="M3175" i="35"/>
  <c r="M3176" i="35"/>
  <c r="M3177" i="35"/>
  <c r="M3178" i="35"/>
  <c r="M3179" i="35"/>
  <c r="M3180" i="35"/>
  <c r="M3181" i="35"/>
  <c r="M3182" i="35"/>
  <c r="M3183" i="35"/>
  <c r="M3184" i="35"/>
  <c r="M3185" i="35"/>
  <c r="M3186" i="35"/>
  <c r="M3187" i="35"/>
  <c r="M3188" i="35"/>
  <c r="M3189" i="35"/>
  <c r="M3190" i="35"/>
  <c r="M3191" i="35"/>
  <c r="M3192" i="35"/>
  <c r="M3193" i="35"/>
  <c r="M3194" i="35"/>
  <c r="M3195" i="35"/>
  <c r="M3196" i="35"/>
  <c r="M3197" i="35"/>
  <c r="M3198" i="35"/>
  <c r="M3199" i="35"/>
  <c r="M3200" i="35"/>
  <c r="M3201" i="35"/>
  <c r="M3202" i="35"/>
  <c r="M3203" i="35"/>
  <c r="M3204" i="35"/>
  <c r="M3205" i="35"/>
  <c r="M3206" i="35"/>
  <c r="M3207" i="35"/>
  <c r="M3208" i="35"/>
  <c r="M3209" i="35"/>
  <c r="M3210" i="35"/>
  <c r="M3211" i="35"/>
  <c r="M3212" i="35"/>
  <c r="M3213" i="35"/>
  <c r="M3214" i="35"/>
  <c r="M3215" i="35"/>
  <c r="M3216" i="35"/>
  <c r="M3217" i="35"/>
  <c r="M3218" i="35"/>
  <c r="M3219" i="35"/>
  <c r="M3220" i="35"/>
  <c r="M3221" i="35"/>
  <c r="M3222" i="35"/>
  <c r="M3223" i="35"/>
  <c r="M3224" i="35"/>
  <c r="M3225" i="35"/>
  <c r="M3226" i="35"/>
  <c r="M3227" i="35"/>
  <c r="M3228" i="35"/>
  <c r="M3229" i="35"/>
  <c r="M3230" i="35"/>
  <c r="M3231" i="35"/>
  <c r="M3232" i="35"/>
  <c r="M3233" i="35"/>
  <c r="M3234" i="35"/>
  <c r="M3235" i="35"/>
  <c r="M3236" i="35"/>
  <c r="M3237" i="35"/>
  <c r="M3238" i="35"/>
  <c r="M3239" i="35"/>
  <c r="M3240" i="35"/>
  <c r="M3241" i="35"/>
  <c r="M3242" i="35"/>
  <c r="M3243" i="35"/>
  <c r="M3244" i="35"/>
  <c r="M3245" i="35"/>
  <c r="M3246" i="35"/>
  <c r="M3247" i="35"/>
  <c r="M3248" i="35"/>
  <c r="M3249" i="35"/>
  <c r="M3250" i="35"/>
  <c r="M3251" i="35"/>
  <c r="M3252" i="35"/>
  <c r="M3253" i="35"/>
  <c r="M3254" i="35"/>
  <c r="M3255" i="35"/>
  <c r="M3256" i="35"/>
  <c r="M3257" i="35"/>
  <c r="M3258" i="35"/>
  <c r="M3259" i="35"/>
  <c r="M3260" i="35"/>
  <c r="M3261" i="35"/>
  <c r="M3262" i="35"/>
  <c r="M3263" i="35"/>
  <c r="M3264" i="35"/>
  <c r="M3265" i="35"/>
  <c r="M3266" i="35"/>
  <c r="M3267" i="35"/>
  <c r="M3268" i="35"/>
  <c r="M3269" i="35"/>
  <c r="M3270" i="35"/>
  <c r="M3271" i="35"/>
  <c r="M3272" i="35"/>
  <c r="M3273" i="35"/>
  <c r="M3274" i="35"/>
  <c r="M3275" i="35"/>
  <c r="M3276" i="35"/>
  <c r="M3277" i="35"/>
  <c r="M3278" i="35"/>
  <c r="M3279" i="35"/>
  <c r="M3280" i="35"/>
  <c r="M3281" i="35"/>
  <c r="M3282" i="35"/>
  <c r="M3283" i="35"/>
  <c r="M3284" i="35"/>
  <c r="M3285" i="35"/>
  <c r="M3286" i="35"/>
  <c r="M3287" i="35"/>
  <c r="M3288" i="35"/>
  <c r="M3289" i="35"/>
  <c r="M3290" i="35"/>
  <c r="M3291" i="35"/>
  <c r="M3292" i="35"/>
  <c r="M3293" i="35"/>
  <c r="M3294" i="35"/>
  <c r="M3295" i="35"/>
  <c r="M3296" i="35"/>
  <c r="M3297" i="35"/>
  <c r="M3298" i="35"/>
  <c r="M3299" i="35"/>
  <c r="M3300" i="35"/>
  <c r="M3301" i="35"/>
  <c r="M3302" i="35"/>
  <c r="M3303" i="35"/>
  <c r="M3304" i="35"/>
  <c r="M3305" i="35"/>
  <c r="M3306" i="35"/>
  <c r="M3307" i="35"/>
  <c r="M3308" i="35"/>
  <c r="M3309" i="35"/>
  <c r="M3310" i="35"/>
  <c r="M3311" i="35"/>
  <c r="M3312" i="35"/>
  <c r="M3313" i="35"/>
  <c r="M3314" i="35"/>
  <c r="M3315" i="35"/>
  <c r="M3316" i="35"/>
  <c r="M3317" i="35"/>
  <c r="M3318" i="35"/>
  <c r="M3319" i="35"/>
  <c r="M3320" i="35"/>
  <c r="M3321" i="35"/>
  <c r="M3322" i="35"/>
  <c r="M3323" i="35"/>
  <c r="M3324" i="35"/>
  <c r="M3325" i="35"/>
  <c r="M3326" i="35"/>
  <c r="M3327" i="35"/>
  <c r="M3328" i="35"/>
  <c r="M3329" i="35"/>
  <c r="M3330" i="35"/>
  <c r="M3331" i="35"/>
  <c r="M3332" i="35"/>
  <c r="M3333" i="35"/>
  <c r="M3334" i="35"/>
  <c r="M3335" i="35"/>
  <c r="M3336" i="35"/>
  <c r="M3337" i="35"/>
  <c r="M3338" i="35"/>
  <c r="M3339" i="35"/>
  <c r="M3340" i="35"/>
  <c r="M3341" i="35"/>
  <c r="M3342" i="35"/>
  <c r="M3343" i="35"/>
  <c r="M3344" i="35"/>
  <c r="M3345" i="35"/>
  <c r="M3346" i="35"/>
  <c r="M3347" i="35"/>
  <c r="M3348" i="35"/>
  <c r="M3349" i="35"/>
  <c r="M3350" i="35"/>
  <c r="M3351" i="35"/>
  <c r="M3352" i="35"/>
  <c r="M3353" i="35"/>
  <c r="M3354" i="35"/>
  <c r="M3355" i="35"/>
  <c r="M3356" i="35"/>
  <c r="M3357" i="35"/>
  <c r="M3358" i="35"/>
  <c r="M3359" i="35"/>
  <c r="M3360" i="35"/>
  <c r="M3361" i="35"/>
  <c r="M3362" i="35"/>
  <c r="M3363" i="35"/>
  <c r="M3364" i="35"/>
  <c r="M3365" i="35"/>
  <c r="M3366" i="35"/>
  <c r="M3367" i="35"/>
  <c r="M3368" i="35"/>
  <c r="M3369" i="35"/>
  <c r="M3370" i="35"/>
  <c r="M3371" i="35"/>
  <c r="M3372" i="35"/>
  <c r="M3373" i="35"/>
  <c r="M3374" i="35"/>
  <c r="M3375" i="35"/>
  <c r="M3376" i="35"/>
  <c r="M3377" i="35"/>
  <c r="M3378" i="35"/>
  <c r="M3379" i="35"/>
  <c r="M3380" i="35"/>
  <c r="M3381" i="35"/>
  <c r="M3382" i="35"/>
  <c r="M3383" i="35"/>
  <c r="M3384" i="35"/>
  <c r="M3385" i="35"/>
  <c r="M3386" i="35"/>
  <c r="M3387" i="35"/>
  <c r="M3388" i="35"/>
  <c r="M3389" i="35"/>
  <c r="M3390" i="35"/>
  <c r="M3391" i="35"/>
  <c r="M3392" i="35"/>
  <c r="M3393" i="35"/>
  <c r="M3394" i="35"/>
  <c r="M3395" i="35"/>
  <c r="M3396" i="35"/>
  <c r="M3397" i="35"/>
  <c r="M3398" i="35"/>
  <c r="M3399" i="35"/>
  <c r="M3400" i="35"/>
  <c r="M3401" i="35"/>
  <c r="M3402" i="35"/>
  <c r="M3403" i="35"/>
  <c r="M3404" i="35"/>
  <c r="M3405" i="35"/>
  <c r="M3406" i="35"/>
  <c r="M3407" i="35"/>
  <c r="M3408" i="35"/>
  <c r="M3409" i="35"/>
  <c r="M3410" i="35"/>
  <c r="M3411" i="35"/>
  <c r="M3412" i="35"/>
  <c r="M3413" i="35"/>
  <c r="M3414" i="35"/>
  <c r="M3415" i="35"/>
  <c r="M3416" i="35"/>
  <c r="M3417" i="35"/>
  <c r="M3418" i="35"/>
  <c r="M3419" i="35"/>
  <c r="M3420" i="35"/>
  <c r="M3421" i="35"/>
  <c r="M3422" i="35"/>
  <c r="M3423" i="35"/>
  <c r="M3424" i="35"/>
  <c r="M3425" i="35"/>
  <c r="M3426" i="35"/>
  <c r="M3427" i="35"/>
  <c r="M3428" i="35"/>
  <c r="M3429" i="35"/>
  <c r="M3430" i="35"/>
  <c r="M3431" i="35"/>
  <c r="M3432" i="35"/>
  <c r="M3433" i="35"/>
  <c r="M3434" i="35"/>
  <c r="M3435" i="35"/>
  <c r="M3436" i="35"/>
  <c r="M3437" i="35"/>
  <c r="M3438" i="35"/>
  <c r="M3439" i="35"/>
  <c r="M3440" i="35"/>
  <c r="M3441" i="35"/>
  <c r="M3442" i="35"/>
  <c r="M3443" i="35"/>
  <c r="M3444" i="35"/>
  <c r="M3445" i="35"/>
  <c r="M3446" i="35"/>
  <c r="M3447" i="35"/>
  <c r="M3448" i="35"/>
  <c r="M3449" i="35"/>
  <c r="M3450" i="35"/>
  <c r="M3451" i="35"/>
  <c r="M3452" i="35"/>
  <c r="M3453" i="35"/>
  <c r="M3454" i="35"/>
  <c r="M3455" i="35"/>
  <c r="M3456" i="35"/>
  <c r="M3457" i="35"/>
  <c r="M3458" i="35"/>
  <c r="M3459" i="35"/>
  <c r="M3460" i="35"/>
  <c r="M3461" i="35"/>
  <c r="M3462" i="35"/>
  <c r="M3463" i="35"/>
  <c r="M3464" i="35"/>
  <c r="M3465" i="35"/>
  <c r="M3466" i="35"/>
  <c r="M3467" i="35"/>
  <c r="M3468" i="35"/>
  <c r="M3469" i="35"/>
  <c r="M3470" i="35"/>
  <c r="M3471" i="35"/>
  <c r="M3472" i="35"/>
  <c r="M3473" i="35"/>
  <c r="M3474" i="35"/>
  <c r="M3475" i="35"/>
  <c r="M3476" i="35"/>
  <c r="M3477" i="35"/>
  <c r="M3478" i="35"/>
  <c r="M3479" i="35"/>
  <c r="M3480" i="35"/>
  <c r="M3481" i="35"/>
  <c r="M3482" i="35"/>
  <c r="M3483" i="35"/>
  <c r="M3484" i="35"/>
  <c r="M3485" i="35"/>
  <c r="M3486" i="35"/>
  <c r="M3487" i="35"/>
  <c r="M3488" i="35"/>
  <c r="M3489" i="35"/>
  <c r="M3490" i="35"/>
  <c r="M3491" i="35"/>
  <c r="M3492" i="35"/>
  <c r="M3493" i="35"/>
  <c r="M3494" i="35"/>
  <c r="M3495" i="35"/>
  <c r="M3496" i="35"/>
  <c r="M3497" i="35"/>
  <c r="M3498" i="35"/>
  <c r="M3499" i="35"/>
  <c r="M3500" i="35"/>
  <c r="M3501" i="35"/>
  <c r="M3502" i="35"/>
  <c r="M3503" i="35"/>
  <c r="M3504" i="35"/>
  <c r="M3505" i="35"/>
  <c r="M3506" i="35"/>
  <c r="M3507" i="35"/>
  <c r="M3508" i="35"/>
  <c r="M3509" i="35"/>
  <c r="M3510" i="35"/>
  <c r="M3511" i="35"/>
  <c r="M3512" i="35"/>
  <c r="M3513" i="35"/>
  <c r="M3514" i="35"/>
  <c r="M3515" i="35"/>
  <c r="M3516" i="35"/>
  <c r="M3517" i="35"/>
  <c r="M3518" i="35"/>
  <c r="M3519" i="35"/>
  <c r="M3520" i="35"/>
  <c r="M3521" i="35"/>
  <c r="M3522" i="35"/>
  <c r="M3523" i="35"/>
  <c r="M3524" i="35"/>
  <c r="M3525" i="35"/>
  <c r="M3526" i="35"/>
  <c r="M3527" i="35"/>
  <c r="M3528" i="35"/>
  <c r="M3529" i="35"/>
  <c r="M3530" i="35"/>
  <c r="M3531" i="35"/>
  <c r="M3532" i="35"/>
  <c r="M3533" i="35"/>
  <c r="M3534" i="35"/>
  <c r="M3535" i="35"/>
  <c r="M3536" i="35"/>
  <c r="M3537" i="35"/>
  <c r="M3538" i="35"/>
  <c r="M3539" i="35"/>
  <c r="M3540" i="35"/>
  <c r="M3541" i="35"/>
  <c r="M3542" i="35"/>
  <c r="M3543" i="35"/>
  <c r="M3544" i="35"/>
  <c r="M3545" i="35"/>
  <c r="M3546" i="35"/>
  <c r="M3547" i="35"/>
  <c r="M3548" i="35"/>
  <c r="M3549" i="35"/>
  <c r="M3550" i="35"/>
  <c r="M3551" i="35"/>
  <c r="M3552" i="35"/>
  <c r="M3553" i="35"/>
  <c r="M3554" i="35"/>
  <c r="M3555" i="35"/>
  <c r="M3556" i="35"/>
  <c r="M3557" i="35"/>
  <c r="M3558" i="35"/>
  <c r="M3559" i="35"/>
  <c r="M3560" i="35"/>
  <c r="M3561" i="35"/>
  <c r="M3562" i="35"/>
  <c r="M3563" i="35"/>
  <c r="M3564" i="35"/>
  <c r="M3565" i="35"/>
  <c r="M3566" i="35"/>
  <c r="M3567" i="35"/>
  <c r="M3568" i="35"/>
  <c r="M3569" i="35"/>
  <c r="M3570" i="35"/>
  <c r="M3571" i="35"/>
  <c r="M3572" i="35"/>
  <c r="M3573" i="35"/>
  <c r="M3574" i="35"/>
  <c r="M3575" i="35"/>
  <c r="M3576" i="35"/>
  <c r="M3577" i="35"/>
  <c r="M3578" i="35"/>
  <c r="M3579" i="35"/>
  <c r="M3580" i="35"/>
  <c r="M3581" i="35"/>
  <c r="M3582" i="35"/>
  <c r="M3583" i="35"/>
  <c r="M3584" i="35"/>
  <c r="M3585" i="35"/>
  <c r="M3586" i="35"/>
  <c r="M3587" i="35"/>
  <c r="M3588" i="35"/>
  <c r="M3589" i="35"/>
  <c r="M3590" i="35"/>
  <c r="M3591" i="35"/>
  <c r="M3592" i="35"/>
  <c r="M3593" i="35"/>
  <c r="M3594" i="35"/>
  <c r="M3595" i="35"/>
  <c r="M3596" i="35"/>
  <c r="M3597" i="35"/>
  <c r="M3598" i="35"/>
  <c r="M3599" i="35"/>
  <c r="M3600" i="35"/>
  <c r="M3601" i="35"/>
  <c r="M3602" i="35"/>
  <c r="M3603" i="35"/>
  <c r="M3604" i="35"/>
  <c r="M3605" i="35"/>
  <c r="M3606" i="35"/>
  <c r="M3607" i="35"/>
  <c r="M3608" i="35"/>
  <c r="M3609" i="35"/>
  <c r="M3610" i="35"/>
  <c r="M3611" i="35"/>
  <c r="M3612" i="35"/>
  <c r="M3613" i="35"/>
  <c r="M3614" i="35"/>
  <c r="M3615" i="35"/>
  <c r="M3616" i="35"/>
  <c r="M3617" i="35"/>
  <c r="M3618" i="35"/>
  <c r="M3619" i="35"/>
  <c r="M3620" i="35"/>
  <c r="M3621" i="35"/>
  <c r="M3622" i="35"/>
  <c r="M3623" i="35"/>
  <c r="M3624" i="35"/>
  <c r="M3625" i="35"/>
  <c r="M3626" i="35"/>
  <c r="M3627" i="35"/>
  <c r="M3628" i="35"/>
  <c r="M3629" i="35"/>
  <c r="M3630" i="35"/>
  <c r="M3631" i="35"/>
  <c r="M3632" i="35"/>
  <c r="M3633" i="35"/>
  <c r="M3634" i="35"/>
  <c r="M3635" i="35"/>
  <c r="M3636" i="35"/>
  <c r="M3637" i="35"/>
  <c r="M3638" i="35"/>
  <c r="M3639" i="35"/>
  <c r="M3640" i="35"/>
  <c r="M3641" i="35"/>
  <c r="M3642" i="35"/>
  <c r="M3643" i="35"/>
  <c r="M3644" i="35"/>
  <c r="M3645" i="35"/>
  <c r="M3646" i="35"/>
  <c r="M3647" i="35"/>
  <c r="M3648" i="35"/>
  <c r="M3649" i="35"/>
  <c r="M3650" i="35"/>
  <c r="M3651" i="35"/>
  <c r="M3652" i="35"/>
  <c r="M3653" i="35"/>
  <c r="M3654" i="35"/>
  <c r="M3655" i="35"/>
  <c r="M3656" i="35"/>
  <c r="M3657" i="35"/>
  <c r="M3658" i="35"/>
  <c r="M3659" i="35"/>
  <c r="M3660" i="35"/>
  <c r="M3661" i="35"/>
  <c r="M3662" i="35"/>
  <c r="M3663" i="35"/>
  <c r="M3664" i="35"/>
  <c r="M3665" i="35"/>
  <c r="M3666" i="35"/>
  <c r="M3667" i="35"/>
  <c r="M3668" i="35"/>
  <c r="M3669" i="35"/>
  <c r="M3670" i="35"/>
  <c r="M3671" i="35"/>
  <c r="M3672" i="35"/>
  <c r="M3673" i="35"/>
  <c r="M3674" i="35"/>
  <c r="M3675" i="35"/>
  <c r="M3676" i="35"/>
  <c r="M3677" i="35"/>
  <c r="M3678" i="35"/>
  <c r="M3679" i="35"/>
  <c r="M3680" i="35"/>
  <c r="M3681" i="35"/>
  <c r="M3682" i="35"/>
  <c r="M3683" i="35"/>
  <c r="M3684" i="35"/>
  <c r="M3685" i="35"/>
  <c r="M3686" i="35"/>
  <c r="M3687" i="35"/>
  <c r="M3688" i="35"/>
  <c r="M3689" i="35"/>
  <c r="M3690" i="35"/>
  <c r="M3691" i="35"/>
  <c r="M3692" i="35"/>
  <c r="M3693" i="35"/>
  <c r="M3694" i="35"/>
  <c r="M3695" i="35"/>
  <c r="M3696" i="35"/>
  <c r="M3697" i="35"/>
  <c r="M3698" i="35"/>
  <c r="M3699" i="35"/>
  <c r="M3700" i="35"/>
  <c r="M3701" i="35"/>
  <c r="M3702" i="35"/>
  <c r="M3703" i="35"/>
  <c r="M3704" i="35"/>
  <c r="M3705" i="35"/>
  <c r="M3706" i="35"/>
  <c r="M3707" i="35"/>
  <c r="M3708" i="35"/>
  <c r="M3709" i="35"/>
  <c r="M3710" i="35"/>
  <c r="M3711" i="35"/>
  <c r="M3712" i="35"/>
  <c r="M3713" i="35"/>
  <c r="M3714" i="35"/>
  <c r="M3715" i="35"/>
  <c r="M3716" i="35"/>
  <c r="M3717" i="35"/>
  <c r="M3718" i="35"/>
  <c r="M3719" i="35"/>
  <c r="M3720" i="35"/>
  <c r="M3721" i="35"/>
  <c r="M3722" i="35"/>
  <c r="M3723" i="35"/>
  <c r="M3724" i="35"/>
  <c r="M3725" i="35"/>
  <c r="M3726" i="35"/>
  <c r="M3727" i="35"/>
  <c r="M3728" i="35"/>
  <c r="M3729" i="35"/>
  <c r="M3730" i="35"/>
  <c r="M3731" i="35"/>
  <c r="M3732" i="35"/>
  <c r="M3733" i="35"/>
  <c r="M3734" i="35"/>
  <c r="M3735" i="35"/>
  <c r="M3736" i="35"/>
  <c r="M3737" i="35"/>
  <c r="M3738" i="35"/>
  <c r="M3739" i="35"/>
  <c r="M3740" i="35"/>
  <c r="M3741" i="35"/>
  <c r="M3742" i="35"/>
  <c r="M3743" i="35"/>
  <c r="M3744" i="35"/>
  <c r="M3745" i="35"/>
  <c r="M3746" i="35"/>
  <c r="M3747" i="35"/>
  <c r="M3748" i="35"/>
  <c r="M3749" i="35"/>
  <c r="M3750" i="35"/>
  <c r="M3751" i="35"/>
  <c r="M3752" i="35"/>
  <c r="M3753" i="35"/>
  <c r="M3754" i="35"/>
  <c r="M3755" i="35"/>
  <c r="M3756" i="35"/>
  <c r="M3757" i="35"/>
  <c r="M3758" i="35"/>
  <c r="M3759" i="35"/>
  <c r="M3760" i="35"/>
  <c r="M3761" i="35"/>
  <c r="M3762" i="35"/>
  <c r="M3763" i="35"/>
  <c r="M3764" i="35"/>
  <c r="M3765" i="35"/>
  <c r="M3766" i="35"/>
  <c r="M3767" i="35"/>
  <c r="M3768" i="35"/>
  <c r="M3769" i="35"/>
  <c r="M3770" i="35"/>
  <c r="M3771" i="35"/>
  <c r="M3772" i="35"/>
  <c r="M3773" i="35"/>
  <c r="M3774" i="35"/>
  <c r="M3775" i="35"/>
  <c r="M3776" i="35"/>
  <c r="M3777" i="35"/>
  <c r="M3778" i="35"/>
  <c r="M3779" i="35"/>
  <c r="M3780" i="35"/>
  <c r="M3781" i="35"/>
  <c r="M3782" i="35"/>
  <c r="M3783" i="35"/>
  <c r="M3784" i="35"/>
  <c r="M3785" i="35"/>
  <c r="M3786" i="35"/>
  <c r="M3787" i="35"/>
  <c r="M3788" i="35"/>
  <c r="M3789" i="35"/>
  <c r="M3790" i="35"/>
  <c r="M3791" i="35"/>
  <c r="M3792" i="35"/>
  <c r="M3793" i="35"/>
  <c r="M3794" i="35"/>
  <c r="M3795" i="35"/>
  <c r="M3796" i="35"/>
  <c r="M3797" i="35"/>
  <c r="M3798" i="35"/>
  <c r="M3799" i="35"/>
  <c r="M3800" i="35"/>
  <c r="M3801" i="35"/>
  <c r="M3802" i="35"/>
  <c r="M3803" i="35"/>
  <c r="M3804" i="35"/>
  <c r="M3805" i="35"/>
  <c r="M3806" i="35"/>
  <c r="M3807" i="35"/>
  <c r="M3808" i="35"/>
  <c r="M3809" i="35"/>
  <c r="M3810" i="35"/>
  <c r="M3811" i="35"/>
  <c r="M3812" i="35"/>
  <c r="M3813" i="35"/>
  <c r="M3814" i="35"/>
  <c r="M3815" i="35"/>
  <c r="M3816" i="35"/>
  <c r="M3817" i="35"/>
  <c r="M3818" i="35"/>
  <c r="M3819" i="35"/>
  <c r="M3820" i="35"/>
  <c r="M3821" i="35"/>
  <c r="M3822" i="35"/>
  <c r="M3823" i="35"/>
  <c r="M3824" i="35"/>
  <c r="M3825" i="35"/>
  <c r="M3826" i="35"/>
  <c r="M3827" i="35"/>
  <c r="M3828" i="35"/>
  <c r="M3829" i="35"/>
  <c r="M3830" i="35"/>
  <c r="M3831" i="35"/>
  <c r="M3832" i="35"/>
  <c r="M3833" i="35"/>
  <c r="M3834" i="35"/>
  <c r="M3835" i="35"/>
  <c r="M3836" i="35"/>
  <c r="M3837" i="35"/>
  <c r="M3838" i="35"/>
  <c r="M3839" i="35"/>
  <c r="M3840" i="35"/>
  <c r="M3841" i="35"/>
  <c r="M3842" i="35"/>
  <c r="M3843" i="35"/>
  <c r="M3844" i="35"/>
  <c r="M3845" i="35"/>
  <c r="M3846" i="35"/>
  <c r="M3847" i="35"/>
  <c r="M3848" i="35"/>
  <c r="M3849" i="35"/>
  <c r="M3850" i="35"/>
  <c r="M3851" i="35"/>
  <c r="M3852" i="35"/>
  <c r="M3853" i="35"/>
  <c r="M3854" i="35"/>
  <c r="M3855" i="35"/>
  <c r="M3856" i="35"/>
  <c r="M3857" i="35"/>
  <c r="M3858" i="35"/>
  <c r="M3859" i="35"/>
  <c r="M3860" i="35"/>
  <c r="M3861" i="35"/>
  <c r="M3862" i="35"/>
  <c r="M3863" i="35"/>
  <c r="M3864" i="35"/>
  <c r="M3865" i="35"/>
  <c r="M3866" i="35"/>
  <c r="M3867" i="35"/>
  <c r="M3868" i="35"/>
  <c r="M3869" i="35"/>
  <c r="M3870" i="35"/>
  <c r="M3871" i="35"/>
  <c r="M3872" i="35"/>
  <c r="M3873" i="35"/>
  <c r="M3874" i="35"/>
  <c r="M3875" i="35"/>
  <c r="M3876" i="35"/>
  <c r="M3877" i="35"/>
  <c r="M3878" i="35"/>
  <c r="M3879" i="35"/>
  <c r="M3880" i="35"/>
  <c r="M3881" i="35"/>
  <c r="M3882" i="35"/>
  <c r="M3883" i="35"/>
  <c r="M3884" i="35"/>
  <c r="M3885" i="35"/>
  <c r="M3886" i="35"/>
  <c r="M3887" i="35"/>
  <c r="M3888" i="35"/>
  <c r="M3889" i="35"/>
  <c r="M3890" i="35"/>
  <c r="M3891" i="35"/>
  <c r="M3892" i="35"/>
  <c r="M3893" i="35"/>
  <c r="M3894" i="35"/>
  <c r="M3895" i="35"/>
  <c r="M13" i="35"/>
  <c r="L14" i="35"/>
  <c r="L15" i="35"/>
  <c r="L16" i="35"/>
  <c r="L17" i="35"/>
  <c r="L18" i="35"/>
  <c r="L19" i="35"/>
  <c r="L20" i="35"/>
  <c r="L21" i="35"/>
  <c r="L22" i="35"/>
  <c r="L23" i="35"/>
  <c r="L24" i="35"/>
  <c r="L25" i="35"/>
  <c r="L26" i="35"/>
  <c r="L27" i="35"/>
  <c r="L28" i="35"/>
  <c r="L29" i="35"/>
  <c r="L30" i="35"/>
  <c r="L31" i="35"/>
  <c r="L32" i="35"/>
  <c r="L33" i="35"/>
  <c r="L34" i="35"/>
  <c r="L35" i="35"/>
  <c r="L36" i="35"/>
  <c r="L37" i="35"/>
  <c r="L38" i="35"/>
  <c r="L39" i="35"/>
  <c r="L40" i="35"/>
  <c r="L41" i="35"/>
  <c r="L42" i="35"/>
  <c r="L43" i="35"/>
  <c r="L44" i="35"/>
  <c r="L45" i="35"/>
  <c r="L46" i="35"/>
  <c r="L47" i="35"/>
  <c r="L48" i="35"/>
  <c r="L49" i="35"/>
  <c r="L50" i="35"/>
  <c r="L51" i="35"/>
  <c r="L52" i="35"/>
  <c r="L53" i="35"/>
  <c r="L54" i="35"/>
  <c r="L55" i="35"/>
  <c r="N55" i="35" s="1"/>
  <c r="L56" i="35"/>
  <c r="L57" i="35"/>
  <c r="L58" i="35"/>
  <c r="L59" i="35"/>
  <c r="L60" i="35"/>
  <c r="L61" i="35"/>
  <c r="L62" i="35"/>
  <c r="L63" i="35"/>
  <c r="N63" i="35" s="1"/>
  <c r="L64" i="35"/>
  <c r="L65" i="35"/>
  <c r="L66" i="35"/>
  <c r="L67" i="35"/>
  <c r="L68" i="35"/>
  <c r="L69" i="35"/>
  <c r="L70" i="35"/>
  <c r="L71" i="35"/>
  <c r="N71" i="35" s="1"/>
  <c r="L72" i="35"/>
  <c r="L73" i="35"/>
  <c r="L74" i="35"/>
  <c r="L75" i="35"/>
  <c r="L76" i="35"/>
  <c r="L77" i="35"/>
  <c r="L78" i="35"/>
  <c r="L79" i="35"/>
  <c r="N79" i="35" s="1"/>
  <c r="L80" i="35"/>
  <c r="L81" i="35"/>
  <c r="L82" i="35"/>
  <c r="L83" i="35"/>
  <c r="L84" i="35"/>
  <c r="L85" i="35"/>
  <c r="L86" i="35"/>
  <c r="L87" i="35"/>
  <c r="N87" i="35" s="1"/>
  <c r="L88" i="35"/>
  <c r="L89" i="35"/>
  <c r="L90" i="35"/>
  <c r="L91" i="35"/>
  <c r="L92" i="35"/>
  <c r="L93" i="35"/>
  <c r="L94" i="35"/>
  <c r="L95" i="35"/>
  <c r="N95" i="35" s="1"/>
  <c r="L96" i="35"/>
  <c r="L97" i="35"/>
  <c r="L98" i="35"/>
  <c r="L99" i="35"/>
  <c r="L100" i="35"/>
  <c r="L101" i="35"/>
  <c r="L102" i="35"/>
  <c r="L103" i="35"/>
  <c r="N103" i="35" s="1"/>
  <c r="L104" i="35"/>
  <c r="L105" i="35"/>
  <c r="L106" i="35"/>
  <c r="L107" i="35"/>
  <c r="L108" i="35"/>
  <c r="L109" i="35"/>
  <c r="L110" i="35"/>
  <c r="L111" i="35"/>
  <c r="N111" i="35" s="1"/>
  <c r="L112" i="35"/>
  <c r="L113" i="35"/>
  <c r="L114" i="35"/>
  <c r="L115" i="35"/>
  <c r="L116" i="35"/>
  <c r="L117" i="35"/>
  <c r="L118" i="35"/>
  <c r="L119" i="35"/>
  <c r="L120" i="35"/>
  <c r="L121" i="35"/>
  <c r="L122" i="35"/>
  <c r="L123" i="35"/>
  <c r="L124" i="35"/>
  <c r="L125" i="35"/>
  <c r="L126" i="35"/>
  <c r="L127" i="35"/>
  <c r="N127" i="35" s="1"/>
  <c r="L128" i="35"/>
  <c r="L129" i="35"/>
  <c r="L130" i="35"/>
  <c r="L131" i="35"/>
  <c r="L132" i="35"/>
  <c r="L133" i="35"/>
  <c r="L134" i="35"/>
  <c r="L135" i="35"/>
  <c r="N135" i="35" s="1"/>
  <c r="L136" i="35"/>
  <c r="L137" i="35"/>
  <c r="L138" i="35"/>
  <c r="L139" i="35"/>
  <c r="L140" i="35"/>
  <c r="L141" i="35"/>
  <c r="L142" i="35"/>
  <c r="L143" i="35"/>
  <c r="N143" i="35" s="1"/>
  <c r="L144" i="35"/>
  <c r="L145" i="35"/>
  <c r="L146" i="35"/>
  <c r="L147" i="35"/>
  <c r="L148" i="35"/>
  <c r="L149" i="35"/>
  <c r="L150" i="35"/>
  <c r="L151" i="35"/>
  <c r="L152" i="35"/>
  <c r="L153" i="35"/>
  <c r="L154" i="35"/>
  <c r="L155" i="35"/>
  <c r="L156" i="35"/>
  <c r="L157" i="35"/>
  <c r="L158" i="35"/>
  <c r="L159" i="35"/>
  <c r="N159" i="35" s="1"/>
  <c r="L160" i="35"/>
  <c r="L161" i="35"/>
  <c r="L162" i="35"/>
  <c r="L163" i="35"/>
  <c r="L164" i="35"/>
  <c r="L165" i="35"/>
  <c r="L166" i="35"/>
  <c r="L167" i="35"/>
  <c r="N167" i="35" s="1"/>
  <c r="L168" i="35"/>
  <c r="L169" i="35"/>
  <c r="L170" i="35"/>
  <c r="L171" i="35"/>
  <c r="L172" i="35"/>
  <c r="L173" i="35"/>
  <c r="L174" i="35"/>
  <c r="L175" i="35"/>
  <c r="N175" i="35" s="1"/>
  <c r="L176" i="35"/>
  <c r="L177" i="35"/>
  <c r="L178" i="35"/>
  <c r="L179" i="35"/>
  <c r="L180" i="35"/>
  <c r="L181" i="35"/>
  <c r="L182" i="35"/>
  <c r="L183" i="35"/>
  <c r="N183" i="35" s="1"/>
  <c r="L184" i="35"/>
  <c r="L185" i="35"/>
  <c r="L186" i="35"/>
  <c r="L187" i="35"/>
  <c r="L188" i="35"/>
  <c r="L189" i="35"/>
  <c r="L190" i="35"/>
  <c r="L191" i="35"/>
  <c r="L192" i="35"/>
  <c r="L193" i="35"/>
  <c r="L194" i="35"/>
  <c r="L195" i="35"/>
  <c r="L196" i="35"/>
  <c r="L197" i="35"/>
  <c r="L198" i="35"/>
  <c r="L199" i="35"/>
  <c r="N199" i="35" s="1"/>
  <c r="L200" i="35"/>
  <c r="L201" i="35"/>
  <c r="L202" i="35"/>
  <c r="L203" i="35"/>
  <c r="L204" i="35"/>
  <c r="L205" i="35"/>
  <c r="L206" i="35"/>
  <c r="L207" i="35"/>
  <c r="L208" i="35"/>
  <c r="L209" i="35"/>
  <c r="L210" i="35"/>
  <c r="L211" i="35"/>
  <c r="L212" i="35"/>
  <c r="L213" i="35"/>
  <c r="L214" i="35"/>
  <c r="L215" i="35"/>
  <c r="L216" i="35"/>
  <c r="L217" i="35"/>
  <c r="L218" i="35"/>
  <c r="L219" i="35"/>
  <c r="L220" i="35"/>
  <c r="L221" i="35"/>
  <c r="L222" i="35"/>
  <c r="L223" i="35"/>
  <c r="N223" i="35" s="1"/>
  <c r="L224" i="35"/>
  <c r="L225" i="35"/>
  <c r="L226" i="35"/>
  <c r="L227" i="35"/>
  <c r="L228" i="35"/>
  <c r="L229" i="35"/>
  <c r="L230" i="35"/>
  <c r="L231" i="35"/>
  <c r="L232" i="35"/>
  <c r="L233" i="35"/>
  <c r="L234" i="35"/>
  <c r="L235" i="35"/>
  <c r="L236" i="35"/>
  <c r="L237" i="35"/>
  <c r="L238" i="35"/>
  <c r="L239" i="35"/>
  <c r="L240" i="35"/>
  <c r="L241" i="35"/>
  <c r="L242" i="35"/>
  <c r="L243" i="35"/>
  <c r="L244" i="35"/>
  <c r="L245" i="35"/>
  <c r="L246" i="35"/>
  <c r="L247" i="35"/>
  <c r="N247" i="35" s="1"/>
  <c r="L248" i="35"/>
  <c r="L249" i="35"/>
  <c r="L250" i="35"/>
  <c r="L251" i="35"/>
  <c r="L252" i="35"/>
  <c r="L253" i="35"/>
  <c r="L254" i="35"/>
  <c r="L255" i="35"/>
  <c r="N255" i="35" s="1"/>
  <c r="L256" i="35"/>
  <c r="L257" i="35"/>
  <c r="L258" i="35"/>
  <c r="L259" i="35"/>
  <c r="L260" i="35"/>
  <c r="L261" i="35"/>
  <c r="L262" i="35"/>
  <c r="L263" i="35"/>
  <c r="N263" i="35" s="1"/>
  <c r="L264" i="35"/>
  <c r="L265" i="35"/>
  <c r="L266" i="35"/>
  <c r="L267" i="35"/>
  <c r="L268" i="35"/>
  <c r="L269" i="35"/>
  <c r="L270" i="35"/>
  <c r="L271" i="35"/>
  <c r="N271" i="35" s="1"/>
  <c r="L272" i="35"/>
  <c r="L273" i="35"/>
  <c r="L274" i="35"/>
  <c r="L275" i="35"/>
  <c r="L276" i="35"/>
  <c r="L277" i="35"/>
  <c r="L278" i="35"/>
  <c r="L279" i="35"/>
  <c r="N279" i="35" s="1"/>
  <c r="L280" i="35"/>
  <c r="L281" i="35"/>
  <c r="L282" i="35"/>
  <c r="L283" i="35"/>
  <c r="L284" i="35"/>
  <c r="L285" i="35"/>
  <c r="L286" i="35"/>
  <c r="L287" i="35"/>
  <c r="N287" i="35" s="1"/>
  <c r="L288" i="35"/>
  <c r="L289" i="35"/>
  <c r="L290" i="35"/>
  <c r="L291" i="35"/>
  <c r="L292" i="35"/>
  <c r="L293" i="35"/>
  <c r="L294" i="35"/>
  <c r="L295" i="35"/>
  <c r="N295" i="35" s="1"/>
  <c r="L296" i="35"/>
  <c r="L297" i="35"/>
  <c r="L298" i="35"/>
  <c r="L299" i="35"/>
  <c r="L300" i="35"/>
  <c r="L301" i="35"/>
  <c r="L302" i="35"/>
  <c r="L303" i="35"/>
  <c r="N303" i="35" s="1"/>
  <c r="L304" i="35"/>
  <c r="L305" i="35"/>
  <c r="L306" i="35"/>
  <c r="L307" i="35"/>
  <c r="L308" i="35"/>
  <c r="L309" i="35"/>
  <c r="L310" i="35"/>
  <c r="L311" i="35"/>
  <c r="N311" i="35" s="1"/>
  <c r="L312" i="35"/>
  <c r="L313" i="35"/>
  <c r="L314" i="35"/>
  <c r="L315" i="35"/>
  <c r="L316" i="35"/>
  <c r="L317" i="35"/>
  <c r="L318" i="35"/>
  <c r="L319" i="35"/>
  <c r="N319" i="35" s="1"/>
  <c r="L320" i="35"/>
  <c r="L321" i="35"/>
  <c r="L322" i="35"/>
  <c r="L323" i="35"/>
  <c r="L324" i="35"/>
  <c r="L325" i="35"/>
  <c r="L326" i="35"/>
  <c r="L327" i="35"/>
  <c r="L328" i="35"/>
  <c r="L329" i="35"/>
  <c r="L330" i="35"/>
  <c r="L331" i="35"/>
  <c r="L332" i="35"/>
  <c r="L333" i="35"/>
  <c r="L334" i="35"/>
  <c r="L335" i="35"/>
  <c r="L336" i="35"/>
  <c r="L337" i="35"/>
  <c r="L338" i="35"/>
  <c r="L339" i="35"/>
  <c r="L340" i="35"/>
  <c r="L341" i="35"/>
  <c r="L342" i="35"/>
  <c r="L343" i="35"/>
  <c r="N343" i="35" s="1"/>
  <c r="L344" i="35"/>
  <c r="L345" i="35"/>
  <c r="L346" i="35"/>
  <c r="L347" i="35"/>
  <c r="L348" i="35"/>
  <c r="L349" i="35"/>
  <c r="L350" i="35"/>
  <c r="L351" i="35"/>
  <c r="N351" i="35" s="1"/>
  <c r="L352" i="35"/>
  <c r="L353" i="35"/>
  <c r="L354" i="35"/>
  <c r="L355" i="35"/>
  <c r="L356" i="35"/>
  <c r="L357" i="35"/>
  <c r="L358" i="35"/>
  <c r="L359" i="35"/>
  <c r="N359" i="35" s="1"/>
  <c r="L360" i="35"/>
  <c r="L361" i="35"/>
  <c r="L362" i="35"/>
  <c r="L363" i="35"/>
  <c r="L364" i="35"/>
  <c r="L365" i="35"/>
  <c r="L366" i="35"/>
  <c r="L367" i="35"/>
  <c r="N367" i="35" s="1"/>
  <c r="L368" i="35"/>
  <c r="L369" i="35"/>
  <c r="L370" i="35"/>
  <c r="L371" i="35"/>
  <c r="L372" i="35"/>
  <c r="L373" i="35"/>
  <c r="L374" i="35"/>
  <c r="L375" i="35"/>
  <c r="N375" i="35" s="1"/>
  <c r="L376" i="35"/>
  <c r="L377" i="35"/>
  <c r="L378" i="35"/>
  <c r="L379" i="35"/>
  <c r="L380" i="35"/>
  <c r="L381" i="35"/>
  <c r="L382" i="35"/>
  <c r="L383" i="35"/>
  <c r="L384" i="35"/>
  <c r="L385" i="35"/>
  <c r="L386" i="35"/>
  <c r="L387" i="35"/>
  <c r="L388" i="35"/>
  <c r="L389" i="35"/>
  <c r="L390" i="35"/>
  <c r="L391" i="35"/>
  <c r="N391" i="35" s="1"/>
  <c r="L392" i="35"/>
  <c r="L393" i="35"/>
  <c r="L394" i="35"/>
  <c r="L395" i="35"/>
  <c r="L396" i="35"/>
  <c r="L397" i="35"/>
  <c r="L398" i="35"/>
  <c r="L399" i="35"/>
  <c r="N399" i="35" s="1"/>
  <c r="L400" i="35"/>
  <c r="L401" i="35"/>
  <c r="L402" i="35"/>
  <c r="L403" i="35"/>
  <c r="L404" i="35"/>
  <c r="L405" i="35"/>
  <c r="L406" i="35"/>
  <c r="L407" i="35"/>
  <c r="N407" i="35" s="1"/>
  <c r="L408" i="35"/>
  <c r="L409" i="35"/>
  <c r="L410" i="35"/>
  <c r="L411" i="35"/>
  <c r="L412" i="35"/>
  <c r="L413" i="35"/>
  <c r="L414" i="35"/>
  <c r="L415" i="35"/>
  <c r="N415" i="35" s="1"/>
  <c r="L416" i="35"/>
  <c r="L417" i="35"/>
  <c r="L418" i="35"/>
  <c r="L419" i="35"/>
  <c r="L420" i="35"/>
  <c r="L421" i="35"/>
  <c r="L422" i="35"/>
  <c r="L423" i="35"/>
  <c r="N423" i="35" s="1"/>
  <c r="L424" i="35"/>
  <c r="L425" i="35"/>
  <c r="L426" i="35"/>
  <c r="L427" i="35"/>
  <c r="L428" i="35"/>
  <c r="L429" i="35"/>
  <c r="L430" i="35"/>
  <c r="L431" i="35"/>
  <c r="N431" i="35" s="1"/>
  <c r="L432" i="35"/>
  <c r="L433" i="35"/>
  <c r="L434" i="35"/>
  <c r="L435" i="35"/>
  <c r="L436" i="35"/>
  <c r="L437" i="35"/>
  <c r="L438" i="35"/>
  <c r="L439" i="35"/>
  <c r="N439" i="35" s="1"/>
  <c r="L440" i="35"/>
  <c r="L441" i="35"/>
  <c r="L442" i="35"/>
  <c r="L443" i="35"/>
  <c r="L444" i="35"/>
  <c r="L445" i="35"/>
  <c r="L446" i="35"/>
  <c r="L447" i="35"/>
  <c r="N447" i="35" s="1"/>
  <c r="L448" i="35"/>
  <c r="L449" i="35"/>
  <c r="L450" i="35"/>
  <c r="L451" i="35"/>
  <c r="L452" i="35"/>
  <c r="L453" i="35"/>
  <c r="L454" i="35"/>
  <c r="L455" i="35"/>
  <c r="N455" i="35" s="1"/>
  <c r="L456" i="35"/>
  <c r="L457" i="35"/>
  <c r="L458" i="35"/>
  <c r="L459" i="35"/>
  <c r="L460" i="35"/>
  <c r="L461" i="35"/>
  <c r="L462" i="35"/>
  <c r="L463" i="35"/>
  <c r="N463" i="35" s="1"/>
  <c r="L464" i="35"/>
  <c r="L465" i="35"/>
  <c r="L466" i="35"/>
  <c r="L467" i="35"/>
  <c r="L468" i="35"/>
  <c r="L469" i="35"/>
  <c r="L470" i="35"/>
  <c r="L471" i="35"/>
  <c r="N471" i="35" s="1"/>
  <c r="L472" i="35"/>
  <c r="L473" i="35"/>
  <c r="L474" i="35"/>
  <c r="L475" i="35"/>
  <c r="L476" i="35"/>
  <c r="L477" i="35"/>
  <c r="L478" i="35"/>
  <c r="L479" i="35"/>
  <c r="N479" i="35" s="1"/>
  <c r="L480" i="35"/>
  <c r="L481" i="35"/>
  <c r="L482" i="35"/>
  <c r="L483" i="35"/>
  <c r="L484" i="35"/>
  <c r="L485" i="35"/>
  <c r="L486" i="35"/>
  <c r="L487" i="35"/>
  <c r="N487" i="35" s="1"/>
  <c r="L488" i="35"/>
  <c r="L489" i="35"/>
  <c r="L490" i="35"/>
  <c r="L491" i="35"/>
  <c r="L492" i="35"/>
  <c r="L493" i="35"/>
  <c r="L494" i="35"/>
  <c r="L495" i="35"/>
  <c r="N495" i="35" s="1"/>
  <c r="L496" i="35"/>
  <c r="L497" i="35"/>
  <c r="L498" i="35"/>
  <c r="L499" i="35"/>
  <c r="L500" i="35"/>
  <c r="L501" i="35"/>
  <c r="L502" i="35"/>
  <c r="L503" i="35"/>
  <c r="N503" i="35" s="1"/>
  <c r="L504" i="35"/>
  <c r="L505" i="35"/>
  <c r="L506" i="35"/>
  <c r="L507" i="35"/>
  <c r="L508" i="35"/>
  <c r="L509" i="35"/>
  <c r="L510" i="35"/>
  <c r="L511" i="35"/>
  <c r="N511" i="35" s="1"/>
  <c r="L512" i="35"/>
  <c r="L513" i="35"/>
  <c r="L514" i="35"/>
  <c r="L515" i="35"/>
  <c r="L516" i="35"/>
  <c r="L517" i="35"/>
  <c r="L518" i="35"/>
  <c r="L519" i="35"/>
  <c r="N519" i="35" s="1"/>
  <c r="L520" i="35"/>
  <c r="L521" i="35"/>
  <c r="L522" i="35"/>
  <c r="L523" i="35"/>
  <c r="L524" i="35"/>
  <c r="L525" i="35"/>
  <c r="L526" i="35"/>
  <c r="L527" i="35"/>
  <c r="N527" i="35" s="1"/>
  <c r="L528" i="35"/>
  <c r="L529" i="35"/>
  <c r="L530" i="35"/>
  <c r="L531" i="35"/>
  <c r="L532" i="35"/>
  <c r="L533" i="35"/>
  <c r="L534" i="35"/>
  <c r="L535" i="35"/>
  <c r="N535" i="35" s="1"/>
  <c r="L536" i="35"/>
  <c r="L537" i="35"/>
  <c r="L538" i="35"/>
  <c r="L539" i="35"/>
  <c r="L540" i="35"/>
  <c r="L541" i="35"/>
  <c r="L542" i="35"/>
  <c r="L543" i="35"/>
  <c r="N543" i="35" s="1"/>
  <c r="L544" i="35"/>
  <c r="L545" i="35"/>
  <c r="L546" i="35"/>
  <c r="L547" i="35"/>
  <c r="L548" i="35"/>
  <c r="L549" i="35"/>
  <c r="L550" i="35"/>
  <c r="L551" i="35"/>
  <c r="N551" i="35" s="1"/>
  <c r="L552" i="35"/>
  <c r="L553" i="35"/>
  <c r="L554" i="35"/>
  <c r="L555" i="35"/>
  <c r="L556" i="35"/>
  <c r="L557" i="35"/>
  <c r="L558" i="35"/>
  <c r="L559" i="35"/>
  <c r="N559" i="35" s="1"/>
  <c r="L560" i="35"/>
  <c r="L561" i="35"/>
  <c r="L562" i="35"/>
  <c r="L563" i="35"/>
  <c r="L564" i="35"/>
  <c r="L565" i="35"/>
  <c r="L566" i="35"/>
  <c r="L567" i="35"/>
  <c r="N567" i="35" s="1"/>
  <c r="L568" i="35"/>
  <c r="L569" i="35"/>
  <c r="L570" i="35"/>
  <c r="L571" i="35"/>
  <c r="L572" i="35"/>
  <c r="L573" i="35"/>
  <c r="L574" i="35"/>
  <c r="L575" i="35"/>
  <c r="N575" i="35" s="1"/>
  <c r="L576" i="35"/>
  <c r="L577" i="35"/>
  <c r="L578" i="35"/>
  <c r="L579" i="35"/>
  <c r="L580" i="35"/>
  <c r="L581" i="35"/>
  <c r="L582" i="35"/>
  <c r="L583" i="35"/>
  <c r="N583" i="35" s="1"/>
  <c r="L584" i="35"/>
  <c r="L585" i="35"/>
  <c r="L586" i="35"/>
  <c r="L587" i="35"/>
  <c r="L588" i="35"/>
  <c r="L589" i="35"/>
  <c r="L590" i="35"/>
  <c r="L591" i="35"/>
  <c r="N591" i="35" s="1"/>
  <c r="L592" i="35"/>
  <c r="L593" i="35"/>
  <c r="L594" i="35"/>
  <c r="L595" i="35"/>
  <c r="L596" i="35"/>
  <c r="L597" i="35"/>
  <c r="L598" i="35"/>
  <c r="L599" i="35"/>
  <c r="N599" i="35" s="1"/>
  <c r="L600" i="35"/>
  <c r="L601" i="35"/>
  <c r="L602" i="35"/>
  <c r="L603" i="35"/>
  <c r="L604" i="35"/>
  <c r="L605" i="35"/>
  <c r="L606" i="35"/>
  <c r="L607" i="35"/>
  <c r="N607" i="35" s="1"/>
  <c r="L608" i="35"/>
  <c r="L609" i="35"/>
  <c r="L610" i="35"/>
  <c r="L611" i="35"/>
  <c r="L612" i="35"/>
  <c r="L613" i="35"/>
  <c r="L614" i="35"/>
  <c r="L615" i="35"/>
  <c r="N615" i="35" s="1"/>
  <c r="L616" i="35"/>
  <c r="L617" i="35"/>
  <c r="L618" i="35"/>
  <c r="L619" i="35"/>
  <c r="L620" i="35"/>
  <c r="L621" i="35"/>
  <c r="L622" i="35"/>
  <c r="L623" i="35"/>
  <c r="N623" i="35" s="1"/>
  <c r="L624" i="35"/>
  <c r="L625" i="35"/>
  <c r="L626" i="35"/>
  <c r="L627" i="35"/>
  <c r="L628" i="35"/>
  <c r="L629" i="35"/>
  <c r="L630" i="35"/>
  <c r="L631" i="35"/>
  <c r="N631" i="35" s="1"/>
  <c r="L632" i="35"/>
  <c r="L633" i="35"/>
  <c r="L634" i="35"/>
  <c r="L635" i="35"/>
  <c r="L636" i="35"/>
  <c r="L637" i="35"/>
  <c r="L638" i="35"/>
  <c r="L639" i="35"/>
  <c r="N639" i="35" s="1"/>
  <c r="L640" i="35"/>
  <c r="L641" i="35"/>
  <c r="L642" i="35"/>
  <c r="L643" i="35"/>
  <c r="L644" i="35"/>
  <c r="L645" i="35"/>
  <c r="L646" i="35"/>
  <c r="L647" i="35"/>
  <c r="N647" i="35" s="1"/>
  <c r="L648" i="35"/>
  <c r="L649" i="35"/>
  <c r="L650" i="35"/>
  <c r="L651" i="35"/>
  <c r="L652" i="35"/>
  <c r="L653" i="35"/>
  <c r="L654" i="35"/>
  <c r="L655" i="35"/>
  <c r="N655" i="35" s="1"/>
  <c r="L656" i="35"/>
  <c r="L657" i="35"/>
  <c r="L658" i="35"/>
  <c r="L659" i="35"/>
  <c r="L660" i="35"/>
  <c r="L661" i="35"/>
  <c r="L662" i="35"/>
  <c r="L663" i="35"/>
  <c r="N663" i="35" s="1"/>
  <c r="L664" i="35"/>
  <c r="L665" i="35"/>
  <c r="L666" i="35"/>
  <c r="L667" i="35"/>
  <c r="L668" i="35"/>
  <c r="L669" i="35"/>
  <c r="L670" i="35"/>
  <c r="L671" i="35"/>
  <c r="N671" i="35" s="1"/>
  <c r="L672" i="35"/>
  <c r="L673" i="35"/>
  <c r="L674" i="35"/>
  <c r="L675" i="35"/>
  <c r="L676" i="35"/>
  <c r="L677" i="35"/>
  <c r="L678" i="35"/>
  <c r="L679" i="35"/>
  <c r="N679" i="35" s="1"/>
  <c r="L680" i="35"/>
  <c r="L681" i="35"/>
  <c r="L682" i="35"/>
  <c r="L683" i="35"/>
  <c r="L684" i="35"/>
  <c r="L685" i="35"/>
  <c r="L686" i="35"/>
  <c r="L687" i="35"/>
  <c r="N687" i="35" s="1"/>
  <c r="L688" i="35"/>
  <c r="L689" i="35"/>
  <c r="L690" i="35"/>
  <c r="L691" i="35"/>
  <c r="L692" i="35"/>
  <c r="L693" i="35"/>
  <c r="L694" i="35"/>
  <c r="L695" i="35"/>
  <c r="N695" i="35" s="1"/>
  <c r="L696" i="35"/>
  <c r="L697" i="35"/>
  <c r="L698" i="35"/>
  <c r="L699" i="35"/>
  <c r="L700" i="35"/>
  <c r="L701" i="35"/>
  <c r="L702" i="35"/>
  <c r="L703" i="35"/>
  <c r="N703" i="35" s="1"/>
  <c r="L704" i="35"/>
  <c r="L705" i="35"/>
  <c r="L706" i="35"/>
  <c r="L707" i="35"/>
  <c r="L708" i="35"/>
  <c r="L709" i="35"/>
  <c r="L710" i="35"/>
  <c r="L711" i="35"/>
  <c r="N711" i="35" s="1"/>
  <c r="L712" i="35"/>
  <c r="L713" i="35"/>
  <c r="L714" i="35"/>
  <c r="L715" i="35"/>
  <c r="L716" i="35"/>
  <c r="L717" i="35"/>
  <c r="L718" i="35"/>
  <c r="L719" i="35"/>
  <c r="N719" i="35" s="1"/>
  <c r="L720" i="35"/>
  <c r="L721" i="35"/>
  <c r="L722" i="35"/>
  <c r="L723" i="35"/>
  <c r="L724" i="35"/>
  <c r="L725" i="35"/>
  <c r="L726" i="35"/>
  <c r="L727" i="35"/>
  <c r="N727" i="35" s="1"/>
  <c r="L728" i="35"/>
  <c r="L729" i="35"/>
  <c r="L730" i="35"/>
  <c r="L731" i="35"/>
  <c r="L732" i="35"/>
  <c r="L733" i="35"/>
  <c r="L734" i="35"/>
  <c r="L735" i="35"/>
  <c r="N735" i="35" s="1"/>
  <c r="L736" i="35"/>
  <c r="L737" i="35"/>
  <c r="L738" i="35"/>
  <c r="L739" i="35"/>
  <c r="L740" i="35"/>
  <c r="L741" i="35"/>
  <c r="L742" i="35"/>
  <c r="L743" i="35"/>
  <c r="N743" i="35" s="1"/>
  <c r="L744" i="35"/>
  <c r="L745" i="35"/>
  <c r="L746" i="35"/>
  <c r="L747" i="35"/>
  <c r="L748" i="35"/>
  <c r="L749" i="35"/>
  <c r="L750" i="35"/>
  <c r="L751" i="35"/>
  <c r="N751" i="35" s="1"/>
  <c r="L752" i="35"/>
  <c r="L753" i="35"/>
  <c r="L754" i="35"/>
  <c r="L755" i="35"/>
  <c r="L756" i="35"/>
  <c r="L757" i="35"/>
  <c r="L758" i="35"/>
  <c r="L759" i="35"/>
  <c r="N759" i="35" s="1"/>
  <c r="L760" i="35"/>
  <c r="L761" i="35"/>
  <c r="L762" i="35"/>
  <c r="L763" i="35"/>
  <c r="L764" i="35"/>
  <c r="L765" i="35"/>
  <c r="L766" i="35"/>
  <c r="L767" i="35"/>
  <c r="N767" i="35" s="1"/>
  <c r="L768" i="35"/>
  <c r="L769" i="35"/>
  <c r="L770" i="35"/>
  <c r="L771" i="35"/>
  <c r="L772" i="35"/>
  <c r="L773" i="35"/>
  <c r="L774" i="35"/>
  <c r="L775" i="35"/>
  <c r="N775" i="35" s="1"/>
  <c r="L776" i="35"/>
  <c r="L777" i="35"/>
  <c r="L778" i="35"/>
  <c r="L779" i="35"/>
  <c r="L780" i="35"/>
  <c r="L781" i="35"/>
  <c r="L782" i="35"/>
  <c r="L783" i="35"/>
  <c r="N783" i="35" s="1"/>
  <c r="L784" i="35"/>
  <c r="L785" i="35"/>
  <c r="L786" i="35"/>
  <c r="L787" i="35"/>
  <c r="L788" i="35"/>
  <c r="L789" i="35"/>
  <c r="L790" i="35"/>
  <c r="L791" i="35"/>
  <c r="N791" i="35" s="1"/>
  <c r="L792" i="35"/>
  <c r="L793" i="35"/>
  <c r="L794" i="35"/>
  <c r="L795" i="35"/>
  <c r="L796" i="35"/>
  <c r="L797" i="35"/>
  <c r="L798" i="35"/>
  <c r="L799" i="35"/>
  <c r="N799" i="35" s="1"/>
  <c r="L800" i="35"/>
  <c r="L801" i="35"/>
  <c r="L802" i="35"/>
  <c r="L803" i="35"/>
  <c r="L804" i="35"/>
  <c r="L805" i="35"/>
  <c r="L806" i="35"/>
  <c r="L807" i="35"/>
  <c r="N807" i="35" s="1"/>
  <c r="L808" i="35"/>
  <c r="L809" i="35"/>
  <c r="L810" i="35"/>
  <c r="L811" i="35"/>
  <c r="L812" i="35"/>
  <c r="L813" i="35"/>
  <c r="L814" i="35"/>
  <c r="L815" i="35"/>
  <c r="N815" i="35" s="1"/>
  <c r="L816" i="35"/>
  <c r="L817" i="35"/>
  <c r="L818" i="35"/>
  <c r="L819" i="35"/>
  <c r="L820" i="35"/>
  <c r="L821" i="35"/>
  <c r="L822" i="35"/>
  <c r="L823" i="35"/>
  <c r="N823" i="35" s="1"/>
  <c r="L824" i="35"/>
  <c r="L825" i="35"/>
  <c r="L826" i="35"/>
  <c r="L827" i="35"/>
  <c r="L828" i="35"/>
  <c r="L829" i="35"/>
  <c r="L830" i="35"/>
  <c r="L831" i="35"/>
  <c r="N831" i="35" s="1"/>
  <c r="L832" i="35"/>
  <c r="L833" i="35"/>
  <c r="L834" i="35"/>
  <c r="L835" i="35"/>
  <c r="L836" i="35"/>
  <c r="L837" i="35"/>
  <c r="L838" i="35"/>
  <c r="L839" i="35"/>
  <c r="N839" i="35" s="1"/>
  <c r="L840" i="35"/>
  <c r="L841" i="35"/>
  <c r="L842" i="35"/>
  <c r="L843" i="35"/>
  <c r="L844" i="35"/>
  <c r="L845" i="35"/>
  <c r="L846" i="35"/>
  <c r="L847" i="35"/>
  <c r="N847" i="35" s="1"/>
  <c r="L848" i="35"/>
  <c r="L849" i="35"/>
  <c r="L850" i="35"/>
  <c r="L851" i="35"/>
  <c r="L852" i="35"/>
  <c r="L853" i="35"/>
  <c r="L854" i="35"/>
  <c r="L855" i="35"/>
  <c r="N855" i="35" s="1"/>
  <c r="L856" i="35"/>
  <c r="L857" i="35"/>
  <c r="L858" i="35"/>
  <c r="L859" i="35"/>
  <c r="L860" i="35"/>
  <c r="L861" i="35"/>
  <c r="L862" i="35"/>
  <c r="L863" i="35"/>
  <c r="N863" i="35" s="1"/>
  <c r="L864" i="35"/>
  <c r="L865" i="35"/>
  <c r="L866" i="35"/>
  <c r="L867" i="35"/>
  <c r="L868" i="35"/>
  <c r="L869" i="35"/>
  <c r="L870" i="35"/>
  <c r="L871" i="35"/>
  <c r="N871" i="35" s="1"/>
  <c r="L872" i="35"/>
  <c r="L873" i="35"/>
  <c r="L874" i="35"/>
  <c r="L875" i="35"/>
  <c r="L876" i="35"/>
  <c r="L877" i="35"/>
  <c r="L878" i="35"/>
  <c r="L879" i="35"/>
  <c r="N879" i="35" s="1"/>
  <c r="L880" i="35"/>
  <c r="L881" i="35"/>
  <c r="L882" i="35"/>
  <c r="L883" i="35"/>
  <c r="L884" i="35"/>
  <c r="L885" i="35"/>
  <c r="L886" i="35"/>
  <c r="L887" i="35"/>
  <c r="N887" i="35" s="1"/>
  <c r="L888" i="35"/>
  <c r="L889" i="35"/>
  <c r="L890" i="35"/>
  <c r="L891" i="35"/>
  <c r="L892" i="35"/>
  <c r="L893" i="35"/>
  <c r="L894" i="35"/>
  <c r="L895" i="35"/>
  <c r="N895" i="35" s="1"/>
  <c r="L896" i="35"/>
  <c r="L897" i="35"/>
  <c r="L898" i="35"/>
  <c r="L899" i="35"/>
  <c r="L900" i="35"/>
  <c r="L901" i="35"/>
  <c r="L902" i="35"/>
  <c r="L903" i="35"/>
  <c r="N903" i="35" s="1"/>
  <c r="L904" i="35"/>
  <c r="L905" i="35"/>
  <c r="L906" i="35"/>
  <c r="L907" i="35"/>
  <c r="L908" i="35"/>
  <c r="L909" i="35"/>
  <c r="L910" i="35"/>
  <c r="L911" i="35"/>
  <c r="N911" i="35" s="1"/>
  <c r="L912" i="35"/>
  <c r="L913" i="35"/>
  <c r="L914" i="35"/>
  <c r="L915" i="35"/>
  <c r="L916" i="35"/>
  <c r="L917" i="35"/>
  <c r="L918" i="35"/>
  <c r="L919" i="35"/>
  <c r="N919" i="35" s="1"/>
  <c r="L920" i="35"/>
  <c r="L921" i="35"/>
  <c r="L922" i="35"/>
  <c r="L923" i="35"/>
  <c r="L924" i="35"/>
  <c r="L925" i="35"/>
  <c r="L926" i="35"/>
  <c r="L927" i="35"/>
  <c r="N927" i="35" s="1"/>
  <c r="L928" i="35"/>
  <c r="L929" i="35"/>
  <c r="L930" i="35"/>
  <c r="L931" i="35"/>
  <c r="L932" i="35"/>
  <c r="L933" i="35"/>
  <c r="L934" i="35"/>
  <c r="L935" i="35"/>
  <c r="N935" i="35" s="1"/>
  <c r="L936" i="35"/>
  <c r="L937" i="35"/>
  <c r="L938" i="35"/>
  <c r="L939" i="35"/>
  <c r="L940" i="35"/>
  <c r="L941" i="35"/>
  <c r="L942" i="35"/>
  <c r="L943" i="35"/>
  <c r="N943" i="35" s="1"/>
  <c r="L944" i="35"/>
  <c r="L945" i="35"/>
  <c r="L946" i="35"/>
  <c r="L947" i="35"/>
  <c r="L948" i="35"/>
  <c r="L949" i="35"/>
  <c r="L950" i="35"/>
  <c r="L951" i="35"/>
  <c r="N951" i="35" s="1"/>
  <c r="L952" i="35"/>
  <c r="L953" i="35"/>
  <c r="L954" i="35"/>
  <c r="L955" i="35"/>
  <c r="L956" i="35"/>
  <c r="L957" i="35"/>
  <c r="L958" i="35"/>
  <c r="L959" i="35"/>
  <c r="N959" i="35" s="1"/>
  <c r="L960" i="35"/>
  <c r="L961" i="35"/>
  <c r="L962" i="35"/>
  <c r="L963" i="35"/>
  <c r="L964" i="35"/>
  <c r="L965" i="35"/>
  <c r="L966" i="35"/>
  <c r="L967" i="35"/>
  <c r="N967" i="35" s="1"/>
  <c r="L968" i="35"/>
  <c r="L969" i="35"/>
  <c r="L970" i="35"/>
  <c r="L971" i="35"/>
  <c r="L972" i="35"/>
  <c r="L973" i="35"/>
  <c r="L974" i="35"/>
  <c r="L975" i="35"/>
  <c r="N975" i="35" s="1"/>
  <c r="L976" i="35"/>
  <c r="L977" i="35"/>
  <c r="L978" i="35"/>
  <c r="L979" i="35"/>
  <c r="L980" i="35"/>
  <c r="L981" i="35"/>
  <c r="L982" i="35"/>
  <c r="L983" i="35"/>
  <c r="N983" i="35" s="1"/>
  <c r="L984" i="35"/>
  <c r="L985" i="35"/>
  <c r="L986" i="35"/>
  <c r="L987" i="35"/>
  <c r="L988" i="35"/>
  <c r="L989" i="35"/>
  <c r="L990" i="35"/>
  <c r="L991" i="35"/>
  <c r="N991" i="35" s="1"/>
  <c r="L992" i="35"/>
  <c r="L993" i="35"/>
  <c r="L994" i="35"/>
  <c r="L995" i="35"/>
  <c r="L996" i="35"/>
  <c r="L997" i="35"/>
  <c r="L998" i="35"/>
  <c r="L999" i="35"/>
  <c r="N999" i="35" s="1"/>
  <c r="L1000" i="35"/>
  <c r="L1001" i="35"/>
  <c r="L1002" i="35"/>
  <c r="L1003" i="35"/>
  <c r="L1004" i="35"/>
  <c r="L1005" i="35"/>
  <c r="L1006" i="35"/>
  <c r="L1007" i="35"/>
  <c r="N1007" i="35" s="1"/>
  <c r="L1008" i="35"/>
  <c r="L1009" i="35"/>
  <c r="L1010" i="35"/>
  <c r="L1011" i="35"/>
  <c r="L1012" i="35"/>
  <c r="L1013" i="35"/>
  <c r="L1014" i="35"/>
  <c r="L1015" i="35"/>
  <c r="N1015" i="35" s="1"/>
  <c r="L1016" i="35"/>
  <c r="L1017" i="35"/>
  <c r="L1018" i="35"/>
  <c r="L1019" i="35"/>
  <c r="L1020" i="35"/>
  <c r="L1021" i="35"/>
  <c r="L1022" i="35"/>
  <c r="L1023" i="35"/>
  <c r="N1023" i="35" s="1"/>
  <c r="L1024" i="35"/>
  <c r="L1025" i="35"/>
  <c r="L1026" i="35"/>
  <c r="L1027" i="35"/>
  <c r="L1028" i="35"/>
  <c r="L1029" i="35"/>
  <c r="L1030" i="35"/>
  <c r="L1031" i="35"/>
  <c r="N1031" i="35" s="1"/>
  <c r="L1032" i="35"/>
  <c r="L1033" i="35"/>
  <c r="L1034" i="35"/>
  <c r="L1035" i="35"/>
  <c r="L1036" i="35"/>
  <c r="L1037" i="35"/>
  <c r="L1038" i="35"/>
  <c r="L1039" i="35"/>
  <c r="N1039" i="35" s="1"/>
  <c r="L1040" i="35"/>
  <c r="L1041" i="35"/>
  <c r="L1042" i="35"/>
  <c r="L1043" i="35"/>
  <c r="L1044" i="35"/>
  <c r="L1045" i="35"/>
  <c r="L1046" i="35"/>
  <c r="L1047" i="35"/>
  <c r="N1047" i="35" s="1"/>
  <c r="L1048" i="35"/>
  <c r="L1049" i="35"/>
  <c r="L1050" i="35"/>
  <c r="L1051" i="35"/>
  <c r="L1052" i="35"/>
  <c r="L1053" i="35"/>
  <c r="L1054" i="35"/>
  <c r="L1055" i="35"/>
  <c r="N1055" i="35" s="1"/>
  <c r="L1056" i="35"/>
  <c r="L1057" i="35"/>
  <c r="L1058" i="35"/>
  <c r="L1059" i="35"/>
  <c r="L1060" i="35"/>
  <c r="L1061" i="35"/>
  <c r="L1062" i="35"/>
  <c r="L1063" i="35"/>
  <c r="N1063" i="35" s="1"/>
  <c r="L1064" i="35"/>
  <c r="L1065" i="35"/>
  <c r="L1066" i="35"/>
  <c r="L1067" i="35"/>
  <c r="L1068" i="35"/>
  <c r="L1069" i="35"/>
  <c r="L1070" i="35"/>
  <c r="L1071" i="35"/>
  <c r="N1071" i="35" s="1"/>
  <c r="L1072" i="35"/>
  <c r="L1073" i="35"/>
  <c r="L1074" i="35"/>
  <c r="L1075" i="35"/>
  <c r="L1076" i="35"/>
  <c r="L1077" i="35"/>
  <c r="L1078" i="35"/>
  <c r="L1079" i="35"/>
  <c r="N1079" i="35" s="1"/>
  <c r="L1080" i="35"/>
  <c r="L1081" i="35"/>
  <c r="L1082" i="35"/>
  <c r="L1083" i="35"/>
  <c r="L1084" i="35"/>
  <c r="L1085" i="35"/>
  <c r="L1086" i="35"/>
  <c r="L1087" i="35"/>
  <c r="N1087" i="35" s="1"/>
  <c r="L1088" i="35"/>
  <c r="L1089" i="35"/>
  <c r="L1090" i="35"/>
  <c r="L1091" i="35"/>
  <c r="L1092" i="35"/>
  <c r="L1093" i="35"/>
  <c r="L1094" i="35"/>
  <c r="L1095" i="35"/>
  <c r="N1095" i="35" s="1"/>
  <c r="L1096" i="35"/>
  <c r="L1097" i="35"/>
  <c r="L1098" i="35"/>
  <c r="L1099" i="35"/>
  <c r="L1100" i="35"/>
  <c r="L1101" i="35"/>
  <c r="L1102" i="35"/>
  <c r="L1103" i="35"/>
  <c r="N1103" i="35" s="1"/>
  <c r="L1104" i="35"/>
  <c r="L1105" i="35"/>
  <c r="L1106" i="35"/>
  <c r="L1107" i="35"/>
  <c r="L1108" i="35"/>
  <c r="L1109" i="35"/>
  <c r="L1110" i="35"/>
  <c r="L1111" i="35"/>
  <c r="N1111" i="35" s="1"/>
  <c r="L1112" i="35"/>
  <c r="L1113" i="35"/>
  <c r="L1114" i="35"/>
  <c r="L1115" i="35"/>
  <c r="L1116" i="35"/>
  <c r="L1117" i="35"/>
  <c r="L1118" i="35"/>
  <c r="L1119" i="35"/>
  <c r="N1119" i="35" s="1"/>
  <c r="L1120" i="35"/>
  <c r="L1121" i="35"/>
  <c r="L1122" i="35"/>
  <c r="L1123" i="35"/>
  <c r="L1124" i="35"/>
  <c r="L1125" i="35"/>
  <c r="L1126" i="35"/>
  <c r="L1127" i="35"/>
  <c r="N1127" i="35" s="1"/>
  <c r="L1128" i="35"/>
  <c r="L1129" i="35"/>
  <c r="L1130" i="35"/>
  <c r="L1131" i="35"/>
  <c r="L1132" i="35"/>
  <c r="L1133" i="35"/>
  <c r="L1134" i="35"/>
  <c r="L1135" i="35"/>
  <c r="N1135" i="35" s="1"/>
  <c r="L1136" i="35"/>
  <c r="L1137" i="35"/>
  <c r="L1138" i="35"/>
  <c r="L1139" i="35"/>
  <c r="L1140" i="35"/>
  <c r="L1141" i="35"/>
  <c r="L1142" i="35"/>
  <c r="L1143" i="35"/>
  <c r="N1143" i="35" s="1"/>
  <c r="L1144" i="35"/>
  <c r="L1145" i="35"/>
  <c r="L1146" i="35"/>
  <c r="L1147" i="35"/>
  <c r="L1148" i="35"/>
  <c r="L1149" i="35"/>
  <c r="L1150" i="35"/>
  <c r="L1151" i="35"/>
  <c r="N1151" i="35" s="1"/>
  <c r="L1152" i="35"/>
  <c r="L1153" i="35"/>
  <c r="L1154" i="35"/>
  <c r="L1155" i="35"/>
  <c r="L1156" i="35"/>
  <c r="L1157" i="35"/>
  <c r="L1158" i="35"/>
  <c r="L1159" i="35"/>
  <c r="N1159" i="35" s="1"/>
  <c r="L1160" i="35"/>
  <c r="L1161" i="35"/>
  <c r="L1162" i="35"/>
  <c r="L1163" i="35"/>
  <c r="L1164" i="35"/>
  <c r="L1165" i="35"/>
  <c r="L1166" i="35"/>
  <c r="L1167" i="35"/>
  <c r="N1167" i="35" s="1"/>
  <c r="L1168" i="35"/>
  <c r="L1169" i="35"/>
  <c r="L1170" i="35"/>
  <c r="L1171" i="35"/>
  <c r="L1172" i="35"/>
  <c r="L1173" i="35"/>
  <c r="L1174" i="35"/>
  <c r="L1175" i="35"/>
  <c r="N1175" i="35" s="1"/>
  <c r="L1176" i="35"/>
  <c r="L1177" i="35"/>
  <c r="L1178" i="35"/>
  <c r="L1179" i="35"/>
  <c r="L1180" i="35"/>
  <c r="L1181" i="35"/>
  <c r="L1182" i="35"/>
  <c r="L1183" i="35"/>
  <c r="N1183" i="35" s="1"/>
  <c r="L1184" i="35"/>
  <c r="L1185" i="35"/>
  <c r="L1186" i="35"/>
  <c r="L1187" i="35"/>
  <c r="L1188" i="35"/>
  <c r="L1189" i="35"/>
  <c r="L1190" i="35"/>
  <c r="L1191" i="35"/>
  <c r="N1191" i="35" s="1"/>
  <c r="L1192" i="35"/>
  <c r="L1193" i="35"/>
  <c r="L1194" i="35"/>
  <c r="L1195" i="35"/>
  <c r="L1196" i="35"/>
  <c r="L1197" i="35"/>
  <c r="L1198" i="35"/>
  <c r="L1199" i="35"/>
  <c r="N1199" i="35" s="1"/>
  <c r="L1200" i="35"/>
  <c r="L1201" i="35"/>
  <c r="L1202" i="35"/>
  <c r="L1203" i="35"/>
  <c r="L1204" i="35"/>
  <c r="L1205" i="35"/>
  <c r="L1206" i="35"/>
  <c r="L1207" i="35"/>
  <c r="N1207" i="35" s="1"/>
  <c r="L1208" i="35"/>
  <c r="L1209" i="35"/>
  <c r="L1210" i="35"/>
  <c r="L1211" i="35"/>
  <c r="L1212" i="35"/>
  <c r="L1213" i="35"/>
  <c r="L1214" i="35"/>
  <c r="L1215" i="35"/>
  <c r="N1215" i="35" s="1"/>
  <c r="L1216" i="35"/>
  <c r="L1217" i="35"/>
  <c r="L1218" i="35"/>
  <c r="L1219" i="35"/>
  <c r="L1220" i="35"/>
  <c r="L1221" i="35"/>
  <c r="L1222" i="35"/>
  <c r="L1223" i="35"/>
  <c r="N1223" i="35" s="1"/>
  <c r="L1224" i="35"/>
  <c r="L1225" i="35"/>
  <c r="L1226" i="35"/>
  <c r="L1227" i="35"/>
  <c r="L1228" i="35"/>
  <c r="L1229" i="35"/>
  <c r="L1230" i="35"/>
  <c r="L1231" i="35"/>
  <c r="N1231" i="35" s="1"/>
  <c r="L1232" i="35"/>
  <c r="L1233" i="35"/>
  <c r="L1234" i="35"/>
  <c r="L1235" i="35"/>
  <c r="L1236" i="35"/>
  <c r="L1237" i="35"/>
  <c r="L1238" i="35"/>
  <c r="L1239" i="35"/>
  <c r="N1239" i="35" s="1"/>
  <c r="L1240" i="35"/>
  <c r="L1241" i="35"/>
  <c r="L1242" i="35"/>
  <c r="L1243" i="35"/>
  <c r="L1244" i="35"/>
  <c r="L1245" i="35"/>
  <c r="L1246" i="35"/>
  <c r="L1247" i="35"/>
  <c r="N1247" i="35" s="1"/>
  <c r="L1248" i="35"/>
  <c r="L1249" i="35"/>
  <c r="L1250" i="35"/>
  <c r="L1251" i="35"/>
  <c r="L1252" i="35"/>
  <c r="L1253" i="35"/>
  <c r="L1254" i="35"/>
  <c r="L1255" i="35"/>
  <c r="N1255" i="35" s="1"/>
  <c r="L1256" i="35"/>
  <c r="L1257" i="35"/>
  <c r="L1258" i="35"/>
  <c r="L1259" i="35"/>
  <c r="L1260" i="35"/>
  <c r="L1261" i="35"/>
  <c r="L1262" i="35"/>
  <c r="L1263" i="35"/>
  <c r="N1263" i="35" s="1"/>
  <c r="L1264" i="35"/>
  <c r="L1265" i="35"/>
  <c r="L1266" i="35"/>
  <c r="L1267" i="35"/>
  <c r="L1268" i="35"/>
  <c r="L1269" i="35"/>
  <c r="L1270" i="35"/>
  <c r="L1271" i="35"/>
  <c r="N1271" i="35" s="1"/>
  <c r="L1272" i="35"/>
  <c r="L1273" i="35"/>
  <c r="L1274" i="35"/>
  <c r="L1275" i="35"/>
  <c r="L1276" i="35"/>
  <c r="L1277" i="35"/>
  <c r="L1278" i="35"/>
  <c r="L1279" i="35"/>
  <c r="N1279" i="35" s="1"/>
  <c r="L1280" i="35"/>
  <c r="L1281" i="35"/>
  <c r="L1282" i="35"/>
  <c r="L1283" i="35"/>
  <c r="L1284" i="35"/>
  <c r="L1285" i="35"/>
  <c r="L1286" i="35"/>
  <c r="L1287" i="35"/>
  <c r="N1287" i="35" s="1"/>
  <c r="L1288" i="35"/>
  <c r="L1289" i="35"/>
  <c r="L1290" i="35"/>
  <c r="L1291" i="35"/>
  <c r="L1292" i="35"/>
  <c r="L1293" i="35"/>
  <c r="L1294" i="35"/>
  <c r="L1295" i="35"/>
  <c r="N1295" i="35" s="1"/>
  <c r="L1296" i="35"/>
  <c r="L1297" i="35"/>
  <c r="L1298" i="35"/>
  <c r="L1299" i="35"/>
  <c r="L1300" i="35"/>
  <c r="L1301" i="35"/>
  <c r="L1302" i="35"/>
  <c r="L1303" i="35"/>
  <c r="N1303" i="35" s="1"/>
  <c r="L1304" i="35"/>
  <c r="L1305" i="35"/>
  <c r="L1306" i="35"/>
  <c r="L1307" i="35"/>
  <c r="L1308" i="35"/>
  <c r="L1309" i="35"/>
  <c r="L1310" i="35"/>
  <c r="L1311" i="35"/>
  <c r="N1311" i="35" s="1"/>
  <c r="L1312" i="35"/>
  <c r="L1313" i="35"/>
  <c r="L1314" i="35"/>
  <c r="L1315" i="35"/>
  <c r="L1316" i="35"/>
  <c r="L1317" i="35"/>
  <c r="L1318" i="35"/>
  <c r="L1319" i="35"/>
  <c r="N1319" i="35" s="1"/>
  <c r="L1320" i="35"/>
  <c r="L1321" i="35"/>
  <c r="L1322" i="35"/>
  <c r="L1323" i="35"/>
  <c r="L1324" i="35"/>
  <c r="L1325" i="35"/>
  <c r="L1326" i="35"/>
  <c r="L1327" i="35"/>
  <c r="N1327" i="35" s="1"/>
  <c r="L1328" i="35"/>
  <c r="L1329" i="35"/>
  <c r="L1330" i="35"/>
  <c r="L1331" i="35"/>
  <c r="L1332" i="35"/>
  <c r="L1333" i="35"/>
  <c r="L1334" i="35"/>
  <c r="L1335" i="35"/>
  <c r="N1335" i="35" s="1"/>
  <c r="L1336" i="35"/>
  <c r="L1337" i="35"/>
  <c r="L1338" i="35"/>
  <c r="L1339" i="35"/>
  <c r="L1340" i="35"/>
  <c r="L1341" i="35"/>
  <c r="L1342" i="35"/>
  <c r="L1343" i="35"/>
  <c r="N1343" i="35" s="1"/>
  <c r="L1344" i="35"/>
  <c r="L1345" i="35"/>
  <c r="L1346" i="35"/>
  <c r="L1347" i="35"/>
  <c r="L1348" i="35"/>
  <c r="L1349" i="35"/>
  <c r="L1350" i="35"/>
  <c r="L1351" i="35"/>
  <c r="N1351" i="35" s="1"/>
  <c r="L1352" i="35"/>
  <c r="L1353" i="35"/>
  <c r="L1354" i="35"/>
  <c r="L1355" i="35"/>
  <c r="L1356" i="35"/>
  <c r="L1357" i="35"/>
  <c r="L1358" i="35"/>
  <c r="L1359" i="35"/>
  <c r="N1359" i="35" s="1"/>
  <c r="L1360" i="35"/>
  <c r="L1361" i="35"/>
  <c r="L1362" i="35"/>
  <c r="L1363" i="35"/>
  <c r="L1364" i="35"/>
  <c r="L1365" i="35"/>
  <c r="L1366" i="35"/>
  <c r="L1367" i="35"/>
  <c r="N1367" i="35" s="1"/>
  <c r="L1368" i="35"/>
  <c r="L1369" i="35"/>
  <c r="L1370" i="35"/>
  <c r="L1371" i="35"/>
  <c r="L1372" i="35"/>
  <c r="L1373" i="35"/>
  <c r="L1374" i="35"/>
  <c r="L1375" i="35"/>
  <c r="N1375" i="35" s="1"/>
  <c r="L1376" i="35"/>
  <c r="L1377" i="35"/>
  <c r="L1378" i="35"/>
  <c r="L1379" i="35"/>
  <c r="L1380" i="35"/>
  <c r="L1381" i="35"/>
  <c r="L1382" i="35"/>
  <c r="L1383" i="35"/>
  <c r="N1383" i="35" s="1"/>
  <c r="L1384" i="35"/>
  <c r="L1385" i="35"/>
  <c r="L1386" i="35"/>
  <c r="L1387" i="35"/>
  <c r="L1388" i="35"/>
  <c r="L1389" i="35"/>
  <c r="L1390" i="35"/>
  <c r="L1391" i="35"/>
  <c r="N1391" i="35" s="1"/>
  <c r="L1392" i="35"/>
  <c r="L1393" i="35"/>
  <c r="L1394" i="35"/>
  <c r="L1395" i="35"/>
  <c r="L1396" i="35"/>
  <c r="L1397" i="35"/>
  <c r="L1398" i="35"/>
  <c r="L1399" i="35"/>
  <c r="N1399" i="35" s="1"/>
  <c r="L1400" i="35"/>
  <c r="L1401" i="35"/>
  <c r="L1402" i="35"/>
  <c r="L1403" i="35"/>
  <c r="L1404" i="35"/>
  <c r="L1405" i="35"/>
  <c r="L1406" i="35"/>
  <c r="L1407" i="35"/>
  <c r="N1407" i="35" s="1"/>
  <c r="L1408" i="35"/>
  <c r="L1409" i="35"/>
  <c r="L1410" i="35"/>
  <c r="L1411" i="35"/>
  <c r="L1412" i="35"/>
  <c r="L1413" i="35"/>
  <c r="L1414" i="35"/>
  <c r="L1415" i="35"/>
  <c r="N1415" i="35" s="1"/>
  <c r="L1416" i="35"/>
  <c r="L1417" i="35"/>
  <c r="L1418" i="35"/>
  <c r="L1419" i="35"/>
  <c r="L1420" i="35"/>
  <c r="L1421" i="35"/>
  <c r="L1422" i="35"/>
  <c r="L1423" i="35"/>
  <c r="N1423" i="35" s="1"/>
  <c r="L1424" i="35"/>
  <c r="L1425" i="35"/>
  <c r="L1426" i="35"/>
  <c r="L1427" i="35"/>
  <c r="L1428" i="35"/>
  <c r="L1429" i="35"/>
  <c r="L1430" i="35"/>
  <c r="L1431" i="35"/>
  <c r="N1431" i="35" s="1"/>
  <c r="L1432" i="35"/>
  <c r="L1433" i="35"/>
  <c r="L1434" i="35"/>
  <c r="L1435" i="35"/>
  <c r="L1436" i="35"/>
  <c r="L1437" i="35"/>
  <c r="L1438" i="35"/>
  <c r="L1439" i="35"/>
  <c r="N1439" i="35" s="1"/>
  <c r="L1440" i="35"/>
  <c r="L1441" i="35"/>
  <c r="L1442" i="35"/>
  <c r="L1443" i="35"/>
  <c r="L1444" i="35"/>
  <c r="L1445" i="35"/>
  <c r="L1446" i="35"/>
  <c r="L1447" i="35"/>
  <c r="N1447" i="35" s="1"/>
  <c r="L1448" i="35"/>
  <c r="L1449" i="35"/>
  <c r="L1450" i="35"/>
  <c r="L1451" i="35"/>
  <c r="L1452" i="35"/>
  <c r="L1453" i="35"/>
  <c r="L1454" i="35"/>
  <c r="L1455" i="35"/>
  <c r="N1455" i="35" s="1"/>
  <c r="L1456" i="35"/>
  <c r="L1457" i="35"/>
  <c r="L1458" i="35"/>
  <c r="L1459" i="35"/>
  <c r="L1460" i="35"/>
  <c r="L1461" i="35"/>
  <c r="L1462" i="35"/>
  <c r="L1463" i="35"/>
  <c r="N1463" i="35" s="1"/>
  <c r="L1464" i="35"/>
  <c r="L1465" i="35"/>
  <c r="L1466" i="35"/>
  <c r="L1467" i="35"/>
  <c r="L1468" i="35"/>
  <c r="L1469" i="35"/>
  <c r="L1470" i="35"/>
  <c r="L1471" i="35"/>
  <c r="N1471" i="35" s="1"/>
  <c r="L1472" i="35"/>
  <c r="L1473" i="35"/>
  <c r="L1474" i="35"/>
  <c r="L1475" i="35"/>
  <c r="L1476" i="35"/>
  <c r="L1477" i="35"/>
  <c r="L1478" i="35"/>
  <c r="L1479" i="35"/>
  <c r="N1479" i="35" s="1"/>
  <c r="L1480" i="35"/>
  <c r="L1481" i="35"/>
  <c r="L1482" i="35"/>
  <c r="L1483" i="35"/>
  <c r="L1484" i="35"/>
  <c r="L1485" i="35"/>
  <c r="L1486" i="35"/>
  <c r="L1487" i="35"/>
  <c r="N1487" i="35" s="1"/>
  <c r="L1488" i="35"/>
  <c r="L1489" i="35"/>
  <c r="L1490" i="35"/>
  <c r="L1491" i="35"/>
  <c r="L1492" i="35"/>
  <c r="L1493" i="35"/>
  <c r="L1494" i="35"/>
  <c r="L1495" i="35"/>
  <c r="N1495" i="35" s="1"/>
  <c r="L1496" i="35"/>
  <c r="L1497" i="35"/>
  <c r="L1498" i="35"/>
  <c r="L1499" i="35"/>
  <c r="L1500" i="35"/>
  <c r="L1501" i="35"/>
  <c r="L1502" i="35"/>
  <c r="L1503" i="35"/>
  <c r="N1503" i="35" s="1"/>
  <c r="L1504" i="35"/>
  <c r="L1505" i="35"/>
  <c r="L1506" i="35"/>
  <c r="L1507" i="35"/>
  <c r="L1508" i="35"/>
  <c r="L1509" i="35"/>
  <c r="L1510" i="35"/>
  <c r="L1511" i="35"/>
  <c r="N1511" i="35" s="1"/>
  <c r="L1512" i="35"/>
  <c r="L1513" i="35"/>
  <c r="L1514" i="35"/>
  <c r="L1515" i="35"/>
  <c r="L1516" i="35"/>
  <c r="L1517" i="35"/>
  <c r="L1518" i="35"/>
  <c r="L1519" i="35"/>
  <c r="N1519" i="35" s="1"/>
  <c r="L1520" i="35"/>
  <c r="L1521" i="35"/>
  <c r="L1522" i="35"/>
  <c r="L1523" i="35"/>
  <c r="L1524" i="35"/>
  <c r="L1525" i="35"/>
  <c r="L1526" i="35"/>
  <c r="L1527" i="35"/>
  <c r="N1527" i="35" s="1"/>
  <c r="L1528" i="35"/>
  <c r="L1529" i="35"/>
  <c r="L1530" i="35"/>
  <c r="L1531" i="35"/>
  <c r="L1532" i="35"/>
  <c r="L1533" i="35"/>
  <c r="L1534" i="35"/>
  <c r="L1535" i="35"/>
  <c r="N1535" i="35" s="1"/>
  <c r="L1536" i="35"/>
  <c r="L1537" i="35"/>
  <c r="L1538" i="35"/>
  <c r="L1539" i="35"/>
  <c r="L1540" i="35"/>
  <c r="L1541" i="35"/>
  <c r="L1542" i="35"/>
  <c r="L1543" i="35"/>
  <c r="N1543" i="35" s="1"/>
  <c r="L1544" i="35"/>
  <c r="L1545" i="35"/>
  <c r="L1546" i="35"/>
  <c r="L1547" i="35"/>
  <c r="L1548" i="35"/>
  <c r="L1549" i="35"/>
  <c r="L1550" i="35"/>
  <c r="L1551" i="35"/>
  <c r="N1551" i="35" s="1"/>
  <c r="L1552" i="35"/>
  <c r="L1553" i="35"/>
  <c r="L1554" i="35"/>
  <c r="L1555" i="35"/>
  <c r="L1556" i="35"/>
  <c r="L1557" i="35"/>
  <c r="L1558" i="35"/>
  <c r="L1559" i="35"/>
  <c r="N1559" i="35" s="1"/>
  <c r="L1560" i="35"/>
  <c r="L1561" i="35"/>
  <c r="L1562" i="35"/>
  <c r="L1563" i="35"/>
  <c r="L1564" i="35"/>
  <c r="L1565" i="35"/>
  <c r="L1566" i="35"/>
  <c r="L1567" i="35"/>
  <c r="N1567" i="35" s="1"/>
  <c r="L1568" i="35"/>
  <c r="L1569" i="35"/>
  <c r="L1570" i="35"/>
  <c r="L1571" i="35"/>
  <c r="L1572" i="35"/>
  <c r="L1573" i="35"/>
  <c r="L1574" i="35"/>
  <c r="L1575" i="35"/>
  <c r="N1575" i="35" s="1"/>
  <c r="L1576" i="35"/>
  <c r="L1577" i="35"/>
  <c r="L1578" i="35"/>
  <c r="L1579" i="35"/>
  <c r="L1580" i="35"/>
  <c r="L1581" i="35"/>
  <c r="L1582" i="35"/>
  <c r="L1583" i="35"/>
  <c r="N1583" i="35" s="1"/>
  <c r="L1584" i="35"/>
  <c r="L1585" i="35"/>
  <c r="L1586" i="35"/>
  <c r="L1587" i="35"/>
  <c r="L1588" i="35"/>
  <c r="L1589" i="35"/>
  <c r="L1590" i="35"/>
  <c r="L1591" i="35"/>
  <c r="N1591" i="35" s="1"/>
  <c r="L1592" i="35"/>
  <c r="L1593" i="35"/>
  <c r="L1594" i="35"/>
  <c r="L1595" i="35"/>
  <c r="L1596" i="35"/>
  <c r="L1597" i="35"/>
  <c r="L1598" i="35"/>
  <c r="L1599" i="35"/>
  <c r="N1599" i="35" s="1"/>
  <c r="L1600" i="35"/>
  <c r="L1601" i="35"/>
  <c r="L1602" i="35"/>
  <c r="L1603" i="35"/>
  <c r="L1604" i="35"/>
  <c r="L1605" i="35"/>
  <c r="L1606" i="35"/>
  <c r="L1607" i="35"/>
  <c r="N1607" i="35" s="1"/>
  <c r="L1608" i="35"/>
  <c r="L1609" i="35"/>
  <c r="L1610" i="35"/>
  <c r="L1611" i="35"/>
  <c r="L1612" i="35"/>
  <c r="L1613" i="35"/>
  <c r="L1614" i="35"/>
  <c r="L1615" i="35"/>
  <c r="N1615" i="35" s="1"/>
  <c r="L1616" i="35"/>
  <c r="L1617" i="35"/>
  <c r="L1618" i="35"/>
  <c r="L1619" i="35"/>
  <c r="L1620" i="35"/>
  <c r="L1621" i="35"/>
  <c r="L1622" i="35"/>
  <c r="L1623" i="35"/>
  <c r="N1623" i="35" s="1"/>
  <c r="L1624" i="35"/>
  <c r="L1625" i="35"/>
  <c r="L1626" i="35"/>
  <c r="L1627" i="35"/>
  <c r="L1628" i="35"/>
  <c r="L1629" i="35"/>
  <c r="L1630" i="35"/>
  <c r="L1631" i="35"/>
  <c r="N1631" i="35" s="1"/>
  <c r="L1632" i="35"/>
  <c r="L1633" i="35"/>
  <c r="L1634" i="35"/>
  <c r="L1635" i="35"/>
  <c r="L1636" i="35"/>
  <c r="L1637" i="35"/>
  <c r="L1638" i="35"/>
  <c r="L1639" i="35"/>
  <c r="N1639" i="35" s="1"/>
  <c r="L1640" i="35"/>
  <c r="L1641" i="35"/>
  <c r="L1642" i="35"/>
  <c r="L1643" i="35"/>
  <c r="L1644" i="35"/>
  <c r="L1645" i="35"/>
  <c r="L1646" i="35"/>
  <c r="L1647" i="35"/>
  <c r="N1647" i="35" s="1"/>
  <c r="L1648" i="35"/>
  <c r="L1649" i="35"/>
  <c r="L1650" i="35"/>
  <c r="L1651" i="35"/>
  <c r="L1652" i="35"/>
  <c r="L1653" i="35"/>
  <c r="L1654" i="35"/>
  <c r="L1655" i="35"/>
  <c r="N1655" i="35" s="1"/>
  <c r="L1656" i="35"/>
  <c r="L1657" i="35"/>
  <c r="L1658" i="35"/>
  <c r="L1659" i="35"/>
  <c r="L1660" i="35"/>
  <c r="L1661" i="35"/>
  <c r="L1662" i="35"/>
  <c r="L1663" i="35"/>
  <c r="N1663" i="35" s="1"/>
  <c r="L1664" i="35"/>
  <c r="L1665" i="35"/>
  <c r="L1666" i="35"/>
  <c r="L1667" i="35"/>
  <c r="L1668" i="35"/>
  <c r="L1669" i="35"/>
  <c r="L1670" i="35"/>
  <c r="L1671" i="35"/>
  <c r="N1671" i="35" s="1"/>
  <c r="L1672" i="35"/>
  <c r="L1673" i="35"/>
  <c r="L1674" i="35"/>
  <c r="L1675" i="35"/>
  <c r="L1676" i="35"/>
  <c r="L1677" i="35"/>
  <c r="L1678" i="35"/>
  <c r="L1679" i="35"/>
  <c r="N1679" i="35" s="1"/>
  <c r="L1680" i="35"/>
  <c r="L1681" i="35"/>
  <c r="L1682" i="35"/>
  <c r="L1683" i="35"/>
  <c r="L1684" i="35"/>
  <c r="L1685" i="35"/>
  <c r="L1686" i="35"/>
  <c r="L1687" i="35"/>
  <c r="N1687" i="35" s="1"/>
  <c r="L1688" i="35"/>
  <c r="L1689" i="35"/>
  <c r="L1690" i="35"/>
  <c r="L1691" i="35"/>
  <c r="L1692" i="35"/>
  <c r="L1693" i="35"/>
  <c r="L1694" i="35"/>
  <c r="L1695" i="35"/>
  <c r="N1695" i="35" s="1"/>
  <c r="L1696" i="35"/>
  <c r="L1697" i="35"/>
  <c r="L1698" i="35"/>
  <c r="L1699" i="35"/>
  <c r="L1700" i="35"/>
  <c r="L1701" i="35"/>
  <c r="L1702" i="35"/>
  <c r="L1703" i="35"/>
  <c r="N1703" i="35" s="1"/>
  <c r="L1704" i="35"/>
  <c r="L1705" i="35"/>
  <c r="L1706" i="35"/>
  <c r="L1707" i="35"/>
  <c r="L1708" i="35"/>
  <c r="L1709" i="35"/>
  <c r="L1710" i="35"/>
  <c r="L1711" i="35"/>
  <c r="N1711" i="35" s="1"/>
  <c r="L1712" i="35"/>
  <c r="L1713" i="35"/>
  <c r="L1714" i="35"/>
  <c r="L1715" i="35"/>
  <c r="L1716" i="35"/>
  <c r="L1717" i="35"/>
  <c r="L1718" i="35"/>
  <c r="L1719" i="35"/>
  <c r="N1719" i="35" s="1"/>
  <c r="L1720" i="35"/>
  <c r="L1721" i="35"/>
  <c r="L1722" i="35"/>
  <c r="L1723" i="35"/>
  <c r="L1724" i="35"/>
  <c r="L1725" i="35"/>
  <c r="L1726" i="35"/>
  <c r="L1727" i="35"/>
  <c r="N1727" i="35" s="1"/>
  <c r="L1728" i="35"/>
  <c r="L1729" i="35"/>
  <c r="L1730" i="35"/>
  <c r="L1731" i="35"/>
  <c r="L1732" i="35"/>
  <c r="L1733" i="35"/>
  <c r="L1734" i="35"/>
  <c r="L1735" i="35"/>
  <c r="N1735" i="35" s="1"/>
  <c r="L1736" i="35"/>
  <c r="L1737" i="35"/>
  <c r="L1738" i="35"/>
  <c r="L1739" i="35"/>
  <c r="L1740" i="35"/>
  <c r="L1741" i="35"/>
  <c r="L1742" i="35"/>
  <c r="L1743" i="35"/>
  <c r="N1743" i="35" s="1"/>
  <c r="L1744" i="35"/>
  <c r="L1745" i="35"/>
  <c r="L1746" i="35"/>
  <c r="L1747" i="35"/>
  <c r="L1748" i="35"/>
  <c r="L1749" i="35"/>
  <c r="L1750" i="35"/>
  <c r="L1751" i="35"/>
  <c r="N1751" i="35" s="1"/>
  <c r="L1752" i="35"/>
  <c r="L1753" i="35"/>
  <c r="L1754" i="35"/>
  <c r="L1755" i="35"/>
  <c r="L1756" i="35"/>
  <c r="L1757" i="35"/>
  <c r="L1758" i="35"/>
  <c r="L1759" i="35"/>
  <c r="N1759" i="35" s="1"/>
  <c r="L1760" i="35"/>
  <c r="L1761" i="35"/>
  <c r="L1762" i="35"/>
  <c r="L1763" i="35"/>
  <c r="L1764" i="35"/>
  <c r="L1765" i="35"/>
  <c r="L1766" i="35"/>
  <c r="L1767" i="35"/>
  <c r="N1767" i="35" s="1"/>
  <c r="L1768" i="35"/>
  <c r="L1769" i="35"/>
  <c r="L1770" i="35"/>
  <c r="L1771" i="35"/>
  <c r="L1772" i="35"/>
  <c r="L1773" i="35"/>
  <c r="L1774" i="35"/>
  <c r="L1775" i="35"/>
  <c r="N1775" i="35" s="1"/>
  <c r="L1776" i="35"/>
  <c r="L1777" i="35"/>
  <c r="L1778" i="35"/>
  <c r="L1779" i="35"/>
  <c r="L1780" i="35"/>
  <c r="L1781" i="35"/>
  <c r="L1782" i="35"/>
  <c r="L1783" i="35"/>
  <c r="N1783" i="35" s="1"/>
  <c r="L1784" i="35"/>
  <c r="L1785" i="35"/>
  <c r="L1786" i="35"/>
  <c r="L1787" i="35"/>
  <c r="L1788" i="35"/>
  <c r="L1789" i="35"/>
  <c r="L1790" i="35"/>
  <c r="L1791" i="35"/>
  <c r="N1791" i="35" s="1"/>
  <c r="L1792" i="35"/>
  <c r="L1793" i="35"/>
  <c r="L1794" i="35"/>
  <c r="L1795" i="35"/>
  <c r="L1796" i="35"/>
  <c r="L1797" i="35"/>
  <c r="L1798" i="35"/>
  <c r="L1799" i="35"/>
  <c r="N1799" i="35" s="1"/>
  <c r="L1800" i="35"/>
  <c r="L1801" i="35"/>
  <c r="L1802" i="35"/>
  <c r="L1803" i="35"/>
  <c r="L1804" i="35"/>
  <c r="L1805" i="35"/>
  <c r="L1806" i="35"/>
  <c r="L1807" i="35"/>
  <c r="N1807" i="35" s="1"/>
  <c r="L1808" i="35"/>
  <c r="L1809" i="35"/>
  <c r="L1810" i="35"/>
  <c r="L1811" i="35"/>
  <c r="L1812" i="35"/>
  <c r="L1813" i="35"/>
  <c r="L1814" i="35"/>
  <c r="L1815" i="35"/>
  <c r="N1815" i="35" s="1"/>
  <c r="L1816" i="35"/>
  <c r="L1817" i="35"/>
  <c r="L1818" i="35"/>
  <c r="L1819" i="35"/>
  <c r="L1820" i="35"/>
  <c r="L1821" i="35"/>
  <c r="L1822" i="35"/>
  <c r="L1823" i="35"/>
  <c r="N1823" i="35" s="1"/>
  <c r="L1824" i="35"/>
  <c r="L1825" i="35"/>
  <c r="L1826" i="35"/>
  <c r="L1827" i="35"/>
  <c r="L1828" i="35"/>
  <c r="L1829" i="35"/>
  <c r="L1830" i="35"/>
  <c r="L1831" i="35"/>
  <c r="N1831" i="35" s="1"/>
  <c r="L1832" i="35"/>
  <c r="L1833" i="35"/>
  <c r="L1834" i="35"/>
  <c r="L1835" i="35"/>
  <c r="L1836" i="35"/>
  <c r="L1837" i="35"/>
  <c r="L1838" i="35"/>
  <c r="L1839" i="35"/>
  <c r="N1839" i="35" s="1"/>
  <c r="L1840" i="35"/>
  <c r="L1841" i="35"/>
  <c r="L1842" i="35"/>
  <c r="L1843" i="35"/>
  <c r="L1844" i="35"/>
  <c r="L1845" i="35"/>
  <c r="L1846" i="35"/>
  <c r="L1847" i="35"/>
  <c r="N1847" i="35" s="1"/>
  <c r="L1848" i="35"/>
  <c r="L1849" i="35"/>
  <c r="L1850" i="35"/>
  <c r="L1851" i="35"/>
  <c r="L1852" i="35"/>
  <c r="L1853" i="35"/>
  <c r="L1854" i="35"/>
  <c r="L1855" i="35"/>
  <c r="N1855" i="35" s="1"/>
  <c r="L1856" i="35"/>
  <c r="L1857" i="35"/>
  <c r="L1858" i="35"/>
  <c r="L1859" i="35"/>
  <c r="L1860" i="35"/>
  <c r="L1861" i="35"/>
  <c r="L1862" i="35"/>
  <c r="L1863" i="35"/>
  <c r="N1863" i="35" s="1"/>
  <c r="L1864" i="35"/>
  <c r="L1865" i="35"/>
  <c r="L1866" i="35"/>
  <c r="L1867" i="35"/>
  <c r="L1868" i="35"/>
  <c r="L1869" i="35"/>
  <c r="L1870" i="35"/>
  <c r="L1871" i="35"/>
  <c r="N1871" i="35" s="1"/>
  <c r="L1872" i="35"/>
  <c r="L1873" i="35"/>
  <c r="L1874" i="35"/>
  <c r="L1875" i="35"/>
  <c r="L1876" i="35"/>
  <c r="L1877" i="35"/>
  <c r="L1878" i="35"/>
  <c r="L1879" i="35"/>
  <c r="N1879" i="35" s="1"/>
  <c r="L1880" i="35"/>
  <c r="L1881" i="35"/>
  <c r="L1882" i="35"/>
  <c r="L1883" i="35"/>
  <c r="L1884" i="35"/>
  <c r="L1885" i="35"/>
  <c r="L1886" i="35"/>
  <c r="L1887" i="35"/>
  <c r="N1887" i="35" s="1"/>
  <c r="L1888" i="35"/>
  <c r="L1889" i="35"/>
  <c r="L1890" i="35"/>
  <c r="L1891" i="35"/>
  <c r="L1892" i="35"/>
  <c r="L1893" i="35"/>
  <c r="L1894" i="35"/>
  <c r="L1895" i="35"/>
  <c r="N1895" i="35" s="1"/>
  <c r="L1896" i="35"/>
  <c r="L1897" i="35"/>
  <c r="L1898" i="35"/>
  <c r="L1899" i="35"/>
  <c r="L1900" i="35"/>
  <c r="L1901" i="35"/>
  <c r="L1902" i="35"/>
  <c r="L1903" i="35"/>
  <c r="N1903" i="35" s="1"/>
  <c r="L1904" i="35"/>
  <c r="L1905" i="35"/>
  <c r="L1906" i="35"/>
  <c r="L1907" i="35"/>
  <c r="L1908" i="35"/>
  <c r="L1909" i="35"/>
  <c r="L1910" i="35"/>
  <c r="L1911" i="35"/>
  <c r="N1911" i="35" s="1"/>
  <c r="L1912" i="35"/>
  <c r="L1913" i="35"/>
  <c r="L1914" i="35"/>
  <c r="L1915" i="35"/>
  <c r="L1916" i="35"/>
  <c r="L1917" i="35"/>
  <c r="L1918" i="35"/>
  <c r="L1919" i="35"/>
  <c r="N1919" i="35" s="1"/>
  <c r="L1920" i="35"/>
  <c r="L1921" i="35"/>
  <c r="L1922" i="35"/>
  <c r="L1923" i="35"/>
  <c r="L1924" i="35"/>
  <c r="L1925" i="35"/>
  <c r="L1926" i="35"/>
  <c r="L1927" i="35"/>
  <c r="N1927" i="35" s="1"/>
  <c r="L1928" i="35"/>
  <c r="L1929" i="35"/>
  <c r="L1930" i="35"/>
  <c r="L1931" i="35"/>
  <c r="L1932" i="35"/>
  <c r="L1933" i="35"/>
  <c r="L1934" i="35"/>
  <c r="L1935" i="35"/>
  <c r="N1935" i="35" s="1"/>
  <c r="L1936" i="35"/>
  <c r="L1937" i="35"/>
  <c r="L1938" i="35"/>
  <c r="L1939" i="35"/>
  <c r="L1940" i="35"/>
  <c r="L1941" i="35"/>
  <c r="L1942" i="35"/>
  <c r="L1943" i="35"/>
  <c r="N1943" i="35" s="1"/>
  <c r="L1944" i="35"/>
  <c r="L1945" i="35"/>
  <c r="L1946" i="35"/>
  <c r="L1947" i="35"/>
  <c r="L1948" i="35"/>
  <c r="L1949" i="35"/>
  <c r="L1950" i="35"/>
  <c r="L1951" i="35"/>
  <c r="N1951" i="35" s="1"/>
  <c r="L1952" i="35"/>
  <c r="L1953" i="35"/>
  <c r="L1954" i="35"/>
  <c r="L1955" i="35"/>
  <c r="L1956" i="35"/>
  <c r="L1957" i="35"/>
  <c r="L1958" i="35"/>
  <c r="L1959" i="35"/>
  <c r="N1959" i="35" s="1"/>
  <c r="L1960" i="35"/>
  <c r="L1961" i="35"/>
  <c r="L1962" i="35"/>
  <c r="L1963" i="35"/>
  <c r="L1964" i="35"/>
  <c r="L1965" i="35"/>
  <c r="L1966" i="35"/>
  <c r="L1967" i="35"/>
  <c r="N1967" i="35" s="1"/>
  <c r="L1968" i="35"/>
  <c r="L1969" i="35"/>
  <c r="L1970" i="35"/>
  <c r="L1971" i="35"/>
  <c r="L1972" i="35"/>
  <c r="L1973" i="35"/>
  <c r="L1974" i="35"/>
  <c r="L1975" i="35"/>
  <c r="N1975" i="35" s="1"/>
  <c r="L1976" i="35"/>
  <c r="L1977" i="35"/>
  <c r="L1978" i="35"/>
  <c r="L1979" i="35"/>
  <c r="L1980" i="35"/>
  <c r="L1981" i="35"/>
  <c r="L1982" i="35"/>
  <c r="L1983" i="35"/>
  <c r="N1983" i="35" s="1"/>
  <c r="L1984" i="35"/>
  <c r="L1985" i="35"/>
  <c r="L1986" i="35"/>
  <c r="L1987" i="35"/>
  <c r="L1988" i="35"/>
  <c r="L1989" i="35"/>
  <c r="L1990" i="35"/>
  <c r="L1991" i="35"/>
  <c r="N1991" i="35" s="1"/>
  <c r="L1992" i="35"/>
  <c r="L1993" i="35"/>
  <c r="L1994" i="35"/>
  <c r="L1995" i="35"/>
  <c r="L1996" i="35"/>
  <c r="L1997" i="35"/>
  <c r="L1998" i="35"/>
  <c r="L1999" i="35"/>
  <c r="N1999" i="35" s="1"/>
  <c r="L2000" i="35"/>
  <c r="L2001" i="35"/>
  <c r="L2002" i="35"/>
  <c r="L2003" i="35"/>
  <c r="L2004" i="35"/>
  <c r="L2005" i="35"/>
  <c r="L2006" i="35"/>
  <c r="L2007" i="35"/>
  <c r="N2007" i="35" s="1"/>
  <c r="L2008" i="35"/>
  <c r="L2009" i="35"/>
  <c r="L2010" i="35"/>
  <c r="L2011" i="35"/>
  <c r="L2012" i="35"/>
  <c r="L2013" i="35"/>
  <c r="L2014" i="35"/>
  <c r="L2015" i="35"/>
  <c r="N2015" i="35" s="1"/>
  <c r="L2016" i="35"/>
  <c r="L2017" i="35"/>
  <c r="L2018" i="35"/>
  <c r="L2019" i="35"/>
  <c r="L2020" i="35"/>
  <c r="L2021" i="35"/>
  <c r="L2022" i="35"/>
  <c r="L2023" i="35"/>
  <c r="N2023" i="35" s="1"/>
  <c r="L2024" i="35"/>
  <c r="L2025" i="35"/>
  <c r="L2026" i="35"/>
  <c r="L2027" i="35"/>
  <c r="L2028" i="35"/>
  <c r="L2029" i="35"/>
  <c r="L2030" i="35"/>
  <c r="L2031" i="35"/>
  <c r="N2031" i="35" s="1"/>
  <c r="L2032" i="35"/>
  <c r="L2033" i="35"/>
  <c r="L2034" i="35"/>
  <c r="L2035" i="35"/>
  <c r="L2036" i="35"/>
  <c r="L2037" i="35"/>
  <c r="L2038" i="35"/>
  <c r="L2039" i="35"/>
  <c r="N2039" i="35" s="1"/>
  <c r="L2040" i="35"/>
  <c r="L2041" i="35"/>
  <c r="L2042" i="35"/>
  <c r="L2043" i="35"/>
  <c r="L2044" i="35"/>
  <c r="L2045" i="35"/>
  <c r="L2046" i="35"/>
  <c r="L2047" i="35"/>
  <c r="N2047" i="35" s="1"/>
  <c r="L2048" i="35"/>
  <c r="L2049" i="35"/>
  <c r="L2050" i="35"/>
  <c r="L2051" i="35"/>
  <c r="L2052" i="35"/>
  <c r="L2053" i="35"/>
  <c r="L2054" i="35"/>
  <c r="L2055" i="35"/>
  <c r="N2055" i="35" s="1"/>
  <c r="L2056" i="35"/>
  <c r="L2057" i="35"/>
  <c r="L2058" i="35"/>
  <c r="L2059" i="35"/>
  <c r="L2060" i="35"/>
  <c r="L2061" i="35"/>
  <c r="L2062" i="35"/>
  <c r="L2063" i="35"/>
  <c r="N2063" i="35" s="1"/>
  <c r="L2064" i="35"/>
  <c r="L2065" i="35"/>
  <c r="L2066" i="35"/>
  <c r="L2067" i="35"/>
  <c r="L2068" i="35"/>
  <c r="L2069" i="35"/>
  <c r="L2070" i="35"/>
  <c r="L2071" i="35"/>
  <c r="N2071" i="35" s="1"/>
  <c r="L2072" i="35"/>
  <c r="L2073" i="35"/>
  <c r="L2074" i="35"/>
  <c r="L2075" i="35"/>
  <c r="L2076" i="35"/>
  <c r="L2077" i="35"/>
  <c r="L2078" i="35"/>
  <c r="L2079" i="35"/>
  <c r="N2079" i="35" s="1"/>
  <c r="L2080" i="35"/>
  <c r="L2081" i="35"/>
  <c r="L2082" i="35"/>
  <c r="L2083" i="35"/>
  <c r="L2084" i="35"/>
  <c r="L2085" i="35"/>
  <c r="L2086" i="35"/>
  <c r="L2087" i="35"/>
  <c r="N2087" i="35" s="1"/>
  <c r="L2088" i="35"/>
  <c r="L2089" i="35"/>
  <c r="L2090" i="35"/>
  <c r="L2091" i="35"/>
  <c r="L2092" i="35"/>
  <c r="L2093" i="35"/>
  <c r="L2094" i="35"/>
  <c r="L2095" i="35"/>
  <c r="N2095" i="35" s="1"/>
  <c r="L2096" i="35"/>
  <c r="L2097" i="35"/>
  <c r="L2098" i="35"/>
  <c r="L2099" i="35"/>
  <c r="L2100" i="35"/>
  <c r="L2101" i="35"/>
  <c r="L2102" i="35"/>
  <c r="L2103" i="35"/>
  <c r="N2103" i="35" s="1"/>
  <c r="L2104" i="35"/>
  <c r="L2105" i="35"/>
  <c r="L2106" i="35"/>
  <c r="L2107" i="35"/>
  <c r="L2108" i="35"/>
  <c r="L2109" i="35"/>
  <c r="L2110" i="35"/>
  <c r="L2111" i="35"/>
  <c r="N2111" i="35" s="1"/>
  <c r="L2112" i="35"/>
  <c r="L2113" i="35"/>
  <c r="L2114" i="35"/>
  <c r="L2115" i="35"/>
  <c r="L2116" i="35"/>
  <c r="L2117" i="35"/>
  <c r="L2118" i="35"/>
  <c r="L2119" i="35"/>
  <c r="N2119" i="35" s="1"/>
  <c r="L2120" i="35"/>
  <c r="L2121" i="35"/>
  <c r="L2122" i="35"/>
  <c r="L2123" i="35"/>
  <c r="L2124" i="35"/>
  <c r="L2125" i="35"/>
  <c r="L2126" i="35"/>
  <c r="L2127" i="35"/>
  <c r="N2127" i="35" s="1"/>
  <c r="L2128" i="35"/>
  <c r="L2129" i="35"/>
  <c r="L2130" i="35"/>
  <c r="L2131" i="35"/>
  <c r="L2132" i="35"/>
  <c r="L2133" i="35"/>
  <c r="L2134" i="35"/>
  <c r="L2135" i="35"/>
  <c r="N2135" i="35" s="1"/>
  <c r="L2136" i="35"/>
  <c r="L2137" i="35"/>
  <c r="L2138" i="35"/>
  <c r="L2139" i="35"/>
  <c r="L2140" i="35"/>
  <c r="L2141" i="35"/>
  <c r="L2142" i="35"/>
  <c r="L2143" i="35"/>
  <c r="N2143" i="35" s="1"/>
  <c r="L2144" i="35"/>
  <c r="L2145" i="35"/>
  <c r="L2146" i="35"/>
  <c r="L2147" i="35"/>
  <c r="L2148" i="35"/>
  <c r="L2149" i="35"/>
  <c r="L2150" i="35"/>
  <c r="L2151" i="35"/>
  <c r="N2151" i="35" s="1"/>
  <c r="L2152" i="35"/>
  <c r="L2153" i="35"/>
  <c r="L2154" i="35"/>
  <c r="L2155" i="35"/>
  <c r="L2156" i="35"/>
  <c r="L2157" i="35"/>
  <c r="L2158" i="35"/>
  <c r="L2159" i="35"/>
  <c r="N2159" i="35" s="1"/>
  <c r="L2160" i="35"/>
  <c r="L2161" i="35"/>
  <c r="L2162" i="35"/>
  <c r="L2163" i="35"/>
  <c r="L2164" i="35"/>
  <c r="L2165" i="35"/>
  <c r="L2166" i="35"/>
  <c r="L2167" i="35"/>
  <c r="N2167" i="35" s="1"/>
  <c r="L2168" i="35"/>
  <c r="L2169" i="35"/>
  <c r="L2170" i="35"/>
  <c r="L2171" i="35"/>
  <c r="L2172" i="35"/>
  <c r="L2173" i="35"/>
  <c r="L2174" i="35"/>
  <c r="L2175" i="35"/>
  <c r="N2175" i="35" s="1"/>
  <c r="L2176" i="35"/>
  <c r="L2177" i="35"/>
  <c r="L2178" i="35"/>
  <c r="L2179" i="35"/>
  <c r="L2180" i="35"/>
  <c r="L2181" i="35"/>
  <c r="L2182" i="35"/>
  <c r="L2183" i="35"/>
  <c r="N2183" i="35" s="1"/>
  <c r="L2184" i="35"/>
  <c r="L2185" i="35"/>
  <c r="L2186" i="35"/>
  <c r="L2187" i="35"/>
  <c r="L2188" i="35"/>
  <c r="L2189" i="35"/>
  <c r="L2190" i="35"/>
  <c r="L2191" i="35"/>
  <c r="N2191" i="35" s="1"/>
  <c r="L2192" i="35"/>
  <c r="L2193" i="35"/>
  <c r="L2194" i="35"/>
  <c r="L2195" i="35"/>
  <c r="L2196" i="35"/>
  <c r="L2197" i="35"/>
  <c r="L2198" i="35"/>
  <c r="L2199" i="35"/>
  <c r="N2199" i="35" s="1"/>
  <c r="L2200" i="35"/>
  <c r="L2201" i="35"/>
  <c r="L2202" i="35"/>
  <c r="L2203" i="35"/>
  <c r="L2204" i="35"/>
  <c r="L2205" i="35"/>
  <c r="L2206" i="35"/>
  <c r="L2207" i="35"/>
  <c r="N2207" i="35" s="1"/>
  <c r="L2208" i="35"/>
  <c r="L2209" i="35"/>
  <c r="L2210" i="35"/>
  <c r="L2211" i="35"/>
  <c r="L2212" i="35"/>
  <c r="L2213" i="35"/>
  <c r="L2214" i="35"/>
  <c r="L2215" i="35"/>
  <c r="N2215" i="35" s="1"/>
  <c r="L2216" i="35"/>
  <c r="L2217" i="35"/>
  <c r="L2218" i="35"/>
  <c r="L2219" i="35"/>
  <c r="L2220" i="35"/>
  <c r="L2221" i="35"/>
  <c r="L2222" i="35"/>
  <c r="L2223" i="35"/>
  <c r="N2223" i="35" s="1"/>
  <c r="L2224" i="35"/>
  <c r="L2225" i="35"/>
  <c r="L2226" i="35"/>
  <c r="L2227" i="35"/>
  <c r="L2228" i="35"/>
  <c r="L2229" i="35"/>
  <c r="L2230" i="35"/>
  <c r="L2231" i="35"/>
  <c r="N2231" i="35" s="1"/>
  <c r="L2232" i="35"/>
  <c r="L2233" i="35"/>
  <c r="L2234" i="35"/>
  <c r="L2235" i="35"/>
  <c r="L2236" i="35"/>
  <c r="L2237" i="35"/>
  <c r="L2238" i="35"/>
  <c r="L2239" i="35"/>
  <c r="N2239" i="35" s="1"/>
  <c r="L2240" i="35"/>
  <c r="L2241" i="35"/>
  <c r="L2242" i="35"/>
  <c r="L2243" i="35"/>
  <c r="L2244" i="35"/>
  <c r="L2245" i="35"/>
  <c r="L2246" i="35"/>
  <c r="L2247" i="35"/>
  <c r="N2247" i="35" s="1"/>
  <c r="L2248" i="35"/>
  <c r="L2249" i="35"/>
  <c r="L2250" i="35"/>
  <c r="L2251" i="35"/>
  <c r="L2252" i="35"/>
  <c r="L2253" i="35"/>
  <c r="L2254" i="35"/>
  <c r="L2255" i="35"/>
  <c r="N2255" i="35" s="1"/>
  <c r="L2256" i="35"/>
  <c r="L2257" i="35"/>
  <c r="L2258" i="35"/>
  <c r="L2259" i="35"/>
  <c r="L2260" i="35"/>
  <c r="L2261" i="35"/>
  <c r="L2262" i="35"/>
  <c r="L2263" i="35"/>
  <c r="N2263" i="35" s="1"/>
  <c r="L2264" i="35"/>
  <c r="L2265" i="35"/>
  <c r="L2266" i="35"/>
  <c r="L2267" i="35"/>
  <c r="L2268" i="35"/>
  <c r="L2269" i="35"/>
  <c r="L2270" i="35"/>
  <c r="L2271" i="35"/>
  <c r="N2271" i="35" s="1"/>
  <c r="L2272" i="35"/>
  <c r="L2273" i="35"/>
  <c r="L2274" i="35"/>
  <c r="L2275" i="35"/>
  <c r="L2276" i="35"/>
  <c r="L2277" i="35"/>
  <c r="L2278" i="35"/>
  <c r="L2279" i="35"/>
  <c r="N2279" i="35" s="1"/>
  <c r="L2280" i="35"/>
  <c r="L2281" i="35"/>
  <c r="L2282" i="35"/>
  <c r="L2283" i="35"/>
  <c r="L2284" i="35"/>
  <c r="L2285" i="35"/>
  <c r="L2286" i="35"/>
  <c r="L2287" i="35"/>
  <c r="N2287" i="35" s="1"/>
  <c r="L2288" i="35"/>
  <c r="L2289" i="35"/>
  <c r="L2290" i="35"/>
  <c r="L2291" i="35"/>
  <c r="L2292" i="35"/>
  <c r="L2293" i="35"/>
  <c r="L2294" i="35"/>
  <c r="L2295" i="35"/>
  <c r="N2295" i="35" s="1"/>
  <c r="L2296" i="35"/>
  <c r="L2297" i="35"/>
  <c r="L2298" i="35"/>
  <c r="L2299" i="35"/>
  <c r="L2300" i="35"/>
  <c r="L2301" i="35"/>
  <c r="L2302" i="35"/>
  <c r="L2303" i="35"/>
  <c r="N2303" i="35" s="1"/>
  <c r="L2304" i="35"/>
  <c r="L2305" i="35"/>
  <c r="L2306" i="35"/>
  <c r="L2307" i="35"/>
  <c r="L2308" i="35"/>
  <c r="L2309" i="35"/>
  <c r="L2310" i="35"/>
  <c r="L2311" i="35"/>
  <c r="N2311" i="35" s="1"/>
  <c r="L2312" i="35"/>
  <c r="L2313" i="35"/>
  <c r="L2314" i="35"/>
  <c r="L2315" i="35"/>
  <c r="L2316" i="35"/>
  <c r="L2317" i="35"/>
  <c r="L2318" i="35"/>
  <c r="L2319" i="35"/>
  <c r="N2319" i="35" s="1"/>
  <c r="L2320" i="35"/>
  <c r="L2321" i="35"/>
  <c r="L2322" i="35"/>
  <c r="L2323" i="35"/>
  <c r="L2324" i="35"/>
  <c r="L2325" i="35"/>
  <c r="L2326" i="35"/>
  <c r="L2327" i="35"/>
  <c r="N2327" i="35" s="1"/>
  <c r="L2328" i="35"/>
  <c r="L2329" i="35"/>
  <c r="L2330" i="35"/>
  <c r="L2331" i="35"/>
  <c r="L2332" i="35"/>
  <c r="L2333" i="35"/>
  <c r="L2334" i="35"/>
  <c r="L2335" i="35"/>
  <c r="N2335" i="35" s="1"/>
  <c r="L2336" i="35"/>
  <c r="L2337" i="35"/>
  <c r="L2338" i="35"/>
  <c r="L2339" i="35"/>
  <c r="L2340" i="35"/>
  <c r="L2341" i="35"/>
  <c r="L2342" i="35"/>
  <c r="L2343" i="35"/>
  <c r="N2343" i="35" s="1"/>
  <c r="L2344" i="35"/>
  <c r="L2345" i="35"/>
  <c r="L2346" i="35"/>
  <c r="L2347" i="35"/>
  <c r="L2348" i="35"/>
  <c r="L2349" i="35"/>
  <c r="L2350" i="35"/>
  <c r="L2351" i="35"/>
  <c r="N2351" i="35" s="1"/>
  <c r="L2352" i="35"/>
  <c r="L2353" i="35"/>
  <c r="L2354" i="35"/>
  <c r="L2355" i="35"/>
  <c r="L2356" i="35"/>
  <c r="L2357" i="35"/>
  <c r="L2358" i="35"/>
  <c r="L2359" i="35"/>
  <c r="N2359" i="35" s="1"/>
  <c r="L2360" i="35"/>
  <c r="L2361" i="35"/>
  <c r="L2362" i="35"/>
  <c r="L2363" i="35"/>
  <c r="L2364" i="35"/>
  <c r="L2365" i="35"/>
  <c r="L2366" i="35"/>
  <c r="L2367" i="35"/>
  <c r="N2367" i="35" s="1"/>
  <c r="L2368" i="35"/>
  <c r="L2369" i="35"/>
  <c r="L2370" i="35"/>
  <c r="L2371" i="35"/>
  <c r="L2372" i="35"/>
  <c r="L2373" i="35"/>
  <c r="L2374" i="35"/>
  <c r="L2375" i="35"/>
  <c r="N2375" i="35" s="1"/>
  <c r="L2376" i="35"/>
  <c r="L2377" i="35"/>
  <c r="L2378" i="35"/>
  <c r="L2379" i="35"/>
  <c r="L2380" i="35"/>
  <c r="L2381" i="35"/>
  <c r="L2382" i="35"/>
  <c r="L2383" i="35"/>
  <c r="N2383" i="35" s="1"/>
  <c r="L2384" i="35"/>
  <c r="L2385" i="35"/>
  <c r="L2386" i="35"/>
  <c r="L2387" i="35"/>
  <c r="L2388" i="35"/>
  <c r="L2389" i="35"/>
  <c r="L2390" i="35"/>
  <c r="L2391" i="35"/>
  <c r="N2391" i="35" s="1"/>
  <c r="L2392" i="35"/>
  <c r="L2393" i="35"/>
  <c r="L2394" i="35"/>
  <c r="L2395" i="35"/>
  <c r="L2396" i="35"/>
  <c r="L2397" i="35"/>
  <c r="L2398" i="35"/>
  <c r="L2399" i="35"/>
  <c r="N2399" i="35" s="1"/>
  <c r="L2400" i="35"/>
  <c r="L2401" i="35"/>
  <c r="L2402" i="35"/>
  <c r="L2403" i="35"/>
  <c r="L2404" i="35"/>
  <c r="L2405" i="35"/>
  <c r="L2406" i="35"/>
  <c r="L2407" i="35"/>
  <c r="N2407" i="35" s="1"/>
  <c r="L2408" i="35"/>
  <c r="L2409" i="35"/>
  <c r="L2410" i="35"/>
  <c r="L2411" i="35"/>
  <c r="L2412" i="35"/>
  <c r="L2413" i="35"/>
  <c r="L2414" i="35"/>
  <c r="L2415" i="35"/>
  <c r="N2415" i="35" s="1"/>
  <c r="L2416" i="35"/>
  <c r="L2417" i="35"/>
  <c r="L2418" i="35"/>
  <c r="L2419" i="35"/>
  <c r="L2420" i="35"/>
  <c r="L2421" i="35"/>
  <c r="L2422" i="35"/>
  <c r="L2423" i="35"/>
  <c r="N2423" i="35" s="1"/>
  <c r="L2424" i="35"/>
  <c r="L2425" i="35"/>
  <c r="L2426" i="35"/>
  <c r="L2427" i="35"/>
  <c r="L2428" i="35"/>
  <c r="L2429" i="35"/>
  <c r="L2430" i="35"/>
  <c r="L2431" i="35"/>
  <c r="N2431" i="35" s="1"/>
  <c r="L2432" i="35"/>
  <c r="L2433" i="35"/>
  <c r="L2434" i="35"/>
  <c r="L2435" i="35"/>
  <c r="L2436" i="35"/>
  <c r="L2437" i="35"/>
  <c r="L2438" i="35"/>
  <c r="L2439" i="35"/>
  <c r="N2439" i="35" s="1"/>
  <c r="L2440" i="35"/>
  <c r="L2441" i="35"/>
  <c r="L2442" i="35"/>
  <c r="L2443" i="35"/>
  <c r="L2444" i="35"/>
  <c r="L2445" i="35"/>
  <c r="L2446" i="35"/>
  <c r="L2447" i="35"/>
  <c r="N2447" i="35" s="1"/>
  <c r="L2448" i="35"/>
  <c r="L2449" i="35"/>
  <c r="L2450" i="35"/>
  <c r="L2451" i="35"/>
  <c r="L2452" i="35"/>
  <c r="L2453" i="35"/>
  <c r="L2454" i="35"/>
  <c r="L2455" i="35"/>
  <c r="N2455" i="35" s="1"/>
  <c r="L2456" i="35"/>
  <c r="L2457" i="35"/>
  <c r="L2458" i="35"/>
  <c r="L2459" i="35"/>
  <c r="L2460" i="35"/>
  <c r="L2461" i="35"/>
  <c r="L2462" i="35"/>
  <c r="L2463" i="35"/>
  <c r="N2463" i="35" s="1"/>
  <c r="L2464" i="35"/>
  <c r="L2465" i="35"/>
  <c r="L2466" i="35"/>
  <c r="L2467" i="35"/>
  <c r="L2468" i="35"/>
  <c r="L2469" i="35"/>
  <c r="L2470" i="35"/>
  <c r="L2471" i="35"/>
  <c r="N2471" i="35" s="1"/>
  <c r="L2472" i="35"/>
  <c r="L2473" i="35"/>
  <c r="L2474" i="35"/>
  <c r="L2475" i="35"/>
  <c r="L2476" i="35"/>
  <c r="L2477" i="35"/>
  <c r="L2478" i="35"/>
  <c r="L2479" i="35"/>
  <c r="N2479" i="35" s="1"/>
  <c r="L2480" i="35"/>
  <c r="L2481" i="35"/>
  <c r="L2482" i="35"/>
  <c r="L2483" i="35"/>
  <c r="L2484" i="35"/>
  <c r="L2485" i="35"/>
  <c r="L2486" i="35"/>
  <c r="L2487" i="35"/>
  <c r="N2487" i="35" s="1"/>
  <c r="L2488" i="35"/>
  <c r="L2489" i="35"/>
  <c r="L2490" i="35"/>
  <c r="L2491" i="35"/>
  <c r="L2492" i="35"/>
  <c r="L2493" i="35"/>
  <c r="L2494" i="35"/>
  <c r="L2495" i="35"/>
  <c r="N2495" i="35" s="1"/>
  <c r="L2496" i="35"/>
  <c r="L2497" i="35"/>
  <c r="L2498" i="35"/>
  <c r="L2499" i="35"/>
  <c r="L2500" i="35"/>
  <c r="L2501" i="35"/>
  <c r="L2502" i="35"/>
  <c r="L2503" i="35"/>
  <c r="N2503" i="35" s="1"/>
  <c r="L2504" i="35"/>
  <c r="L2505" i="35"/>
  <c r="L2506" i="35"/>
  <c r="L2507" i="35"/>
  <c r="L2508" i="35"/>
  <c r="L2509" i="35"/>
  <c r="L2510" i="35"/>
  <c r="L2511" i="35"/>
  <c r="N2511" i="35" s="1"/>
  <c r="L2512" i="35"/>
  <c r="L2513" i="35"/>
  <c r="L2514" i="35"/>
  <c r="L2515" i="35"/>
  <c r="L2516" i="35"/>
  <c r="L2517" i="35"/>
  <c r="L2518" i="35"/>
  <c r="L2519" i="35"/>
  <c r="N2519" i="35" s="1"/>
  <c r="L2520" i="35"/>
  <c r="L2521" i="35"/>
  <c r="L2522" i="35"/>
  <c r="L2523" i="35"/>
  <c r="L2524" i="35"/>
  <c r="L2525" i="35"/>
  <c r="L2526" i="35"/>
  <c r="L2527" i="35"/>
  <c r="N2527" i="35" s="1"/>
  <c r="L2528" i="35"/>
  <c r="L2529" i="35"/>
  <c r="L2530" i="35"/>
  <c r="L2531" i="35"/>
  <c r="L2532" i="35"/>
  <c r="L2533" i="35"/>
  <c r="L2534" i="35"/>
  <c r="L2535" i="35"/>
  <c r="N2535" i="35" s="1"/>
  <c r="L2536" i="35"/>
  <c r="L2537" i="35"/>
  <c r="L2538" i="35"/>
  <c r="L2539" i="35"/>
  <c r="L2540" i="35"/>
  <c r="L2541" i="35"/>
  <c r="L2542" i="35"/>
  <c r="L2543" i="35"/>
  <c r="N2543" i="35" s="1"/>
  <c r="L2544" i="35"/>
  <c r="L2545" i="35"/>
  <c r="L2546" i="35"/>
  <c r="L2547" i="35"/>
  <c r="L2548" i="35"/>
  <c r="L2549" i="35"/>
  <c r="L2550" i="35"/>
  <c r="L2551" i="35"/>
  <c r="N2551" i="35" s="1"/>
  <c r="L2552" i="35"/>
  <c r="L2553" i="35"/>
  <c r="L2554" i="35"/>
  <c r="L2555" i="35"/>
  <c r="L2556" i="35"/>
  <c r="L2557" i="35"/>
  <c r="L2558" i="35"/>
  <c r="L2559" i="35"/>
  <c r="N2559" i="35" s="1"/>
  <c r="L2560" i="35"/>
  <c r="L2561" i="35"/>
  <c r="L2562" i="35"/>
  <c r="L2563" i="35"/>
  <c r="L2564" i="35"/>
  <c r="L2565" i="35"/>
  <c r="L2566" i="35"/>
  <c r="L2567" i="35"/>
  <c r="N2567" i="35" s="1"/>
  <c r="L2568" i="35"/>
  <c r="L2569" i="35"/>
  <c r="L2570" i="35"/>
  <c r="L2571" i="35"/>
  <c r="L2572" i="35"/>
  <c r="L2573" i="35"/>
  <c r="L2574" i="35"/>
  <c r="L2575" i="35"/>
  <c r="N2575" i="35" s="1"/>
  <c r="L2576" i="35"/>
  <c r="L2577" i="35"/>
  <c r="L2578" i="35"/>
  <c r="L2579" i="35"/>
  <c r="L2580" i="35"/>
  <c r="L2581" i="35"/>
  <c r="L2582" i="35"/>
  <c r="L2583" i="35"/>
  <c r="N2583" i="35" s="1"/>
  <c r="L2584" i="35"/>
  <c r="L2585" i="35"/>
  <c r="L2586" i="35"/>
  <c r="L2587" i="35"/>
  <c r="L2588" i="35"/>
  <c r="L2589" i="35"/>
  <c r="L2590" i="35"/>
  <c r="L2591" i="35"/>
  <c r="N2591" i="35" s="1"/>
  <c r="L2592" i="35"/>
  <c r="L2593" i="35"/>
  <c r="L2594" i="35"/>
  <c r="L2595" i="35"/>
  <c r="L2596" i="35"/>
  <c r="L2597" i="35"/>
  <c r="L2598" i="35"/>
  <c r="L2599" i="35"/>
  <c r="N2599" i="35" s="1"/>
  <c r="L2600" i="35"/>
  <c r="L2601" i="35"/>
  <c r="L2602" i="35"/>
  <c r="L2603" i="35"/>
  <c r="L2604" i="35"/>
  <c r="L2605" i="35"/>
  <c r="L2606" i="35"/>
  <c r="L2607" i="35"/>
  <c r="N2607" i="35" s="1"/>
  <c r="L2608" i="35"/>
  <c r="L2609" i="35"/>
  <c r="L2610" i="35"/>
  <c r="L2611" i="35"/>
  <c r="L2612" i="35"/>
  <c r="L2613" i="35"/>
  <c r="L2614" i="35"/>
  <c r="L2615" i="35"/>
  <c r="N2615" i="35" s="1"/>
  <c r="L2616" i="35"/>
  <c r="L2617" i="35"/>
  <c r="L2618" i="35"/>
  <c r="L2619" i="35"/>
  <c r="L2620" i="35"/>
  <c r="L2621" i="35"/>
  <c r="L2622" i="35"/>
  <c r="L2623" i="35"/>
  <c r="N2623" i="35" s="1"/>
  <c r="L2624" i="35"/>
  <c r="L2625" i="35"/>
  <c r="L2626" i="35"/>
  <c r="L2627" i="35"/>
  <c r="L2628" i="35"/>
  <c r="L2629" i="35"/>
  <c r="L2630" i="35"/>
  <c r="L2631" i="35"/>
  <c r="N2631" i="35" s="1"/>
  <c r="L2632" i="35"/>
  <c r="L2633" i="35"/>
  <c r="L2634" i="35"/>
  <c r="L2635" i="35"/>
  <c r="L2636" i="35"/>
  <c r="L2637" i="35"/>
  <c r="L2638" i="35"/>
  <c r="L2639" i="35"/>
  <c r="N2639" i="35" s="1"/>
  <c r="L2640" i="35"/>
  <c r="L2641" i="35"/>
  <c r="L2642" i="35"/>
  <c r="L2643" i="35"/>
  <c r="L2644" i="35"/>
  <c r="L2645" i="35"/>
  <c r="L2646" i="35"/>
  <c r="L2647" i="35"/>
  <c r="N2647" i="35" s="1"/>
  <c r="L2648" i="35"/>
  <c r="L2649" i="35"/>
  <c r="L2650" i="35"/>
  <c r="L2651" i="35"/>
  <c r="L2652" i="35"/>
  <c r="L2653" i="35"/>
  <c r="L2654" i="35"/>
  <c r="L2655" i="35"/>
  <c r="N2655" i="35" s="1"/>
  <c r="L2656" i="35"/>
  <c r="L2657" i="35"/>
  <c r="L2658" i="35"/>
  <c r="L2659" i="35"/>
  <c r="L2660" i="35"/>
  <c r="L2661" i="35"/>
  <c r="L2662" i="35"/>
  <c r="L2663" i="35"/>
  <c r="N2663" i="35" s="1"/>
  <c r="L2664" i="35"/>
  <c r="L2665" i="35"/>
  <c r="L2666" i="35"/>
  <c r="L2667" i="35"/>
  <c r="L2668" i="35"/>
  <c r="L2669" i="35"/>
  <c r="L2670" i="35"/>
  <c r="L2671" i="35"/>
  <c r="N2671" i="35" s="1"/>
  <c r="L2672" i="35"/>
  <c r="L2673" i="35"/>
  <c r="L2674" i="35"/>
  <c r="L2675" i="35"/>
  <c r="L2676" i="35"/>
  <c r="L2677" i="35"/>
  <c r="L2678" i="35"/>
  <c r="L2679" i="35"/>
  <c r="N2679" i="35" s="1"/>
  <c r="L2680" i="35"/>
  <c r="L2681" i="35"/>
  <c r="L2682" i="35"/>
  <c r="L2683" i="35"/>
  <c r="L2684" i="35"/>
  <c r="L2685" i="35"/>
  <c r="L2686" i="35"/>
  <c r="L2687" i="35"/>
  <c r="N2687" i="35" s="1"/>
  <c r="L2688" i="35"/>
  <c r="L2689" i="35"/>
  <c r="L2690" i="35"/>
  <c r="L2691" i="35"/>
  <c r="L2692" i="35"/>
  <c r="L2693" i="35"/>
  <c r="L2694" i="35"/>
  <c r="L2695" i="35"/>
  <c r="N2695" i="35" s="1"/>
  <c r="L2696" i="35"/>
  <c r="L2697" i="35"/>
  <c r="L2698" i="35"/>
  <c r="L2699" i="35"/>
  <c r="L2700" i="35"/>
  <c r="L2701" i="35"/>
  <c r="L2702" i="35"/>
  <c r="L2703" i="35"/>
  <c r="N2703" i="35" s="1"/>
  <c r="L2704" i="35"/>
  <c r="L2705" i="35"/>
  <c r="L2706" i="35"/>
  <c r="L2707" i="35"/>
  <c r="L2708" i="35"/>
  <c r="L2709" i="35"/>
  <c r="L2710" i="35"/>
  <c r="L2711" i="35"/>
  <c r="N2711" i="35" s="1"/>
  <c r="L2712" i="35"/>
  <c r="L2713" i="35"/>
  <c r="L2714" i="35"/>
  <c r="L2715" i="35"/>
  <c r="L2716" i="35"/>
  <c r="L2717" i="35"/>
  <c r="L2718" i="35"/>
  <c r="L2719" i="35"/>
  <c r="N2719" i="35" s="1"/>
  <c r="L2720" i="35"/>
  <c r="L2721" i="35"/>
  <c r="L2722" i="35"/>
  <c r="L2723" i="35"/>
  <c r="L2724" i="35"/>
  <c r="L2725" i="35"/>
  <c r="L2726" i="35"/>
  <c r="L2727" i="35"/>
  <c r="N2727" i="35" s="1"/>
  <c r="L2728" i="35"/>
  <c r="L2729" i="35"/>
  <c r="L2730" i="35"/>
  <c r="L2731" i="35"/>
  <c r="L2732" i="35"/>
  <c r="L2733" i="35"/>
  <c r="L2734" i="35"/>
  <c r="L2735" i="35"/>
  <c r="N2735" i="35" s="1"/>
  <c r="L2736" i="35"/>
  <c r="L2737" i="35"/>
  <c r="L2738" i="35"/>
  <c r="L2739" i="35"/>
  <c r="L2740" i="35"/>
  <c r="L2741" i="35"/>
  <c r="L2742" i="35"/>
  <c r="L2743" i="35"/>
  <c r="N2743" i="35" s="1"/>
  <c r="L2744" i="35"/>
  <c r="L2745" i="35"/>
  <c r="L2746" i="35"/>
  <c r="L2747" i="35"/>
  <c r="L2748" i="35"/>
  <c r="L2749" i="35"/>
  <c r="L2750" i="35"/>
  <c r="L2751" i="35"/>
  <c r="N2751" i="35" s="1"/>
  <c r="L2752" i="35"/>
  <c r="L2753" i="35"/>
  <c r="L2754" i="35"/>
  <c r="L2755" i="35"/>
  <c r="L2756" i="35"/>
  <c r="L2757" i="35"/>
  <c r="L2758" i="35"/>
  <c r="L2759" i="35"/>
  <c r="N2759" i="35" s="1"/>
  <c r="L2760" i="35"/>
  <c r="L2761" i="35"/>
  <c r="L2762" i="35"/>
  <c r="L2763" i="35"/>
  <c r="L2764" i="35"/>
  <c r="L2765" i="35"/>
  <c r="L2766" i="35"/>
  <c r="L2767" i="35"/>
  <c r="N2767" i="35" s="1"/>
  <c r="L2768" i="35"/>
  <c r="L2769" i="35"/>
  <c r="L2770" i="35"/>
  <c r="L2771" i="35"/>
  <c r="L2772" i="35"/>
  <c r="L2773" i="35"/>
  <c r="L2774" i="35"/>
  <c r="L2775" i="35"/>
  <c r="N2775" i="35" s="1"/>
  <c r="L2776" i="35"/>
  <c r="L2777" i="35"/>
  <c r="L2778" i="35"/>
  <c r="L2779" i="35"/>
  <c r="L2780" i="35"/>
  <c r="L2781" i="35"/>
  <c r="L2782" i="35"/>
  <c r="L2783" i="35"/>
  <c r="N2783" i="35" s="1"/>
  <c r="L2784" i="35"/>
  <c r="L2785" i="35"/>
  <c r="L2786" i="35"/>
  <c r="L2787" i="35"/>
  <c r="L2788" i="35"/>
  <c r="L2789" i="35"/>
  <c r="L2790" i="35"/>
  <c r="L2791" i="35"/>
  <c r="N2791" i="35" s="1"/>
  <c r="L2792" i="35"/>
  <c r="L2793" i="35"/>
  <c r="L2794" i="35"/>
  <c r="L2795" i="35"/>
  <c r="L2796" i="35"/>
  <c r="L2797" i="35"/>
  <c r="L2798" i="35"/>
  <c r="L2799" i="35"/>
  <c r="N2799" i="35" s="1"/>
  <c r="L2800" i="35"/>
  <c r="L2801" i="35"/>
  <c r="L2802" i="35"/>
  <c r="L2803" i="35"/>
  <c r="L2804" i="35"/>
  <c r="L2805" i="35"/>
  <c r="L2806" i="35"/>
  <c r="L2807" i="35"/>
  <c r="N2807" i="35" s="1"/>
  <c r="L2808" i="35"/>
  <c r="L2809" i="35"/>
  <c r="L2810" i="35"/>
  <c r="L2811" i="35"/>
  <c r="L2812" i="35"/>
  <c r="L2813" i="35"/>
  <c r="L2814" i="35"/>
  <c r="L2815" i="35"/>
  <c r="N2815" i="35" s="1"/>
  <c r="L2816" i="35"/>
  <c r="L2817" i="35"/>
  <c r="L2818" i="35"/>
  <c r="L2819" i="35"/>
  <c r="L2820" i="35"/>
  <c r="L2821" i="35"/>
  <c r="L2822" i="35"/>
  <c r="L2823" i="35"/>
  <c r="N2823" i="35" s="1"/>
  <c r="L2824" i="35"/>
  <c r="L2825" i="35"/>
  <c r="L2826" i="35"/>
  <c r="L2827" i="35"/>
  <c r="L2828" i="35"/>
  <c r="L2829" i="35"/>
  <c r="L2830" i="35"/>
  <c r="L2831" i="35"/>
  <c r="N2831" i="35" s="1"/>
  <c r="L2832" i="35"/>
  <c r="L2833" i="35"/>
  <c r="L2834" i="35"/>
  <c r="L2835" i="35"/>
  <c r="L2836" i="35"/>
  <c r="L2837" i="35"/>
  <c r="L2838" i="35"/>
  <c r="L2839" i="35"/>
  <c r="N2839" i="35" s="1"/>
  <c r="L2840" i="35"/>
  <c r="L2841" i="35"/>
  <c r="L2842" i="35"/>
  <c r="L2843" i="35"/>
  <c r="L2844" i="35"/>
  <c r="L2845" i="35"/>
  <c r="L2846" i="35"/>
  <c r="L2847" i="35"/>
  <c r="N2847" i="35" s="1"/>
  <c r="L2848" i="35"/>
  <c r="L2849" i="35"/>
  <c r="L2850" i="35"/>
  <c r="L2851" i="35"/>
  <c r="L2852" i="35"/>
  <c r="L2853" i="35"/>
  <c r="L2854" i="35"/>
  <c r="L2855" i="35"/>
  <c r="N2855" i="35" s="1"/>
  <c r="L2856" i="35"/>
  <c r="L2857" i="35"/>
  <c r="L2858" i="35"/>
  <c r="L2859" i="35"/>
  <c r="L2860" i="35"/>
  <c r="L2861" i="35"/>
  <c r="L2862" i="35"/>
  <c r="L2863" i="35"/>
  <c r="N2863" i="35" s="1"/>
  <c r="L2864" i="35"/>
  <c r="L2865" i="35"/>
  <c r="L2866" i="35"/>
  <c r="L2867" i="35"/>
  <c r="L2868" i="35"/>
  <c r="L2869" i="35"/>
  <c r="L2870" i="35"/>
  <c r="L2871" i="35"/>
  <c r="N2871" i="35" s="1"/>
  <c r="L2872" i="35"/>
  <c r="L2873" i="35"/>
  <c r="L2874" i="35"/>
  <c r="L2875" i="35"/>
  <c r="L2876" i="35"/>
  <c r="L2877" i="35"/>
  <c r="L2878" i="35"/>
  <c r="L2879" i="35"/>
  <c r="N2879" i="35" s="1"/>
  <c r="L2880" i="35"/>
  <c r="L2881" i="35"/>
  <c r="L2882" i="35"/>
  <c r="L2883" i="35"/>
  <c r="L2884" i="35"/>
  <c r="L2885" i="35"/>
  <c r="L2886" i="35"/>
  <c r="L2887" i="35"/>
  <c r="N2887" i="35" s="1"/>
  <c r="L2888" i="35"/>
  <c r="L2889" i="35"/>
  <c r="L2890" i="35"/>
  <c r="L2891" i="35"/>
  <c r="L2892" i="35"/>
  <c r="L2893" i="35"/>
  <c r="L2894" i="35"/>
  <c r="L2895" i="35"/>
  <c r="N2895" i="35" s="1"/>
  <c r="L2896" i="35"/>
  <c r="L2897" i="35"/>
  <c r="L2898" i="35"/>
  <c r="L2899" i="35"/>
  <c r="L2900" i="35"/>
  <c r="L2901" i="35"/>
  <c r="L2902" i="35"/>
  <c r="L2903" i="35"/>
  <c r="N2903" i="35" s="1"/>
  <c r="L2904" i="35"/>
  <c r="L2905" i="35"/>
  <c r="L2906" i="35"/>
  <c r="L2907" i="35"/>
  <c r="L2908" i="35"/>
  <c r="L2909" i="35"/>
  <c r="L2910" i="35"/>
  <c r="L2911" i="35"/>
  <c r="N2911" i="35" s="1"/>
  <c r="L2912" i="35"/>
  <c r="L2913" i="35"/>
  <c r="L2914" i="35"/>
  <c r="L2915" i="35"/>
  <c r="L2916" i="35"/>
  <c r="L2917" i="35"/>
  <c r="L2918" i="35"/>
  <c r="L2919" i="35"/>
  <c r="N2919" i="35" s="1"/>
  <c r="L2920" i="35"/>
  <c r="L2921" i="35"/>
  <c r="L2922" i="35"/>
  <c r="L2923" i="35"/>
  <c r="L2924" i="35"/>
  <c r="L2925" i="35"/>
  <c r="L2926" i="35"/>
  <c r="L2927" i="35"/>
  <c r="N2927" i="35" s="1"/>
  <c r="L2928" i="35"/>
  <c r="L2929" i="35"/>
  <c r="L2930" i="35"/>
  <c r="L2931" i="35"/>
  <c r="L2932" i="35"/>
  <c r="L2933" i="35"/>
  <c r="L2934" i="35"/>
  <c r="L2935" i="35"/>
  <c r="N2935" i="35" s="1"/>
  <c r="L2936" i="35"/>
  <c r="L2937" i="35"/>
  <c r="L2938" i="35"/>
  <c r="L2939" i="35"/>
  <c r="L2940" i="35"/>
  <c r="L2941" i="35"/>
  <c r="L2942" i="35"/>
  <c r="L2943" i="35"/>
  <c r="N2943" i="35" s="1"/>
  <c r="L2944" i="35"/>
  <c r="L2945" i="35"/>
  <c r="L2946" i="35"/>
  <c r="L2947" i="35"/>
  <c r="L2948" i="35"/>
  <c r="L2949" i="35"/>
  <c r="L2950" i="35"/>
  <c r="L2951" i="35"/>
  <c r="N2951" i="35" s="1"/>
  <c r="L2952" i="35"/>
  <c r="L2953" i="35"/>
  <c r="L2954" i="35"/>
  <c r="L2955" i="35"/>
  <c r="L2956" i="35"/>
  <c r="L2957" i="35"/>
  <c r="L2958" i="35"/>
  <c r="L2959" i="35"/>
  <c r="N2959" i="35" s="1"/>
  <c r="L2960" i="35"/>
  <c r="L2961" i="35"/>
  <c r="L2962" i="35"/>
  <c r="L2963" i="35"/>
  <c r="L2964" i="35"/>
  <c r="L2965" i="35"/>
  <c r="L2966" i="35"/>
  <c r="L2967" i="35"/>
  <c r="N2967" i="35" s="1"/>
  <c r="L2968" i="35"/>
  <c r="L2969" i="35"/>
  <c r="L2970" i="35"/>
  <c r="L2971" i="35"/>
  <c r="L2972" i="35"/>
  <c r="L2973" i="35"/>
  <c r="L2974" i="35"/>
  <c r="L2975" i="35"/>
  <c r="N2975" i="35" s="1"/>
  <c r="L2976" i="35"/>
  <c r="L2977" i="35"/>
  <c r="L2978" i="35"/>
  <c r="L2979" i="35"/>
  <c r="L2980" i="35"/>
  <c r="L2981" i="35"/>
  <c r="L2982" i="35"/>
  <c r="L2983" i="35"/>
  <c r="N2983" i="35" s="1"/>
  <c r="L2984" i="35"/>
  <c r="L2985" i="35"/>
  <c r="L2986" i="35"/>
  <c r="L2987" i="35"/>
  <c r="L2988" i="35"/>
  <c r="L2989" i="35"/>
  <c r="L2990" i="35"/>
  <c r="L2991" i="35"/>
  <c r="N2991" i="35" s="1"/>
  <c r="L2992" i="35"/>
  <c r="L2993" i="35"/>
  <c r="L2994" i="35"/>
  <c r="L2995" i="35"/>
  <c r="L2996" i="35"/>
  <c r="L2997" i="35"/>
  <c r="L2998" i="35"/>
  <c r="L2999" i="35"/>
  <c r="N2999" i="35" s="1"/>
  <c r="L3000" i="35"/>
  <c r="L3001" i="35"/>
  <c r="L3002" i="35"/>
  <c r="L3003" i="35"/>
  <c r="L3004" i="35"/>
  <c r="L3005" i="35"/>
  <c r="L3006" i="35"/>
  <c r="L3007" i="35"/>
  <c r="N3007" i="35" s="1"/>
  <c r="L3008" i="35"/>
  <c r="L3009" i="35"/>
  <c r="L3010" i="35"/>
  <c r="L3011" i="35"/>
  <c r="L3012" i="35"/>
  <c r="L3013" i="35"/>
  <c r="L3014" i="35"/>
  <c r="L3015" i="35"/>
  <c r="N3015" i="35" s="1"/>
  <c r="L3016" i="35"/>
  <c r="L3017" i="35"/>
  <c r="L3018" i="35"/>
  <c r="L3019" i="35"/>
  <c r="L3020" i="35"/>
  <c r="L3021" i="35"/>
  <c r="L3022" i="35"/>
  <c r="L3023" i="35"/>
  <c r="N3023" i="35" s="1"/>
  <c r="L3024" i="35"/>
  <c r="L3025" i="35"/>
  <c r="L3026" i="35"/>
  <c r="L3027" i="35"/>
  <c r="L3028" i="35"/>
  <c r="L3029" i="35"/>
  <c r="L3030" i="35"/>
  <c r="L3031" i="35"/>
  <c r="N3031" i="35" s="1"/>
  <c r="L3032" i="35"/>
  <c r="L3033" i="35"/>
  <c r="L3034" i="35"/>
  <c r="L3035" i="35"/>
  <c r="L3036" i="35"/>
  <c r="L3037" i="35"/>
  <c r="L3038" i="35"/>
  <c r="L3039" i="35"/>
  <c r="N3039" i="35" s="1"/>
  <c r="L3040" i="35"/>
  <c r="L3041" i="35"/>
  <c r="L3042" i="35"/>
  <c r="L3043" i="35"/>
  <c r="L3044" i="35"/>
  <c r="L3045" i="35"/>
  <c r="L3046" i="35"/>
  <c r="L3047" i="35"/>
  <c r="N3047" i="35" s="1"/>
  <c r="L3048" i="35"/>
  <c r="L3049" i="35"/>
  <c r="L3050" i="35"/>
  <c r="L3051" i="35"/>
  <c r="L3052" i="35"/>
  <c r="L3053" i="35"/>
  <c r="L3054" i="35"/>
  <c r="L3055" i="35"/>
  <c r="N3055" i="35" s="1"/>
  <c r="L3056" i="35"/>
  <c r="L3057" i="35"/>
  <c r="L3058" i="35"/>
  <c r="L3059" i="35"/>
  <c r="L3060" i="35"/>
  <c r="L3061" i="35"/>
  <c r="L3062" i="35"/>
  <c r="L3063" i="35"/>
  <c r="N3063" i="35" s="1"/>
  <c r="L3064" i="35"/>
  <c r="L3065" i="35"/>
  <c r="L3066" i="35"/>
  <c r="L3067" i="35"/>
  <c r="L3068" i="35"/>
  <c r="L3069" i="35"/>
  <c r="L3070" i="35"/>
  <c r="L3071" i="35"/>
  <c r="N3071" i="35" s="1"/>
  <c r="L3072" i="35"/>
  <c r="L3073" i="35"/>
  <c r="L3074" i="35"/>
  <c r="L3075" i="35"/>
  <c r="L3076" i="35"/>
  <c r="L3077" i="35"/>
  <c r="L3078" i="35"/>
  <c r="L3079" i="35"/>
  <c r="N3079" i="35" s="1"/>
  <c r="L3080" i="35"/>
  <c r="L3081" i="35"/>
  <c r="L3082" i="35"/>
  <c r="L3083" i="35"/>
  <c r="L3084" i="35"/>
  <c r="L3085" i="35"/>
  <c r="L3086" i="35"/>
  <c r="L3087" i="35"/>
  <c r="N3087" i="35" s="1"/>
  <c r="L3088" i="35"/>
  <c r="L3089" i="35"/>
  <c r="L3090" i="35"/>
  <c r="L3091" i="35"/>
  <c r="L3092" i="35"/>
  <c r="L3093" i="35"/>
  <c r="L3094" i="35"/>
  <c r="L3095" i="35"/>
  <c r="N3095" i="35" s="1"/>
  <c r="L3096" i="35"/>
  <c r="L3097" i="35"/>
  <c r="L3098" i="35"/>
  <c r="L3099" i="35"/>
  <c r="L3100" i="35"/>
  <c r="L3101" i="35"/>
  <c r="L3102" i="35"/>
  <c r="L3103" i="35"/>
  <c r="N3103" i="35" s="1"/>
  <c r="L3104" i="35"/>
  <c r="L3105" i="35"/>
  <c r="L3106" i="35"/>
  <c r="L3107" i="35"/>
  <c r="L3108" i="35"/>
  <c r="L3109" i="35"/>
  <c r="L3110" i="35"/>
  <c r="L3111" i="35"/>
  <c r="N3111" i="35" s="1"/>
  <c r="L3112" i="35"/>
  <c r="L3113" i="35"/>
  <c r="L3114" i="35"/>
  <c r="L3115" i="35"/>
  <c r="L3116" i="35"/>
  <c r="L3117" i="35"/>
  <c r="L3118" i="35"/>
  <c r="L3119" i="35"/>
  <c r="N3119" i="35" s="1"/>
  <c r="L3120" i="35"/>
  <c r="L3121" i="35"/>
  <c r="L3122" i="35"/>
  <c r="L3123" i="35"/>
  <c r="L3124" i="35"/>
  <c r="L3125" i="35"/>
  <c r="L3126" i="35"/>
  <c r="L3127" i="35"/>
  <c r="N3127" i="35" s="1"/>
  <c r="L3128" i="35"/>
  <c r="L3129" i="35"/>
  <c r="L3130" i="35"/>
  <c r="L3131" i="35"/>
  <c r="L3132" i="35"/>
  <c r="L3133" i="35"/>
  <c r="L3134" i="35"/>
  <c r="L3135" i="35"/>
  <c r="N3135" i="35" s="1"/>
  <c r="L3136" i="35"/>
  <c r="L3137" i="35"/>
  <c r="L3138" i="35"/>
  <c r="L3139" i="35"/>
  <c r="L3140" i="35"/>
  <c r="L3141" i="35"/>
  <c r="L3142" i="35"/>
  <c r="L3143" i="35"/>
  <c r="N3143" i="35" s="1"/>
  <c r="L3144" i="35"/>
  <c r="L3145" i="35"/>
  <c r="L3146" i="35"/>
  <c r="L3147" i="35"/>
  <c r="L3148" i="35"/>
  <c r="L3149" i="35"/>
  <c r="L3150" i="35"/>
  <c r="L3151" i="35"/>
  <c r="N3151" i="35" s="1"/>
  <c r="L3152" i="35"/>
  <c r="L3153" i="35"/>
  <c r="L3154" i="35"/>
  <c r="L3155" i="35"/>
  <c r="L3156" i="35"/>
  <c r="L3157" i="35"/>
  <c r="L3158" i="35"/>
  <c r="L3159" i="35"/>
  <c r="N3159" i="35" s="1"/>
  <c r="L3160" i="35"/>
  <c r="L3161" i="35"/>
  <c r="L3162" i="35"/>
  <c r="L3163" i="35"/>
  <c r="L3164" i="35"/>
  <c r="L3165" i="35"/>
  <c r="L3166" i="35"/>
  <c r="L3167" i="35"/>
  <c r="N3167" i="35" s="1"/>
  <c r="L3168" i="35"/>
  <c r="L3169" i="35"/>
  <c r="L3170" i="35"/>
  <c r="L3171" i="35"/>
  <c r="L3172" i="35"/>
  <c r="L3173" i="35"/>
  <c r="L3174" i="35"/>
  <c r="L3175" i="35"/>
  <c r="N3175" i="35" s="1"/>
  <c r="L3176" i="35"/>
  <c r="L3177" i="35"/>
  <c r="L3178" i="35"/>
  <c r="L3179" i="35"/>
  <c r="L3180" i="35"/>
  <c r="L3181" i="35"/>
  <c r="L3182" i="35"/>
  <c r="L3183" i="35"/>
  <c r="N3183" i="35" s="1"/>
  <c r="L3184" i="35"/>
  <c r="L3185" i="35"/>
  <c r="L3186" i="35"/>
  <c r="L3187" i="35"/>
  <c r="L3188" i="35"/>
  <c r="L3189" i="35"/>
  <c r="L3190" i="35"/>
  <c r="L3191" i="35"/>
  <c r="N3191" i="35" s="1"/>
  <c r="L3192" i="35"/>
  <c r="L3193" i="35"/>
  <c r="L3194" i="35"/>
  <c r="L3195" i="35"/>
  <c r="L3196" i="35"/>
  <c r="L3197" i="35"/>
  <c r="L3198" i="35"/>
  <c r="L3199" i="35"/>
  <c r="N3199" i="35" s="1"/>
  <c r="L3200" i="35"/>
  <c r="L3201" i="35"/>
  <c r="L3202" i="35"/>
  <c r="L3203" i="35"/>
  <c r="L3204" i="35"/>
  <c r="L3205" i="35"/>
  <c r="L3206" i="35"/>
  <c r="L3207" i="35"/>
  <c r="N3207" i="35" s="1"/>
  <c r="L3208" i="35"/>
  <c r="L3209" i="35"/>
  <c r="L3210" i="35"/>
  <c r="L3211" i="35"/>
  <c r="L3212" i="35"/>
  <c r="L3213" i="35"/>
  <c r="L3214" i="35"/>
  <c r="L3215" i="35"/>
  <c r="N3215" i="35" s="1"/>
  <c r="L3216" i="35"/>
  <c r="L3217" i="35"/>
  <c r="L3218" i="35"/>
  <c r="L3219" i="35"/>
  <c r="L3220" i="35"/>
  <c r="L3221" i="35"/>
  <c r="L3222" i="35"/>
  <c r="L3223" i="35"/>
  <c r="N3223" i="35" s="1"/>
  <c r="L3224" i="35"/>
  <c r="L3225" i="35"/>
  <c r="L3226" i="35"/>
  <c r="L3227" i="35"/>
  <c r="L3228" i="35"/>
  <c r="L3229" i="35"/>
  <c r="L3230" i="35"/>
  <c r="L3231" i="35"/>
  <c r="N3231" i="35" s="1"/>
  <c r="L3232" i="35"/>
  <c r="L3233" i="35"/>
  <c r="L3234" i="35"/>
  <c r="L3235" i="35"/>
  <c r="L3236" i="35"/>
  <c r="L3237" i="35"/>
  <c r="L3238" i="35"/>
  <c r="L3239" i="35"/>
  <c r="N3239" i="35" s="1"/>
  <c r="L3240" i="35"/>
  <c r="L3241" i="35"/>
  <c r="L3242" i="35"/>
  <c r="L3243" i="35"/>
  <c r="L3244" i="35"/>
  <c r="L3245" i="35"/>
  <c r="L3246" i="35"/>
  <c r="L3247" i="35"/>
  <c r="N3247" i="35" s="1"/>
  <c r="L3248" i="35"/>
  <c r="L3249" i="35"/>
  <c r="L3250" i="35"/>
  <c r="L3251" i="35"/>
  <c r="L3252" i="35"/>
  <c r="L3253" i="35"/>
  <c r="L3254" i="35"/>
  <c r="L3255" i="35"/>
  <c r="N3255" i="35" s="1"/>
  <c r="L3256" i="35"/>
  <c r="L3257" i="35"/>
  <c r="L3258" i="35"/>
  <c r="L3259" i="35"/>
  <c r="L3260" i="35"/>
  <c r="L3261" i="35"/>
  <c r="L3262" i="35"/>
  <c r="L3263" i="35"/>
  <c r="N3263" i="35" s="1"/>
  <c r="L3264" i="35"/>
  <c r="L3265" i="35"/>
  <c r="L3266" i="35"/>
  <c r="L3267" i="35"/>
  <c r="L3268" i="35"/>
  <c r="L3269" i="35"/>
  <c r="L3270" i="35"/>
  <c r="L3271" i="35"/>
  <c r="N3271" i="35" s="1"/>
  <c r="L3272" i="35"/>
  <c r="L3273" i="35"/>
  <c r="L3274" i="35"/>
  <c r="L3275" i="35"/>
  <c r="L3276" i="35"/>
  <c r="L3277" i="35"/>
  <c r="L3278" i="35"/>
  <c r="L3279" i="35"/>
  <c r="N3279" i="35" s="1"/>
  <c r="L3280" i="35"/>
  <c r="L3281" i="35"/>
  <c r="L3282" i="35"/>
  <c r="L3283" i="35"/>
  <c r="L3284" i="35"/>
  <c r="L3285" i="35"/>
  <c r="L3286" i="35"/>
  <c r="L3287" i="35"/>
  <c r="N3287" i="35" s="1"/>
  <c r="L3288" i="35"/>
  <c r="L3289" i="35"/>
  <c r="L3290" i="35"/>
  <c r="L3291" i="35"/>
  <c r="L3292" i="35"/>
  <c r="L3293" i="35"/>
  <c r="L3294" i="35"/>
  <c r="L3295" i="35"/>
  <c r="N3295" i="35" s="1"/>
  <c r="L3296" i="35"/>
  <c r="L3297" i="35"/>
  <c r="L3298" i="35"/>
  <c r="L3299" i="35"/>
  <c r="L3300" i="35"/>
  <c r="L3301" i="35"/>
  <c r="L3302" i="35"/>
  <c r="L3303" i="35"/>
  <c r="N3303" i="35" s="1"/>
  <c r="L3304" i="35"/>
  <c r="L3305" i="35"/>
  <c r="L3306" i="35"/>
  <c r="L3307" i="35"/>
  <c r="L3308" i="35"/>
  <c r="L3309" i="35"/>
  <c r="L3310" i="35"/>
  <c r="L3311" i="35"/>
  <c r="N3311" i="35" s="1"/>
  <c r="L3312" i="35"/>
  <c r="L3313" i="35"/>
  <c r="L3314" i="35"/>
  <c r="L3315" i="35"/>
  <c r="L3316" i="35"/>
  <c r="L3317" i="35"/>
  <c r="L3318" i="35"/>
  <c r="L3319" i="35"/>
  <c r="N3319" i="35" s="1"/>
  <c r="L3320" i="35"/>
  <c r="L3321" i="35"/>
  <c r="L3322" i="35"/>
  <c r="L3323" i="35"/>
  <c r="L3324" i="35"/>
  <c r="L3325" i="35"/>
  <c r="L3326" i="35"/>
  <c r="L3327" i="35"/>
  <c r="N3327" i="35" s="1"/>
  <c r="L3328" i="35"/>
  <c r="L3329" i="35"/>
  <c r="L3330" i="35"/>
  <c r="L3331" i="35"/>
  <c r="L3332" i="35"/>
  <c r="L3333" i="35"/>
  <c r="L3334" i="35"/>
  <c r="L3335" i="35"/>
  <c r="N3335" i="35" s="1"/>
  <c r="L3336" i="35"/>
  <c r="L3337" i="35"/>
  <c r="L3338" i="35"/>
  <c r="L3339" i="35"/>
  <c r="L3340" i="35"/>
  <c r="L3341" i="35"/>
  <c r="L3342" i="35"/>
  <c r="L3343" i="35"/>
  <c r="N3343" i="35" s="1"/>
  <c r="L3344" i="35"/>
  <c r="L3345" i="35"/>
  <c r="L3346" i="35"/>
  <c r="L3347" i="35"/>
  <c r="L3348" i="35"/>
  <c r="L3349" i="35"/>
  <c r="L3350" i="35"/>
  <c r="L3351" i="35"/>
  <c r="N3351" i="35" s="1"/>
  <c r="L3352" i="35"/>
  <c r="L3353" i="35"/>
  <c r="L3354" i="35"/>
  <c r="L3355" i="35"/>
  <c r="L3356" i="35"/>
  <c r="L3357" i="35"/>
  <c r="L3358" i="35"/>
  <c r="L3359" i="35"/>
  <c r="N3359" i="35" s="1"/>
  <c r="L3360" i="35"/>
  <c r="L3361" i="35"/>
  <c r="L3362" i="35"/>
  <c r="L3363" i="35"/>
  <c r="L3364" i="35"/>
  <c r="L3365" i="35"/>
  <c r="L3366" i="35"/>
  <c r="L3367" i="35"/>
  <c r="N3367" i="35" s="1"/>
  <c r="L3368" i="35"/>
  <c r="L3369" i="35"/>
  <c r="L3370" i="35"/>
  <c r="L3371" i="35"/>
  <c r="L3372" i="35"/>
  <c r="L3373" i="35"/>
  <c r="L3374" i="35"/>
  <c r="L3375" i="35"/>
  <c r="N3375" i="35" s="1"/>
  <c r="L3376" i="35"/>
  <c r="L3377" i="35"/>
  <c r="L3378" i="35"/>
  <c r="L3379" i="35"/>
  <c r="L3380" i="35"/>
  <c r="L3381" i="35"/>
  <c r="L3382" i="35"/>
  <c r="L3383" i="35"/>
  <c r="N3383" i="35" s="1"/>
  <c r="L3384" i="35"/>
  <c r="L3385" i="35"/>
  <c r="L3386" i="35"/>
  <c r="L3387" i="35"/>
  <c r="L3388" i="35"/>
  <c r="L3389" i="35"/>
  <c r="L3390" i="35"/>
  <c r="L3391" i="35"/>
  <c r="N3391" i="35" s="1"/>
  <c r="L3392" i="35"/>
  <c r="L3393" i="35"/>
  <c r="L3394" i="35"/>
  <c r="L3395" i="35"/>
  <c r="L3396" i="35"/>
  <c r="L3397" i="35"/>
  <c r="L3398" i="35"/>
  <c r="L3399" i="35"/>
  <c r="N3399" i="35" s="1"/>
  <c r="L3400" i="35"/>
  <c r="L3401" i="35"/>
  <c r="L3402" i="35"/>
  <c r="L3403" i="35"/>
  <c r="L3404" i="35"/>
  <c r="L3405" i="35"/>
  <c r="L3406" i="35"/>
  <c r="L3407" i="35"/>
  <c r="N3407" i="35" s="1"/>
  <c r="L3408" i="35"/>
  <c r="L3409" i="35"/>
  <c r="L3410" i="35"/>
  <c r="L3411" i="35"/>
  <c r="L3412" i="35"/>
  <c r="L3413" i="35"/>
  <c r="L3414" i="35"/>
  <c r="L3415" i="35"/>
  <c r="N3415" i="35" s="1"/>
  <c r="L3416" i="35"/>
  <c r="L3417" i="35"/>
  <c r="L3418" i="35"/>
  <c r="L3419" i="35"/>
  <c r="L3420" i="35"/>
  <c r="L3421" i="35"/>
  <c r="L3422" i="35"/>
  <c r="L3423" i="35"/>
  <c r="N3423" i="35" s="1"/>
  <c r="L3424" i="35"/>
  <c r="L3425" i="35"/>
  <c r="L3426" i="35"/>
  <c r="L3427" i="35"/>
  <c r="L3428" i="35"/>
  <c r="L3429" i="35"/>
  <c r="L3430" i="35"/>
  <c r="L3431" i="35"/>
  <c r="N3431" i="35" s="1"/>
  <c r="L3432" i="35"/>
  <c r="L3433" i="35"/>
  <c r="L3434" i="35"/>
  <c r="L3435" i="35"/>
  <c r="L3436" i="35"/>
  <c r="L3437" i="35"/>
  <c r="L3438" i="35"/>
  <c r="L3439" i="35"/>
  <c r="N3439" i="35" s="1"/>
  <c r="L3440" i="35"/>
  <c r="L3441" i="35"/>
  <c r="L3442" i="35"/>
  <c r="L3443" i="35"/>
  <c r="L3444" i="35"/>
  <c r="L3445" i="35"/>
  <c r="L3446" i="35"/>
  <c r="L3447" i="35"/>
  <c r="N3447" i="35" s="1"/>
  <c r="L3448" i="35"/>
  <c r="L3449" i="35"/>
  <c r="L3450" i="35"/>
  <c r="L3451" i="35"/>
  <c r="L3452" i="35"/>
  <c r="L3453" i="35"/>
  <c r="L3454" i="35"/>
  <c r="L3455" i="35"/>
  <c r="N3455" i="35" s="1"/>
  <c r="L3456" i="35"/>
  <c r="L3457" i="35"/>
  <c r="L3458" i="35"/>
  <c r="L3459" i="35"/>
  <c r="L3460" i="35"/>
  <c r="L3461" i="35"/>
  <c r="L3462" i="35"/>
  <c r="L3463" i="35"/>
  <c r="N3463" i="35" s="1"/>
  <c r="L3464" i="35"/>
  <c r="L3465" i="35"/>
  <c r="L3466" i="35"/>
  <c r="L3467" i="35"/>
  <c r="L3468" i="35"/>
  <c r="L3469" i="35"/>
  <c r="L3470" i="35"/>
  <c r="L3471" i="35"/>
  <c r="N3471" i="35" s="1"/>
  <c r="L3472" i="35"/>
  <c r="L3473" i="35"/>
  <c r="L3474" i="35"/>
  <c r="L3475" i="35"/>
  <c r="L3476" i="35"/>
  <c r="L3477" i="35"/>
  <c r="L3478" i="35"/>
  <c r="L3479" i="35"/>
  <c r="N3479" i="35" s="1"/>
  <c r="L3480" i="35"/>
  <c r="L3481" i="35"/>
  <c r="L3482" i="35"/>
  <c r="L3483" i="35"/>
  <c r="L3484" i="35"/>
  <c r="L3485" i="35"/>
  <c r="L3486" i="35"/>
  <c r="L3487" i="35"/>
  <c r="N3487" i="35" s="1"/>
  <c r="L3488" i="35"/>
  <c r="L3489" i="35"/>
  <c r="L3490" i="35"/>
  <c r="L3491" i="35"/>
  <c r="L3492" i="35"/>
  <c r="L3493" i="35"/>
  <c r="L3494" i="35"/>
  <c r="L3495" i="35"/>
  <c r="N3495" i="35" s="1"/>
  <c r="L3496" i="35"/>
  <c r="L3497" i="35"/>
  <c r="L3498" i="35"/>
  <c r="L3499" i="35"/>
  <c r="L3500" i="35"/>
  <c r="L3501" i="35"/>
  <c r="L3502" i="35"/>
  <c r="L3503" i="35"/>
  <c r="N3503" i="35" s="1"/>
  <c r="L3504" i="35"/>
  <c r="L3505" i="35"/>
  <c r="L3506" i="35"/>
  <c r="L3507" i="35"/>
  <c r="L3508" i="35"/>
  <c r="L3509" i="35"/>
  <c r="L3510" i="35"/>
  <c r="L3511" i="35"/>
  <c r="N3511" i="35" s="1"/>
  <c r="L3512" i="35"/>
  <c r="L3513" i="35"/>
  <c r="L3514" i="35"/>
  <c r="L3515" i="35"/>
  <c r="L3516" i="35"/>
  <c r="L3517" i="35"/>
  <c r="L3518" i="35"/>
  <c r="L3519" i="35"/>
  <c r="N3519" i="35" s="1"/>
  <c r="L3520" i="35"/>
  <c r="L3521" i="35"/>
  <c r="L3522" i="35"/>
  <c r="L3523" i="35"/>
  <c r="L3524" i="35"/>
  <c r="L3525" i="35"/>
  <c r="L3526" i="35"/>
  <c r="L3527" i="35"/>
  <c r="N3527" i="35" s="1"/>
  <c r="L3528" i="35"/>
  <c r="L3529" i="35"/>
  <c r="L3530" i="35"/>
  <c r="L3531" i="35"/>
  <c r="L3532" i="35"/>
  <c r="L3533" i="35"/>
  <c r="L3534" i="35"/>
  <c r="L3535" i="35"/>
  <c r="N3535" i="35" s="1"/>
  <c r="L3536" i="35"/>
  <c r="L3537" i="35"/>
  <c r="L3538" i="35"/>
  <c r="L3539" i="35"/>
  <c r="L3540" i="35"/>
  <c r="L3541" i="35"/>
  <c r="L3542" i="35"/>
  <c r="L3543" i="35"/>
  <c r="N3543" i="35" s="1"/>
  <c r="L3544" i="35"/>
  <c r="L3545" i="35"/>
  <c r="L3546" i="35"/>
  <c r="L3547" i="35"/>
  <c r="L3548" i="35"/>
  <c r="L3549" i="35"/>
  <c r="L3550" i="35"/>
  <c r="L3551" i="35"/>
  <c r="N3551" i="35" s="1"/>
  <c r="L3552" i="35"/>
  <c r="L3553" i="35"/>
  <c r="L3554" i="35"/>
  <c r="L3555" i="35"/>
  <c r="L3556" i="35"/>
  <c r="L3557" i="35"/>
  <c r="L3558" i="35"/>
  <c r="L3559" i="35"/>
  <c r="N3559" i="35" s="1"/>
  <c r="L3560" i="35"/>
  <c r="L3561" i="35"/>
  <c r="L3562" i="35"/>
  <c r="L3563" i="35"/>
  <c r="L3564" i="35"/>
  <c r="L3565" i="35"/>
  <c r="L3566" i="35"/>
  <c r="L3567" i="35"/>
  <c r="N3567" i="35" s="1"/>
  <c r="L3568" i="35"/>
  <c r="L3569" i="35"/>
  <c r="L3570" i="35"/>
  <c r="L3571" i="35"/>
  <c r="L3572" i="35"/>
  <c r="L3573" i="35"/>
  <c r="L3574" i="35"/>
  <c r="L3575" i="35"/>
  <c r="N3575" i="35" s="1"/>
  <c r="L3576" i="35"/>
  <c r="L3577" i="35"/>
  <c r="L3578" i="35"/>
  <c r="L3579" i="35"/>
  <c r="L3580" i="35"/>
  <c r="L3581" i="35"/>
  <c r="L3582" i="35"/>
  <c r="L3583" i="35"/>
  <c r="N3583" i="35" s="1"/>
  <c r="L3584" i="35"/>
  <c r="L3585" i="35"/>
  <c r="L3586" i="35"/>
  <c r="L3587" i="35"/>
  <c r="L3588" i="35"/>
  <c r="L3589" i="35"/>
  <c r="L3590" i="35"/>
  <c r="L3591" i="35"/>
  <c r="N3591" i="35" s="1"/>
  <c r="L3592" i="35"/>
  <c r="L3593" i="35"/>
  <c r="L3594" i="35"/>
  <c r="L3595" i="35"/>
  <c r="L3596" i="35"/>
  <c r="L3597" i="35"/>
  <c r="L3598" i="35"/>
  <c r="L3599" i="35"/>
  <c r="N3599" i="35" s="1"/>
  <c r="L3600" i="35"/>
  <c r="L3601" i="35"/>
  <c r="L3602" i="35"/>
  <c r="L3603" i="35"/>
  <c r="L3604" i="35"/>
  <c r="L3605" i="35"/>
  <c r="L3606" i="35"/>
  <c r="L3607" i="35"/>
  <c r="N3607" i="35" s="1"/>
  <c r="L3608" i="35"/>
  <c r="L3609" i="35"/>
  <c r="L3610" i="35"/>
  <c r="L3611" i="35"/>
  <c r="L3612" i="35"/>
  <c r="L3613" i="35"/>
  <c r="L3614" i="35"/>
  <c r="L3615" i="35"/>
  <c r="N3615" i="35" s="1"/>
  <c r="L3616" i="35"/>
  <c r="L3617" i="35"/>
  <c r="L3618" i="35"/>
  <c r="L3619" i="35"/>
  <c r="L3620" i="35"/>
  <c r="L3621" i="35"/>
  <c r="L3622" i="35"/>
  <c r="L3623" i="35"/>
  <c r="N3623" i="35" s="1"/>
  <c r="L3624" i="35"/>
  <c r="L3625" i="35"/>
  <c r="L3626" i="35"/>
  <c r="L3627" i="35"/>
  <c r="L3628" i="35"/>
  <c r="L3629" i="35"/>
  <c r="L3630" i="35"/>
  <c r="L3631" i="35"/>
  <c r="N3631" i="35" s="1"/>
  <c r="L3632" i="35"/>
  <c r="L3633" i="35"/>
  <c r="L3634" i="35"/>
  <c r="L3635" i="35"/>
  <c r="L3636" i="35"/>
  <c r="L3637" i="35"/>
  <c r="L3638" i="35"/>
  <c r="L3639" i="35"/>
  <c r="N3639" i="35" s="1"/>
  <c r="L3640" i="35"/>
  <c r="L3641" i="35"/>
  <c r="L3642" i="35"/>
  <c r="L3643" i="35"/>
  <c r="L3644" i="35"/>
  <c r="L3645" i="35"/>
  <c r="L3646" i="35"/>
  <c r="L3647" i="35"/>
  <c r="N3647" i="35" s="1"/>
  <c r="L3648" i="35"/>
  <c r="L3649" i="35"/>
  <c r="L3650" i="35"/>
  <c r="L3651" i="35"/>
  <c r="L3652" i="35"/>
  <c r="L3653" i="35"/>
  <c r="L3654" i="35"/>
  <c r="L3655" i="35"/>
  <c r="N3655" i="35" s="1"/>
  <c r="L3656" i="35"/>
  <c r="L3657" i="35"/>
  <c r="L3658" i="35"/>
  <c r="L3659" i="35"/>
  <c r="L3660" i="35"/>
  <c r="L3661" i="35"/>
  <c r="L3662" i="35"/>
  <c r="L3663" i="35"/>
  <c r="N3663" i="35" s="1"/>
  <c r="L3664" i="35"/>
  <c r="L3665" i="35"/>
  <c r="L3666" i="35"/>
  <c r="L3667" i="35"/>
  <c r="L3668" i="35"/>
  <c r="L3669" i="35"/>
  <c r="L3670" i="35"/>
  <c r="L3671" i="35"/>
  <c r="N3671" i="35" s="1"/>
  <c r="L3672" i="35"/>
  <c r="L3673" i="35"/>
  <c r="L3674" i="35"/>
  <c r="L3675" i="35"/>
  <c r="L3676" i="35"/>
  <c r="L3677" i="35"/>
  <c r="L3678" i="35"/>
  <c r="L3679" i="35"/>
  <c r="N3679" i="35" s="1"/>
  <c r="L3680" i="35"/>
  <c r="L3681" i="35"/>
  <c r="L3682" i="35"/>
  <c r="L3683" i="35"/>
  <c r="L3684" i="35"/>
  <c r="L3685" i="35"/>
  <c r="L3686" i="35"/>
  <c r="L3687" i="35"/>
  <c r="N3687" i="35" s="1"/>
  <c r="L3688" i="35"/>
  <c r="L3689" i="35"/>
  <c r="L3690" i="35"/>
  <c r="L3691" i="35"/>
  <c r="L3692" i="35"/>
  <c r="L3693" i="35"/>
  <c r="L3694" i="35"/>
  <c r="L3695" i="35"/>
  <c r="N3695" i="35" s="1"/>
  <c r="L3696" i="35"/>
  <c r="L3697" i="35"/>
  <c r="L3698" i="35"/>
  <c r="L3699" i="35"/>
  <c r="L3700" i="35"/>
  <c r="L3701" i="35"/>
  <c r="L3702" i="35"/>
  <c r="L3703" i="35"/>
  <c r="N3703" i="35" s="1"/>
  <c r="L3704" i="35"/>
  <c r="L3705" i="35"/>
  <c r="L3706" i="35"/>
  <c r="L3707" i="35"/>
  <c r="L3708" i="35"/>
  <c r="L3709" i="35"/>
  <c r="L3710" i="35"/>
  <c r="L3711" i="35"/>
  <c r="N3711" i="35" s="1"/>
  <c r="L3712" i="35"/>
  <c r="L3713" i="35"/>
  <c r="L3714" i="35"/>
  <c r="L3715" i="35"/>
  <c r="L3716" i="35"/>
  <c r="L3717" i="35"/>
  <c r="L3718" i="35"/>
  <c r="L3719" i="35"/>
  <c r="N3719" i="35" s="1"/>
  <c r="L3720" i="35"/>
  <c r="L3721" i="35"/>
  <c r="L3722" i="35"/>
  <c r="L3723" i="35"/>
  <c r="L3724" i="35"/>
  <c r="L3725" i="35"/>
  <c r="L3726" i="35"/>
  <c r="L3727" i="35"/>
  <c r="N3727" i="35" s="1"/>
  <c r="L3728" i="35"/>
  <c r="L3729" i="35"/>
  <c r="L3730" i="35"/>
  <c r="L3731" i="35"/>
  <c r="L3732" i="35"/>
  <c r="L3733" i="35"/>
  <c r="L3734" i="35"/>
  <c r="L3735" i="35"/>
  <c r="N3735" i="35" s="1"/>
  <c r="L3736" i="35"/>
  <c r="L3737" i="35"/>
  <c r="L3738" i="35"/>
  <c r="L3739" i="35"/>
  <c r="L3740" i="35"/>
  <c r="L3741" i="35"/>
  <c r="L3742" i="35"/>
  <c r="L3743" i="35"/>
  <c r="N3743" i="35" s="1"/>
  <c r="L3744" i="35"/>
  <c r="L3745" i="35"/>
  <c r="L3746" i="35"/>
  <c r="L3747" i="35"/>
  <c r="L3748" i="35"/>
  <c r="L3749" i="35"/>
  <c r="L3750" i="35"/>
  <c r="L3751" i="35"/>
  <c r="N3751" i="35" s="1"/>
  <c r="L3752" i="35"/>
  <c r="L3753" i="35"/>
  <c r="L3754" i="35"/>
  <c r="L3755" i="35"/>
  <c r="L3756" i="35"/>
  <c r="L3757" i="35"/>
  <c r="L3758" i="35"/>
  <c r="L3759" i="35"/>
  <c r="N3759" i="35" s="1"/>
  <c r="L3760" i="35"/>
  <c r="L3761" i="35"/>
  <c r="L3762" i="35"/>
  <c r="L3763" i="35"/>
  <c r="L3764" i="35"/>
  <c r="L3765" i="35"/>
  <c r="L3766" i="35"/>
  <c r="L3767" i="35"/>
  <c r="N3767" i="35" s="1"/>
  <c r="L3768" i="35"/>
  <c r="L3769" i="35"/>
  <c r="L3770" i="35"/>
  <c r="L3771" i="35"/>
  <c r="L3772" i="35"/>
  <c r="L3773" i="35"/>
  <c r="L3774" i="35"/>
  <c r="L3775" i="35"/>
  <c r="N3775" i="35" s="1"/>
  <c r="L3776" i="35"/>
  <c r="L3777" i="35"/>
  <c r="L3778" i="35"/>
  <c r="L3779" i="35"/>
  <c r="L3780" i="35"/>
  <c r="L3781" i="35"/>
  <c r="L3782" i="35"/>
  <c r="L3783" i="35"/>
  <c r="N3783" i="35" s="1"/>
  <c r="L3784" i="35"/>
  <c r="L3785" i="35"/>
  <c r="L3786" i="35"/>
  <c r="L3787" i="35"/>
  <c r="L3788" i="35"/>
  <c r="L3789" i="35"/>
  <c r="L3790" i="35"/>
  <c r="L3791" i="35"/>
  <c r="N3791" i="35" s="1"/>
  <c r="L3792" i="35"/>
  <c r="L3793" i="35"/>
  <c r="L3794" i="35"/>
  <c r="L3795" i="35"/>
  <c r="L3796" i="35"/>
  <c r="L3797" i="35"/>
  <c r="L3798" i="35"/>
  <c r="L3799" i="35"/>
  <c r="N3799" i="35" s="1"/>
  <c r="L3800" i="35"/>
  <c r="L3801" i="35"/>
  <c r="L3802" i="35"/>
  <c r="L3803" i="35"/>
  <c r="L3804" i="35"/>
  <c r="L3805" i="35"/>
  <c r="L3806" i="35"/>
  <c r="L3807" i="35"/>
  <c r="N3807" i="35" s="1"/>
  <c r="L3808" i="35"/>
  <c r="L3809" i="35"/>
  <c r="L3810" i="35"/>
  <c r="L3811" i="35"/>
  <c r="L3812" i="35"/>
  <c r="L3813" i="35"/>
  <c r="L3814" i="35"/>
  <c r="L3815" i="35"/>
  <c r="N3815" i="35" s="1"/>
  <c r="L3816" i="35"/>
  <c r="L3817" i="35"/>
  <c r="L3818" i="35"/>
  <c r="L3819" i="35"/>
  <c r="L3820" i="35"/>
  <c r="L3821" i="35"/>
  <c r="L3822" i="35"/>
  <c r="L3823" i="35"/>
  <c r="N3823" i="35" s="1"/>
  <c r="L3824" i="35"/>
  <c r="L3825" i="35"/>
  <c r="L3826" i="35"/>
  <c r="L3827" i="35"/>
  <c r="L3828" i="35"/>
  <c r="L3829" i="35"/>
  <c r="L3830" i="35"/>
  <c r="L3831" i="35"/>
  <c r="N3831" i="35" s="1"/>
  <c r="L3832" i="35"/>
  <c r="L3833" i="35"/>
  <c r="L3834" i="35"/>
  <c r="L3835" i="35"/>
  <c r="L3836" i="35"/>
  <c r="L3837" i="35"/>
  <c r="L3838" i="35"/>
  <c r="L3839" i="35"/>
  <c r="N3839" i="35" s="1"/>
  <c r="L3840" i="35"/>
  <c r="L3841" i="35"/>
  <c r="L3842" i="35"/>
  <c r="L3843" i="35"/>
  <c r="L3844" i="35"/>
  <c r="L3845" i="35"/>
  <c r="L3846" i="35"/>
  <c r="L3847" i="35"/>
  <c r="N3847" i="35" s="1"/>
  <c r="L3848" i="35"/>
  <c r="L3849" i="35"/>
  <c r="L3850" i="35"/>
  <c r="L3851" i="35"/>
  <c r="L3852" i="35"/>
  <c r="L3853" i="35"/>
  <c r="L3854" i="35"/>
  <c r="L3855" i="35"/>
  <c r="N3855" i="35" s="1"/>
  <c r="L3856" i="35"/>
  <c r="L3857" i="35"/>
  <c r="L3858" i="35"/>
  <c r="L3859" i="35"/>
  <c r="L3860" i="35"/>
  <c r="L3861" i="35"/>
  <c r="L3862" i="35"/>
  <c r="L3863" i="35"/>
  <c r="N3863" i="35" s="1"/>
  <c r="L3864" i="35"/>
  <c r="L3865" i="35"/>
  <c r="L3866" i="35"/>
  <c r="L3867" i="35"/>
  <c r="L3868" i="35"/>
  <c r="L3869" i="35"/>
  <c r="L3870" i="35"/>
  <c r="L3871" i="35"/>
  <c r="N3871" i="35" s="1"/>
  <c r="L3872" i="35"/>
  <c r="L3873" i="35"/>
  <c r="L3874" i="35"/>
  <c r="L3875" i="35"/>
  <c r="L3876" i="35"/>
  <c r="L3877" i="35"/>
  <c r="L3878" i="35"/>
  <c r="L3879" i="35"/>
  <c r="N3879" i="35" s="1"/>
  <c r="L3880" i="35"/>
  <c r="L3881" i="35"/>
  <c r="L3882" i="35"/>
  <c r="L3883" i="35"/>
  <c r="L3884" i="35"/>
  <c r="L3885" i="35"/>
  <c r="L3886" i="35"/>
  <c r="L3887" i="35"/>
  <c r="N3887" i="35" s="1"/>
  <c r="L3888" i="35"/>
  <c r="L3889" i="35"/>
  <c r="L3890" i="35"/>
  <c r="L3891" i="35"/>
  <c r="L3892" i="35"/>
  <c r="L3893" i="35"/>
  <c r="L3894" i="35"/>
  <c r="L3895" i="35"/>
  <c r="N3895" i="35" s="1"/>
  <c r="L13" i="35"/>
  <c r="N3894" i="35" l="1"/>
  <c r="N3886" i="35"/>
  <c r="N3878" i="35"/>
  <c r="N3870" i="35"/>
  <c r="N3862" i="35"/>
  <c r="N3854" i="35"/>
  <c r="N3846" i="35"/>
  <c r="N3838" i="35"/>
  <c r="N3830" i="35"/>
  <c r="N3822" i="35"/>
  <c r="N3814" i="35"/>
  <c r="N3806" i="35"/>
  <c r="N3798" i="35"/>
  <c r="N3790" i="35"/>
  <c r="N3782" i="35"/>
  <c r="N3774" i="35"/>
  <c r="N3766" i="35"/>
  <c r="N3758" i="35"/>
  <c r="N3750" i="35"/>
  <c r="N3742" i="35"/>
  <c r="N3734" i="35"/>
  <c r="N3726" i="35"/>
  <c r="N3718" i="35"/>
  <c r="N3710" i="35"/>
  <c r="N3702" i="35"/>
  <c r="N3694" i="35"/>
  <c r="N3686" i="35"/>
  <c r="N3678" i="35"/>
  <c r="N3670" i="35"/>
  <c r="N3662" i="35"/>
  <c r="N3654" i="35"/>
  <c r="N3646" i="35"/>
  <c r="N3638" i="35"/>
  <c r="N3630" i="35"/>
  <c r="N3622" i="35"/>
  <c r="N3614" i="35"/>
  <c r="N3606" i="35"/>
  <c r="N3598" i="35"/>
  <c r="N3590" i="35"/>
  <c r="N3582" i="35"/>
  <c r="N3574" i="35"/>
  <c r="N3566" i="35"/>
  <c r="N3558" i="35"/>
  <c r="N3550" i="35"/>
  <c r="N3542" i="35"/>
  <c r="N3534" i="35"/>
  <c r="N3526" i="35"/>
  <c r="N3518" i="35"/>
  <c r="N3510" i="35"/>
  <c r="N3502" i="35"/>
  <c r="N3494" i="35"/>
  <c r="N3486" i="35"/>
  <c r="N3478" i="35"/>
  <c r="N3470" i="35"/>
  <c r="N3462" i="35"/>
  <c r="N3454" i="35"/>
  <c r="N3446" i="35"/>
  <c r="N3438" i="35"/>
  <c r="N3430" i="35"/>
  <c r="N3422" i="35"/>
  <c r="N3414" i="35"/>
  <c r="N3406" i="35"/>
  <c r="N3398" i="35"/>
  <c r="N3390" i="35"/>
  <c r="N3382" i="35"/>
  <c r="N3374" i="35"/>
  <c r="N3366" i="35"/>
  <c r="N3358" i="35"/>
  <c r="N3350" i="35"/>
  <c r="N3342" i="35"/>
  <c r="N3334" i="35"/>
  <c r="N3326" i="35"/>
  <c r="N3318" i="35"/>
  <c r="N3310" i="35"/>
  <c r="N3302" i="35"/>
  <c r="N3294" i="35"/>
  <c r="N3286" i="35"/>
  <c r="N3278" i="35"/>
  <c r="N3270" i="35"/>
  <c r="N3262" i="35"/>
  <c r="N3254" i="35"/>
  <c r="N3246" i="35"/>
  <c r="N3238" i="35"/>
  <c r="N3230" i="35"/>
  <c r="N3222" i="35"/>
  <c r="N3214" i="35"/>
  <c r="N3206" i="35"/>
  <c r="N3198" i="35"/>
  <c r="N3190" i="35"/>
  <c r="N3182" i="35"/>
  <c r="N3174" i="35"/>
  <c r="N3166" i="35"/>
  <c r="N3158" i="35"/>
  <c r="N3150" i="35"/>
  <c r="N3142" i="35"/>
  <c r="N3134" i="35"/>
  <c r="N3126" i="35"/>
  <c r="N3118" i="35"/>
  <c r="N3110" i="35"/>
  <c r="N3102" i="35"/>
  <c r="N3094" i="35"/>
  <c r="N3086" i="35"/>
  <c r="N3078" i="35"/>
  <c r="N3070" i="35"/>
  <c r="N3062" i="35"/>
  <c r="N3054" i="35"/>
  <c r="N3046" i="35"/>
  <c r="N3038" i="35"/>
  <c r="N3030" i="35"/>
  <c r="N3022" i="35"/>
  <c r="N3014" i="35"/>
  <c r="N3006" i="35"/>
  <c r="N2998" i="35"/>
  <c r="N2990" i="35"/>
  <c r="N2982" i="35"/>
  <c r="N2974" i="35"/>
  <c r="N2966" i="35"/>
  <c r="N2958" i="35"/>
  <c r="N2950" i="35"/>
  <c r="N2942" i="35"/>
  <c r="N2934" i="35"/>
  <c r="N2926" i="35"/>
  <c r="N2918" i="35"/>
  <c r="N2910" i="35"/>
  <c r="N2902" i="35"/>
  <c r="N2894" i="35"/>
  <c r="N2886" i="35"/>
  <c r="N2878" i="35"/>
  <c r="N2870" i="35"/>
  <c r="N2862" i="35"/>
  <c r="N2854" i="35"/>
  <c r="N2846" i="35"/>
  <c r="N2838" i="35"/>
  <c r="N2830" i="35"/>
  <c r="N2822" i="35"/>
  <c r="N2814" i="35"/>
  <c r="N2806" i="35"/>
  <c r="N2798" i="35"/>
  <c r="N2790" i="35"/>
  <c r="N2782" i="35"/>
  <c r="N2774" i="35"/>
  <c r="N2766" i="35"/>
  <c r="N2758" i="35"/>
  <c r="N3891" i="35"/>
  <c r="N3875" i="35"/>
  <c r="N3859" i="35"/>
  <c r="N3843" i="35"/>
  <c r="N3827" i="35"/>
  <c r="N3819" i="35"/>
  <c r="N3803" i="35"/>
  <c r="N3787" i="35"/>
  <c r="N3779" i="35"/>
  <c r="N3763" i="35"/>
  <c r="N3723" i="35"/>
  <c r="N3707" i="35"/>
  <c r="N3699" i="35"/>
  <c r="N3683" i="35"/>
  <c r="N3667" i="35"/>
  <c r="N3651" i="35"/>
  <c r="N3643" i="35"/>
  <c r="N3627" i="35"/>
  <c r="N3611" i="35"/>
  <c r="N3595" i="35"/>
  <c r="N3579" i="35"/>
  <c r="N3563" i="35"/>
  <c r="N3555" i="35"/>
  <c r="N3539" i="35"/>
  <c r="N3523" i="35"/>
  <c r="N3507" i="35"/>
  <c r="N3491" i="35"/>
  <c r="N3475" i="35"/>
  <c r="N3459" i="35"/>
  <c r="N3443" i="35"/>
  <c r="N3435" i="35"/>
  <c r="N3419" i="35"/>
  <c r="N3403" i="35"/>
  <c r="N3387" i="35"/>
  <c r="N3371" i="35"/>
  <c r="N3363" i="35"/>
  <c r="N3347" i="35"/>
  <c r="N3331" i="35"/>
  <c r="N3315" i="35"/>
  <c r="N3307" i="35"/>
  <c r="N3291" i="35"/>
  <c r="N3275" i="35"/>
  <c r="N3259" i="35"/>
  <c r="N3243" i="35"/>
  <c r="N3227" i="35"/>
  <c r="N3211" i="35"/>
  <c r="N3195" i="35"/>
  <c r="N3187" i="35"/>
  <c r="N3171" i="35"/>
  <c r="N3155" i="35"/>
  <c r="N3139" i="35"/>
  <c r="N3123" i="35"/>
  <c r="N3115" i="35"/>
  <c r="N3099" i="35"/>
  <c r="N3083" i="35"/>
  <c r="N3067" i="35"/>
  <c r="N3059" i="35"/>
  <c r="N3043" i="35"/>
  <c r="N3027" i="35"/>
  <c r="N3011" i="35"/>
  <c r="N2995" i="35"/>
  <c r="N2979" i="35"/>
  <c r="N2971" i="35"/>
  <c r="N2955" i="35"/>
  <c r="N2939" i="35"/>
  <c r="N2931" i="35"/>
  <c r="N2915" i="35"/>
  <c r="N2899" i="35"/>
  <c r="N2891" i="35"/>
  <c r="N2875" i="35"/>
  <c r="N2859" i="35"/>
  <c r="N2851" i="35"/>
  <c r="N2835" i="35"/>
  <c r="N2819" i="35"/>
  <c r="N2803" i="35"/>
  <c r="N2787" i="35"/>
  <c r="N2779" i="35"/>
  <c r="N2763" i="35"/>
  <c r="N2747" i="35"/>
  <c r="N2731" i="35"/>
  <c r="N2715" i="35"/>
  <c r="N2707" i="35"/>
  <c r="N2691" i="35"/>
  <c r="N2675" i="35"/>
  <c r="N3883" i="35"/>
  <c r="N3867" i="35"/>
  <c r="N3851" i="35"/>
  <c r="N3835" i="35"/>
  <c r="N3811" i="35"/>
  <c r="N3795" i="35"/>
  <c r="N3771" i="35"/>
  <c r="N3731" i="35"/>
  <c r="N3715" i="35"/>
  <c r="N3691" i="35"/>
  <c r="N3675" i="35"/>
  <c r="N3659" i="35"/>
  <c r="N3635" i="35"/>
  <c r="N3619" i="35"/>
  <c r="N3603" i="35"/>
  <c r="N3587" i="35"/>
  <c r="N3571" i="35"/>
  <c r="N3547" i="35"/>
  <c r="N3531" i="35"/>
  <c r="N3515" i="35"/>
  <c r="N3499" i="35"/>
  <c r="N3483" i="35"/>
  <c r="N3467" i="35"/>
  <c r="N3451" i="35"/>
  <c r="N3427" i="35"/>
  <c r="N3411" i="35"/>
  <c r="N3395" i="35"/>
  <c r="N3379" i="35"/>
  <c r="N3355" i="35"/>
  <c r="N3339" i="35"/>
  <c r="N3323" i="35"/>
  <c r="N3299" i="35"/>
  <c r="N3283" i="35"/>
  <c r="N3267" i="35"/>
  <c r="N3251" i="35"/>
  <c r="N3235" i="35"/>
  <c r="N3219" i="35"/>
  <c r="N3203" i="35"/>
  <c r="N3179" i="35"/>
  <c r="N3163" i="35"/>
  <c r="N3147" i="35"/>
  <c r="N3131" i="35"/>
  <c r="N3107" i="35"/>
  <c r="N3091" i="35"/>
  <c r="N3075" i="35"/>
  <c r="N3051" i="35"/>
  <c r="N3035" i="35"/>
  <c r="N3019" i="35"/>
  <c r="N3003" i="35"/>
  <c r="N2987" i="35"/>
  <c r="N2963" i="35"/>
  <c r="N2947" i="35"/>
  <c r="N2923" i="35"/>
  <c r="N2907" i="35"/>
  <c r="N2883" i="35"/>
  <c r="N2867" i="35"/>
  <c r="N2843" i="35"/>
  <c r="N2827" i="35"/>
  <c r="N2811" i="35"/>
  <c r="N2795" i="35"/>
  <c r="N2771" i="35"/>
  <c r="N2755" i="35"/>
  <c r="N2739" i="35"/>
  <c r="N2723" i="35"/>
  <c r="N2699" i="35"/>
  <c r="N2683" i="35"/>
  <c r="N2750" i="35"/>
  <c r="N2742" i="35"/>
  <c r="N2734" i="35"/>
  <c r="N2726" i="35"/>
  <c r="N2718" i="35"/>
  <c r="N2710" i="35"/>
  <c r="N2702" i="35"/>
  <c r="N2694" i="35"/>
  <c r="N2686" i="35"/>
  <c r="N2678" i="35"/>
  <c r="N2670" i="35"/>
  <c r="N2662" i="35"/>
  <c r="N2654" i="35"/>
  <c r="N2646" i="35"/>
  <c r="N2638" i="35"/>
  <c r="N2630" i="35"/>
  <c r="N2622" i="35"/>
  <c r="N2614" i="35"/>
  <c r="N2606" i="35"/>
  <c r="N2598" i="35"/>
  <c r="N2590" i="35"/>
  <c r="N2582" i="35"/>
  <c r="N2574" i="35"/>
  <c r="N2566" i="35"/>
  <c r="N2558" i="35"/>
  <c r="N2550" i="35"/>
  <c r="N2542" i="35"/>
  <c r="N2534" i="35"/>
  <c r="N2526" i="35"/>
  <c r="N2518" i="35"/>
  <c r="N2510" i="35"/>
  <c r="N2502" i="35"/>
  <c r="N2494" i="35"/>
  <c r="N2486" i="35"/>
  <c r="N2478" i="35"/>
  <c r="N2470" i="35"/>
  <c r="N2462" i="35"/>
  <c r="N2454" i="35"/>
  <c r="N2446" i="35"/>
  <c r="N2438" i="35"/>
  <c r="N2430" i="35"/>
  <c r="N2422" i="35"/>
  <c r="N2414" i="35"/>
  <c r="N2406" i="35"/>
  <c r="N2398" i="35"/>
  <c r="N2390" i="35"/>
  <c r="N2382" i="35"/>
  <c r="N2374" i="35"/>
  <c r="N2366" i="35"/>
  <c r="N2358" i="35"/>
  <c r="N2350" i="35"/>
  <c r="N2342" i="35"/>
  <c r="N2334" i="35"/>
  <c r="N2326" i="35"/>
  <c r="N2318" i="35"/>
  <c r="N2310" i="35"/>
  <c r="N2302" i="35"/>
  <c r="N2294" i="35"/>
  <c r="N2286" i="35"/>
  <c r="N2278" i="35"/>
  <c r="N2270" i="35"/>
  <c r="N2262" i="35"/>
  <c r="N2254" i="35"/>
  <c r="N2246" i="35"/>
  <c r="N2238" i="35"/>
  <c r="N2230" i="35"/>
  <c r="N2222" i="35"/>
  <c r="N2214" i="35"/>
  <c r="N2206" i="35"/>
  <c r="N2198" i="35"/>
  <c r="N2190" i="35"/>
  <c r="N2182" i="35"/>
  <c r="N2174" i="35"/>
  <c r="N2166" i="35"/>
  <c r="N2158" i="35"/>
  <c r="N2150" i="35"/>
  <c r="N2142" i="35"/>
  <c r="N2134" i="35"/>
  <c r="N2126" i="35"/>
  <c r="N2118" i="35"/>
  <c r="N2110" i="35"/>
  <c r="N2102" i="35"/>
  <c r="N2094" i="35"/>
  <c r="N2086" i="35"/>
  <c r="N2078" i="35"/>
  <c r="N2070" i="35"/>
  <c r="N2062" i="35"/>
  <c r="N2054" i="35"/>
  <c r="N2046" i="35"/>
  <c r="N2038" i="35"/>
  <c r="N2030" i="35"/>
  <c r="N2022" i="35"/>
  <c r="N2014" i="35"/>
  <c r="N2006" i="35"/>
  <c r="N1998" i="35"/>
  <c r="N1990" i="35"/>
  <c r="N1982" i="35"/>
  <c r="N1974" i="35"/>
  <c r="N1966" i="35"/>
  <c r="N1958" i="35"/>
  <c r="N1950" i="35"/>
  <c r="N1942" i="35"/>
  <c r="N1934" i="35"/>
  <c r="N1926" i="35"/>
  <c r="N1918" i="35"/>
  <c r="N1910" i="35"/>
  <c r="N1902" i="35"/>
  <c r="N1894" i="35"/>
  <c r="N1886" i="35"/>
  <c r="N1878" i="35"/>
  <c r="N1870" i="35"/>
  <c r="N1862" i="35"/>
  <c r="N1854" i="35"/>
  <c r="N1846" i="35"/>
  <c r="N1838" i="35"/>
  <c r="N1830" i="35"/>
  <c r="N1822" i="35"/>
  <c r="N1814" i="35"/>
  <c r="N1806" i="35"/>
  <c r="N1798" i="35"/>
  <c r="N1790" i="35"/>
  <c r="N1782" i="35"/>
  <c r="N1774" i="35"/>
  <c r="N1766" i="35"/>
  <c r="N1758" i="35"/>
  <c r="N1750" i="35"/>
  <c r="N1742" i="35"/>
  <c r="N1734" i="35"/>
  <c r="N1726" i="35"/>
  <c r="N1718" i="35"/>
  <c r="N1710" i="35"/>
  <c r="N1702" i="35"/>
  <c r="N1694" i="35"/>
  <c r="N1686" i="35"/>
  <c r="N1678" i="35"/>
  <c r="N1670" i="35"/>
  <c r="N1662" i="35"/>
  <c r="N1654" i="35"/>
  <c r="N1646" i="35"/>
  <c r="N1638" i="35"/>
  <c r="N1630" i="35"/>
  <c r="N1622" i="35"/>
  <c r="N1614" i="35"/>
  <c r="N1606" i="35"/>
  <c r="N1598" i="35"/>
  <c r="N1590" i="35"/>
  <c r="N1582" i="35"/>
  <c r="N1574" i="35"/>
  <c r="N1566" i="35"/>
  <c r="N1558" i="35"/>
  <c r="N1550" i="35"/>
  <c r="N1542" i="35"/>
  <c r="N1534" i="35"/>
  <c r="N1526" i="35"/>
  <c r="N1518" i="35"/>
  <c r="N1510" i="35"/>
  <c r="N1502" i="35"/>
  <c r="N1494" i="35"/>
  <c r="N1486" i="35"/>
  <c r="N1478" i="35"/>
  <c r="N1470" i="35"/>
  <c r="N1462" i="35"/>
  <c r="N1454" i="35"/>
  <c r="N1446" i="35"/>
  <c r="N1438" i="35"/>
  <c r="N1430" i="35"/>
  <c r="N1422" i="35"/>
  <c r="N1414" i="35"/>
  <c r="N1406" i="35"/>
  <c r="N1398" i="35"/>
  <c r="N42" i="35"/>
  <c r="N34" i="35"/>
  <c r="N26" i="35"/>
  <c r="N18" i="35"/>
  <c r="N1390" i="35"/>
  <c r="N1382" i="35"/>
  <c r="N1374" i="35"/>
  <c r="N1366" i="35"/>
  <c r="N1358" i="35"/>
  <c r="N1350" i="35"/>
  <c r="N1342" i="35"/>
  <c r="N1334" i="35"/>
  <c r="N1326" i="35"/>
  <c r="N1318" i="35"/>
  <c r="N1310" i="35"/>
  <c r="N1302" i="35"/>
  <c r="N1294" i="35"/>
  <c r="N1286" i="35"/>
  <c r="N1278" i="35"/>
  <c r="N1270" i="35"/>
  <c r="N1262" i="35"/>
  <c r="N1254" i="35"/>
  <c r="N1246" i="35"/>
  <c r="N1238" i="35"/>
  <c r="N1230" i="35"/>
  <c r="N1222" i="35"/>
  <c r="N1214" i="35"/>
  <c r="N1206" i="35"/>
  <c r="N1198" i="35"/>
  <c r="N1190" i="35"/>
  <c r="N1182" i="35"/>
  <c r="N1174" i="35"/>
  <c r="N1166" i="35"/>
  <c r="N1158" i="35"/>
  <c r="N1150" i="35"/>
  <c r="N1142" i="35"/>
  <c r="N1134" i="35"/>
  <c r="N1126" i="35"/>
  <c r="N1118" i="35"/>
  <c r="N1110" i="35"/>
  <c r="N1102" i="35"/>
  <c r="N1094" i="35"/>
  <c r="N1086" i="35"/>
  <c r="N1078" i="35"/>
  <c r="N1070" i="35"/>
  <c r="N1062" i="35"/>
  <c r="N1054" i="35"/>
  <c r="N1046" i="35"/>
  <c r="N1038" i="35"/>
  <c r="N1030" i="35"/>
  <c r="N1022" i="35"/>
  <c r="N1014" i="35"/>
  <c r="N1006" i="35"/>
  <c r="N998" i="35"/>
  <c r="N990" i="35"/>
  <c r="N982" i="35"/>
  <c r="N974" i="35"/>
  <c r="N966" i="35"/>
  <c r="N958" i="35"/>
  <c r="N950" i="35"/>
  <c r="N942" i="35"/>
  <c r="N934" i="35"/>
  <c r="N926" i="35"/>
  <c r="N918" i="35"/>
  <c r="N910" i="35"/>
  <c r="N902" i="35"/>
  <c r="N894" i="35"/>
  <c r="N886" i="35"/>
  <c r="N878" i="35"/>
  <c r="N870" i="35"/>
  <c r="N862" i="35"/>
  <c r="N854" i="35"/>
  <c r="N846" i="35"/>
  <c r="N838" i="35"/>
  <c r="N830" i="35"/>
  <c r="N822" i="35"/>
  <c r="N814" i="35"/>
  <c r="N806" i="35"/>
  <c r="N798" i="35"/>
  <c r="N790" i="35"/>
  <c r="N782" i="35"/>
  <c r="N774" i="35"/>
  <c r="N766" i="35"/>
  <c r="N758" i="35"/>
  <c r="N750" i="35"/>
  <c r="N742" i="35"/>
  <c r="N734" i="35"/>
  <c r="N726" i="35"/>
  <c r="N718" i="35"/>
  <c r="N3882" i="35"/>
  <c r="N3858" i="35"/>
  <c r="N3834" i="35"/>
  <c r="N3810" i="35"/>
  <c r="N3786" i="35"/>
  <c r="N3762" i="35"/>
  <c r="N3738" i="35"/>
  <c r="N3714" i="35"/>
  <c r="N3706" i="35"/>
  <c r="N3682" i="35"/>
  <c r="N3650" i="35"/>
  <c r="N3626" i="35"/>
  <c r="N3602" i="35"/>
  <c r="N3578" i="35"/>
  <c r="N3562" i="35"/>
  <c r="N3538" i="35"/>
  <c r="N3514" i="35"/>
  <c r="N3490" i="35"/>
  <c r="N3466" i="35"/>
  <c r="N3442" i="35"/>
  <c r="N3418" i="35"/>
  <c r="N3394" i="35"/>
  <c r="N3370" i="35"/>
  <c r="N3354" i="35"/>
  <c r="N3330" i="35"/>
  <c r="N3306" i="35"/>
  <c r="N3282" i="35"/>
  <c r="N3266" i="35"/>
  <c r="N3234" i="35"/>
  <c r="N3210" i="35"/>
  <c r="N3186" i="35"/>
  <c r="N3162" i="35"/>
  <c r="N3138" i="35"/>
  <c r="N3114" i="35"/>
  <c r="N3098" i="35"/>
  <c r="N3074" i="35"/>
  <c r="N3050" i="35"/>
  <c r="N2978" i="35"/>
  <c r="N2033" i="35"/>
  <c r="N2025" i="35"/>
  <c r="N2017" i="35"/>
  <c r="N2009" i="35"/>
  <c r="N2001" i="35"/>
  <c r="N1993" i="35"/>
  <c r="N1985" i="35"/>
  <c r="N1977" i="35"/>
  <c r="N1969" i="35"/>
  <c r="N1961" i="35"/>
  <c r="N1953" i="35"/>
  <c r="N1945" i="35"/>
  <c r="N1937" i="35"/>
  <c r="N1929" i="35"/>
  <c r="N1921" i="35"/>
  <c r="N1913" i="35"/>
  <c r="N1905" i="35"/>
  <c r="N1897" i="35"/>
  <c r="N1889" i="35"/>
  <c r="N1881" i="35"/>
  <c r="N1873" i="35"/>
  <c r="N1865" i="35"/>
  <c r="N1857" i="35"/>
  <c r="N1849" i="35"/>
  <c r="N1841" i="35"/>
  <c r="N1833" i="35"/>
  <c r="N1825" i="35"/>
  <c r="N1817" i="35"/>
  <c r="N1809" i="35"/>
  <c r="N1801" i="35"/>
  <c r="N1793" i="35"/>
  <c r="N1785" i="35"/>
  <c r="N1777" i="35"/>
  <c r="N1769" i="35"/>
  <c r="N1761" i="35"/>
  <c r="N1753" i="35"/>
  <c r="N1745" i="35"/>
  <c r="N1737" i="35"/>
  <c r="N1729" i="35"/>
  <c r="N3874" i="35"/>
  <c r="N3842" i="35"/>
  <c r="N3818" i="35"/>
  <c r="N3794" i="35"/>
  <c r="N3770" i="35"/>
  <c r="N3746" i="35"/>
  <c r="N3722" i="35"/>
  <c r="N3690" i="35"/>
  <c r="N3666" i="35"/>
  <c r="N3642" i="35"/>
  <c r="N3618" i="35"/>
  <c r="N3594" i="35"/>
  <c r="N3554" i="35"/>
  <c r="N3530" i="35"/>
  <c r="N3506" i="35"/>
  <c r="N3482" i="35"/>
  <c r="N3458" i="35"/>
  <c r="N3434" i="35"/>
  <c r="N3410" i="35"/>
  <c r="N3386" i="35"/>
  <c r="N3362" i="35"/>
  <c r="N3338" i="35"/>
  <c r="N3314" i="35"/>
  <c r="N3290" i="35"/>
  <c r="N3258" i="35"/>
  <c r="N3226" i="35"/>
  <c r="N3202" i="35"/>
  <c r="N3178" i="35"/>
  <c r="N3154" i="35"/>
  <c r="N3130" i="35"/>
  <c r="N3106" i="35"/>
  <c r="N3082" i="35"/>
  <c r="N3058" i="35"/>
  <c r="N3042" i="35"/>
  <c r="N3034" i="35"/>
  <c r="N3026" i="35"/>
  <c r="N3018" i="35"/>
  <c r="N3010" i="35"/>
  <c r="N3002" i="35"/>
  <c r="N2994" i="35"/>
  <c r="N2986" i="35"/>
  <c r="N2962" i="35"/>
  <c r="N2954" i="35"/>
  <c r="N2946" i="35"/>
  <c r="N2938" i="35"/>
  <c r="N2930" i="35"/>
  <c r="N2922" i="35"/>
  <c r="N2914" i="35"/>
  <c r="N2906" i="35"/>
  <c r="N2898" i="35"/>
  <c r="N2890" i="35"/>
  <c r="N2882" i="35"/>
  <c r="N2874" i="35"/>
  <c r="N2866" i="35"/>
  <c r="N2858" i="35"/>
  <c r="N2850" i="35"/>
  <c r="N2842" i="35"/>
  <c r="N2834" i="35"/>
  <c r="N2826" i="35"/>
  <c r="N2818" i="35"/>
  <c r="N2810" i="35"/>
  <c r="N2802" i="35"/>
  <c r="N2794" i="35"/>
  <c r="N2786" i="35"/>
  <c r="N2778" i="35"/>
  <c r="N2770" i="35"/>
  <c r="N2762" i="35"/>
  <c r="N2754" i="35"/>
  <c r="N2746" i="35"/>
  <c r="N2738" i="35"/>
  <c r="N2730" i="35"/>
  <c r="N2722" i="35"/>
  <c r="N2714" i="35"/>
  <c r="N2706" i="35"/>
  <c r="N2698" i="35"/>
  <c r="N2690" i="35"/>
  <c r="N2682" i="35"/>
  <c r="N2674" i="35"/>
  <c r="N2666" i="35"/>
  <c r="N2658" i="35"/>
  <c r="N2650" i="35"/>
  <c r="N2642" i="35"/>
  <c r="N2634" i="35"/>
  <c r="N2626" i="35"/>
  <c r="N2618" i="35"/>
  <c r="N2610" i="35"/>
  <c r="N2602" i="35"/>
  <c r="N2594" i="35"/>
  <c r="N2586" i="35"/>
  <c r="N2578" i="35"/>
  <c r="N2570" i="35"/>
  <c r="N2562" i="35"/>
  <c r="N2554" i="35"/>
  <c r="N2546" i="35"/>
  <c r="N2538" i="35"/>
  <c r="N2530" i="35"/>
  <c r="N2522" i="35"/>
  <c r="N2514" i="35"/>
  <c r="N2506" i="35"/>
  <c r="N2498" i="35"/>
  <c r="N2490" i="35"/>
  <c r="N2482" i="35"/>
  <c r="N2474" i="35"/>
  <c r="N2466" i="35"/>
  <c r="N2458" i="35"/>
  <c r="N2450" i="35"/>
  <c r="N2442" i="35"/>
  <c r="N2434" i="35"/>
  <c r="N2426" i="35"/>
  <c r="N2418" i="35"/>
  <c r="N2410" i="35"/>
  <c r="N2402" i="35"/>
  <c r="N2394" i="35"/>
  <c r="N2386" i="35"/>
  <c r="N2378" i="35"/>
  <c r="N2370" i="35"/>
  <c r="N2362" i="35"/>
  <c r="N2354" i="35"/>
  <c r="N2346" i="35"/>
  <c r="N2338" i="35"/>
  <c r="N2330" i="35"/>
  <c r="N2322" i="35"/>
  <c r="N2314" i="35"/>
  <c r="N2306" i="35"/>
  <c r="N2298" i="35"/>
  <c r="N2290" i="35"/>
  <c r="N2282" i="35"/>
  <c r="N2274" i="35"/>
  <c r="N2266" i="35"/>
  <c r="N2258" i="35"/>
  <c r="N2250" i="35"/>
  <c r="N2242" i="35"/>
  <c r="N2234" i="35"/>
  <c r="N2226" i="35"/>
  <c r="N2218" i="35"/>
  <c r="N2210" i="35"/>
  <c r="N2202" i="35"/>
  <c r="N2194" i="35"/>
  <c r="N2186" i="35"/>
  <c r="N2178" i="35"/>
  <c r="N2170" i="35"/>
  <c r="N2162" i="35"/>
  <c r="N2154" i="35"/>
  <c r="N2146" i="35"/>
  <c r="N2138" i="35"/>
  <c r="N3890" i="35"/>
  <c r="N3866" i="35"/>
  <c r="N3850" i="35"/>
  <c r="N3826" i="35"/>
  <c r="N3802" i="35"/>
  <c r="N3778" i="35"/>
  <c r="N3754" i="35"/>
  <c r="N3730" i="35"/>
  <c r="N3698" i="35"/>
  <c r="N3674" i="35"/>
  <c r="N3658" i="35"/>
  <c r="N3634" i="35"/>
  <c r="N3610" i="35"/>
  <c r="N3586" i="35"/>
  <c r="N3570" i="35"/>
  <c r="N3546" i="35"/>
  <c r="N3522" i="35"/>
  <c r="N3498" i="35"/>
  <c r="N3474" i="35"/>
  <c r="N3450" i="35"/>
  <c r="N3426" i="35"/>
  <c r="N3402" i="35"/>
  <c r="N3378" i="35"/>
  <c r="N3346" i="35"/>
  <c r="N3322" i="35"/>
  <c r="N3298" i="35"/>
  <c r="N3274" i="35"/>
  <c r="N3250" i="35"/>
  <c r="N3242" i="35"/>
  <c r="N3218" i="35"/>
  <c r="N3194" i="35"/>
  <c r="N3170" i="35"/>
  <c r="N3146" i="35"/>
  <c r="N3122" i="35"/>
  <c r="N3090" i="35"/>
  <c r="N3066" i="35"/>
  <c r="N2970" i="35"/>
  <c r="N1721" i="35"/>
  <c r="N1713" i="35"/>
  <c r="N1697" i="35"/>
  <c r="N1689" i="35"/>
  <c r="N1673" i="35"/>
  <c r="N1657" i="35"/>
  <c r="N1649" i="35"/>
  <c r="N1633" i="35"/>
  <c r="N1625" i="35"/>
  <c r="N1617" i="35"/>
  <c r="N1609" i="35"/>
  <c r="N1601" i="35"/>
  <c r="N1593" i="35"/>
  <c r="N1577" i="35"/>
  <c r="N1569" i="35"/>
  <c r="N1561" i="35"/>
  <c r="N1553" i="35"/>
  <c r="N1545" i="35"/>
  <c r="N1537" i="35"/>
  <c r="N1529" i="35"/>
  <c r="N1521" i="35"/>
  <c r="N1513" i="35"/>
  <c r="N1505" i="35"/>
  <c r="N1497" i="35"/>
  <c r="N1489" i="35"/>
  <c r="N1481" i="35"/>
  <c r="N1473" i="35"/>
  <c r="N1465" i="35"/>
  <c r="N1457" i="35"/>
  <c r="N1449" i="35"/>
  <c r="N1441" i="35"/>
  <c r="N1433" i="35"/>
  <c r="N1425" i="35"/>
  <c r="N1417" i="35"/>
  <c r="N1409" i="35"/>
  <c r="N1401" i="35"/>
  <c r="N1393" i="35"/>
  <c r="N1385" i="35"/>
  <c r="N1377" i="35"/>
  <c r="N1369" i="35"/>
  <c r="N1361" i="35"/>
  <c r="N1353" i="35"/>
  <c r="N1345" i="35"/>
  <c r="N1337" i="35"/>
  <c r="N1329" i="35"/>
  <c r="N1321" i="35"/>
  <c r="N1313" i="35"/>
  <c r="N1305" i="35"/>
  <c r="N1297" i="35"/>
  <c r="N1289" i="35"/>
  <c r="N1281" i="35"/>
  <c r="N1273" i="35"/>
  <c r="N1265" i="35"/>
  <c r="N1257" i="35"/>
  <c r="N1249" i="35"/>
  <c r="N1241" i="35"/>
  <c r="N1233" i="35"/>
  <c r="N1225" i="35"/>
  <c r="N1217" i="35"/>
  <c r="N1209" i="35"/>
  <c r="N1201" i="35"/>
  <c r="N1193" i="35"/>
  <c r="N1185" i="35"/>
  <c r="N1177" i="35"/>
  <c r="N1169" i="35"/>
  <c r="N1161" i="35"/>
  <c r="N1153" i="35"/>
  <c r="N1145" i="35"/>
  <c r="N1137" i="35"/>
  <c r="N1129" i="35"/>
  <c r="N1121" i="35"/>
  <c r="N1113" i="35"/>
  <c r="N1105" i="35"/>
  <c r="N1097" i="35"/>
  <c r="N1089" i="35"/>
  <c r="N1081" i="35"/>
  <c r="N1073" i="35"/>
  <c r="N1065" i="35"/>
  <c r="N1057" i="35"/>
  <c r="N1049" i="35"/>
  <c r="N1041" i="35"/>
  <c r="N1033" i="35"/>
  <c r="N1025" i="35"/>
  <c r="N1017" i="35"/>
  <c r="N1009" i="35"/>
  <c r="N993" i="35"/>
  <c r="N2130" i="35"/>
  <c r="N2122" i="35"/>
  <c r="N2114" i="35"/>
  <c r="N2106" i="35"/>
  <c r="N2098" i="35"/>
  <c r="N2090" i="35"/>
  <c r="N2082" i="35"/>
  <c r="N2074" i="35"/>
  <c r="N2066" i="35"/>
  <c r="N2058" i="35"/>
  <c r="N2050" i="35"/>
  <c r="N2042" i="35"/>
  <c r="N2034" i="35"/>
  <c r="N2026" i="35"/>
  <c r="N2018" i="35"/>
  <c r="N2010" i="35"/>
  <c r="N2002" i="35"/>
  <c r="N1994" i="35"/>
  <c r="N1986" i="35"/>
  <c r="N1978" i="35"/>
  <c r="N1970" i="35"/>
  <c r="N1962" i="35"/>
  <c r="N1954" i="35"/>
  <c r="N1946" i="35"/>
  <c r="N1938" i="35"/>
  <c r="N1930" i="35"/>
  <c r="N1922" i="35"/>
  <c r="N1914" i="35"/>
  <c r="N1906" i="35"/>
  <c r="N1898" i="35"/>
  <c r="N1890" i="35"/>
  <c r="N1882" i="35"/>
  <c r="N1874" i="35"/>
  <c r="N1866" i="35"/>
  <c r="N1858" i="35"/>
  <c r="N1850" i="35"/>
  <c r="N1842" i="35"/>
  <c r="N1834" i="35"/>
  <c r="N1826" i="35"/>
  <c r="N1818" i="35"/>
  <c r="N1705" i="35"/>
  <c r="N1681" i="35"/>
  <c r="N1665" i="35"/>
  <c r="N1641" i="35"/>
  <c r="N1585" i="35"/>
  <c r="N1001" i="35"/>
  <c r="N977" i="35"/>
  <c r="N961" i="35"/>
  <c r="N945" i="35"/>
  <c r="N921" i="35"/>
  <c r="N905" i="35"/>
  <c r="N889" i="35"/>
  <c r="N865" i="35"/>
  <c r="N849" i="35"/>
  <c r="N833" i="35"/>
  <c r="N809" i="35"/>
  <c r="N793" i="35"/>
  <c r="N777" i="35"/>
  <c r="N761" i="35"/>
  <c r="N745" i="35"/>
  <c r="N721" i="35"/>
  <c r="N705" i="35"/>
  <c r="N689" i="35"/>
  <c r="N665" i="35"/>
  <c r="N649" i="35"/>
  <c r="N633" i="35"/>
  <c r="N617" i="35"/>
  <c r="N601" i="35"/>
  <c r="N585" i="35"/>
  <c r="N569" i="35"/>
  <c r="N553" i="35"/>
  <c r="N537" i="35"/>
  <c r="N513" i="35"/>
  <c r="N489" i="35"/>
  <c r="N13" i="35"/>
  <c r="N3888" i="35"/>
  <c r="N3880" i="35"/>
  <c r="N3872" i="35"/>
  <c r="N3864" i="35"/>
  <c r="N3856" i="35"/>
  <c r="N3848" i="35"/>
  <c r="N3840" i="35"/>
  <c r="N3832" i="35"/>
  <c r="N3824" i="35"/>
  <c r="N3816" i="35"/>
  <c r="N3808" i="35"/>
  <c r="N3800" i="35"/>
  <c r="N3792" i="35"/>
  <c r="N3784" i="35"/>
  <c r="N3776" i="35"/>
  <c r="N3768" i="35"/>
  <c r="N3760" i="35"/>
  <c r="N3752" i="35"/>
  <c r="N3744" i="35"/>
  <c r="N3736" i="35"/>
  <c r="N3728" i="35"/>
  <c r="N3720" i="35"/>
  <c r="N3712" i="35"/>
  <c r="N3704" i="35"/>
  <c r="N3696" i="35"/>
  <c r="N3688" i="35"/>
  <c r="N3680" i="35"/>
  <c r="N3672" i="35"/>
  <c r="N3664" i="35"/>
  <c r="N3656" i="35"/>
  <c r="N3648" i="35"/>
  <c r="N3640" i="35"/>
  <c r="N3632" i="35"/>
  <c r="N3624" i="35"/>
  <c r="N3616" i="35"/>
  <c r="N3608" i="35"/>
  <c r="N3600" i="35"/>
  <c r="N3592" i="35"/>
  <c r="N3584" i="35"/>
  <c r="N3576" i="35"/>
  <c r="N3568" i="35"/>
  <c r="N3560" i="35"/>
  <c r="N3552" i="35"/>
  <c r="N3544" i="35"/>
  <c r="N3536" i="35"/>
  <c r="N3528" i="35"/>
  <c r="N3520" i="35"/>
  <c r="N3512" i="35"/>
  <c r="N3504" i="35"/>
  <c r="N3496" i="35"/>
  <c r="N3488" i="35"/>
  <c r="N3480" i="35"/>
  <c r="N3472" i="35"/>
  <c r="N3464" i="35"/>
  <c r="N3456" i="35"/>
  <c r="N1810" i="35"/>
  <c r="N1802" i="35"/>
  <c r="N1794" i="35"/>
  <c r="N1786" i="35"/>
  <c r="N1778" i="35"/>
  <c r="N1770" i="35"/>
  <c r="N1762" i="35"/>
  <c r="N1754" i="35"/>
  <c r="N1746" i="35"/>
  <c r="N1738" i="35"/>
  <c r="N1730" i="35"/>
  <c r="N1722" i="35"/>
  <c r="N1714" i="35"/>
  <c r="N1706" i="35"/>
  <c r="N1698" i="35"/>
  <c r="N1690" i="35"/>
  <c r="N1682" i="35"/>
  <c r="N1674" i="35"/>
  <c r="N1666" i="35"/>
  <c r="N1658" i="35"/>
  <c r="N1650" i="35"/>
  <c r="N1642" i="35"/>
  <c r="N1634" i="35"/>
  <c r="N1626" i="35"/>
  <c r="N1618" i="35"/>
  <c r="N1610" i="35"/>
  <c r="N1602" i="35"/>
  <c r="N1594" i="35"/>
  <c r="N1586" i="35"/>
  <c r="N1578" i="35"/>
  <c r="N1570" i="35"/>
  <c r="N1562" i="35"/>
  <c r="N1554" i="35"/>
  <c r="N1546" i="35"/>
  <c r="N1538" i="35"/>
  <c r="N1530" i="35"/>
  <c r="N1522" i="35"/>
  <c r="N1514" i="35"/>
  <c r="N1506" i="35"/>
  <c r="N1498" i="35"/>
  <c r="N1490" i="35"/>
  <c r="N1482" i="35"/>
  <c r="N1474" i="35"/>
  <c r="N1466" i="35"/>
  <c r="N1458" i="35"/>
  <c r="N1450" i="35"/>
  <c r="N1442" i="35"/>
  <c r="N1434" i="35"/>
  <c r="N1426" i="35"/>
  <c r="N1418" i="35"/>
  <c r="N1410" i="35"/>
  <c r="N1402" i="35"/>
  <c r="N1394" i="35"/>
  <c r="N1386" i="35"/>
  <c r="N1378" i="35"/>
  <c r="N1370" i="35"/>
  <c r="N1362" i="35"/>
  <c r="N1354" i="35"/>
  <c r="N1346" i="35"/>
  <c r="N1338" i="35"/>
  <c r="N1330" i="35"/>
  <c r="N1322" i="35"/>
  <c r="N1314" i="35"/>
  <c r="N1306" i="35"/>
  <c r="N1298" i="35"/>
  <c r="N1290" i="35"/>
  <c r="N1282" i="35"/>
  <c r="N1274" i="35"/>
  <c r="N1266" i="35"/>
  <c r="N1258" i="35"/>
  <c r="N1250" i="35"/>
  <c r="N1242" i="35"/>
  <c r="N1234" i="35"/>
  <c r="N1226" i="35"/>
  <c r="N1218" i="35"/>
  <c r="N1210" i="35"/>
  <c r="N1202" i="35"/>
  <c r="N1194" i="35"/>
  <c r="N1186" i="35"/>
  <c r="N1178" i="35"/>
  <c r="N1170" i="35"/>
  <c r="N1162" i="35"/>
  <c r="N1154" i="35"/>
  <c r="N1146" i="35"/>
  <c r="N1138" i="35"/>
  <c r="N1130" i="35"/>
  <c r="N1122" i="35"/>
  <c r="N1114" i="35"/>
  <c r="N1106" i="35"/>
  <c r="N1098" i="35"/>
  <c r="N1090" i="35"/>
  <c r="N1082" i="35"/>
  <c r="N1074" i="35"/>
  <c r="N1066" i="35"/>
  <c r="N1058" i="35"/>
  <c r="N1050" i="35"/>
  <c r="N1042" i="35"/>
  <c r="N1034" i="35"/>
  <c r="N1026" i="35"/>
  <c r="N1018" i="35"/>
  <c r="N1010" i="35"/>
  <c r="N1002" i="35"/>
  <c r="N994" i="35"/>
  <c r="N986" i="35"/>
  <c r="N978" i="35"/>
  <c r="N970" i="35"/>
  <c r="N962" i="35"/>
  <c r="N954" i="35"/>
  <c r="N946" i="35"/>
  <c r="N938" i="35"/>
  <c r="N930" i="35"/>
  <c r="N922" i="35"/>
  <c r="N914" i="35"/>
  <c r="N906" i="35"/>
  <c r="N898" i="35"/>
  <c r="N890" i="35"/>
  <c r="N882" i="35"/>
  <c r="N874" i="35"/>
  <c r="N866" i="35"/>
  <c r="N858" i="35"/>
  <c r="N850" i="35"/>
  <c r="N842" i="35"/>
  <c r="N834" i="35"/>
  <c r="N826" i="35"/>
  <c r="N818" i="35"/>
  <c r="N810" i="35"/>
  <c r="N802" i="35"/>
  <c r="N794" i="35"/>
  <c r="N786" i="35"/>
  <c r="N778" i="35"/>
  <c r="N770" i="35"/>
  <c r="N762" i="35"/>
  <c r="N754" i="35"/>
  <c r="N746" i="35"/>
  <c r="N738" i="35"/>
  <c r="N985" i="35"/>
  <c r="N969" i="35"/>
  <c r="N953" i="35"/>
  <c r="N937" i="35"/>
  <c r="N929" i="35"/>
  <c r="N913" i="35"/>
  <c r="N897" i="35"/>
  <c r="N881" i="35"/>
  <c r="N873" i="35"/>
  <c r="N857" i="35"/>
  <c r="N841" i="35"/>
  <c r="N825" i="35"/>
  <c r="N817" i="35"/>
  <c r="N801" i="35"/>
  <c r="N785" i="35"/>
  <c r="N769" i="35"/>
  <c r="N753" i="35"/>
  <c r="N737" i="35"/>
  <c r="N729" i="35"/>
  <c r="N713" i="35"/>
  <c r="N697" i="35"/>
  <c r="N681" i="35"/>
  <c r="N673" i="35"/>
  <c r="N657" i="35"/>
  <c r="N641" i="35"/>
  <c r="N625" i="35"/>
  <c r="N609" i="35"/>
  <c r="N593" i="35"/>
  <c r="N577" i="35"/>
  <c r="N561" i="35"/>
  <c r="N545" i="35"/>
  <c r="N529" i="35"/>
  <c r="N521" i="35"/>
  <c r="N505" i="35"/>
  <c r="N497" i="35"/>
  <c r="N481" i="35"/>
  <c r="N473" i="35"/>
  <c r="N465" i="35"/>
  <c r="N457" i="35"/>
  <c r="N449" i="35"/>
  <c r="N441" i="35"/>
  <c r="N433" i="35"/>
  <c r="N425" i="35"/>
  <c r="N417" i="35"/>
  <c r="N409" i="35"/>
  <c r="N401" i="35"/>
  <c r="N393" i="35"/>
  <c r="N385" i="35"/>
  <c r="N377" i="35"/>
  <c r="N369" i="35"/>
  <c r="N353" i="35"/>
  <c r="N345" i="35"/>
  <c r="N337" i="35"/>
  <c r="N329" i="35"/>
  <c r="N321" i="35"/>
  <c r="N313" i="35"/>
  <c r="N297" i="35"/>
  <c r="N281" i="35"/>
  <c r="N273" i="35"/>
  <c r="N265" i="35"/>
  <c r="N249" i="35"/>
  <c r="N241" i="35"/>
  <c r="N233" i="35"/>
  <c r="N225" i="35"/>
  <c r="N209" i="35"/>
  <c r="N201" i="35"/>
  <c r="N193" i="35"/>
  <c r="N185" i="35"/>
  <c r="N177" i="35"/>
  <c r="N161" i="35"/>
  <c r="N153" i="35"/>
  <c r="N145" i="35"/>
  <c r="N137" i="35"/>
  <c r="N129" i="35"/>
  <c r="N121" i="35"/>
  <c r="N113" i="35"/>
  <c r="N105" i="35"/>
  <c r="N97" i="35"/>
  <c r="N89" i="35"/>
  <c r="N73" i="35"/>
  <c r="N65" i="35"/>
  <c r="N57" i="35"/>
  <c r="N49" i="35"/>
  <c r="N33" i="35"/>
  <c r="N17" i="35"/>
  <c r="N3448" i="35"/>
  <c r="N3440" i="35"/>
  <c r="N3432" i="35"/>
  <c r="N3424" i="35"/>
  <c r="N3416" i="35"/>
  <c r="N3408" i="35"/>
  <c r="N3400" i="35"/>
  <c r="N3392" i="35"/>
  <c r="N3384" i="35"/>
  <c r="N3376" i="35"/>
  <c r="N3368" i="35"/>
  <c r="N3360" i="35"/>
  <c r="N3352" i="35"/>
  <c r="N3344" i="35"/>
  <c r="N3336" i="35"/>
  <c r="N3328" i="35"/>
  <c r="N3320" i="35"/>
  <c r="N3312" i="35"/>
  <c r="N3304" i="35"/>
  <c r="N3296" i="35"/>
  <c r="N3288" i="35"/>
  <c r="N3280" i="35"/>
  <c r="N3272" i="35"/>
  <c r="N3264" i="35"/>
  <c r="N3256" i="35"/>
  <c r="N3248" i="35"/>
  <c r="N3240" i="35"/>
  <c r="N3232" i="35"/>
  <c r="N3224" i="35"/>
  <c r="N3216" i="35"/>
  <c r="N3208" i="35"/>
  <c r="N3200" i="35"/>
  <c r="N3192" i="35"/>
  <c r="N3184" i="35"/>
  <c r="N3176" i="35"/>
  <c r="N3168" i="35"/>
  <c r="N3160" i="35"/>
  <c r="N3152" i="35"/>
  <c r="N3144" i="35"/>
  <c r="N3136" i="35"/>
  <c r="N3128" i="35"/>
  <c r="N3120" i="35"/>
  <c r="N3112" i="35"/>
  <c r="N3104" i="35"/>
  <c r="N3096" i="35"/>
  <c r="N40" i="35"/>
  <c r="N32" i="35"/>
  <c r="N2667" i="35"/>
  <c r="N2659" i="35"/>
  <c r="N2651" i="35"/>
  <c r="N2643" i="35"/>
  <c r="N2635" i="35"/>
  <c r="N2627" i="35"/>
  <c r="N2619" i="35"/>
  <c r="N2611" i="35"/>
  <c r="N2603" i="35"/>
  <c r="N2595" i="35"/>
  <c r="N2587" i="35"/>
  <c r="N2579" i="35"/>
  <c r="N2571" i="35"/>
  <c r="N2563" i="35"/>
  <c r="N2555" i="35"/>
  <c r="N2547" i="35"/>
  <c r="N2539" i="35"/>
  <c r="N2531" i="35"/>
  <c r="N2523" i="35"/>
  <c r="N2515" i="35"/>
  <c r="N2507" i="35"/>
  <c r="N2499" i="35"/>
  <c r="N2491" i="35"/>
  <c r="N2483" i="35"/>
  <c r="N2475" i="35"/>
  <c r="N2467" i="35"/>
  <c r="N2451" i="35"/>
  <c r="N2443" i="35"/>
  <c r="N2435" i="35"/>
  <c r="N2427" i="35"/>
  <c r="N2419" i="35"/>
  <c r="N2411" i="35"/>
  <c r="N2403" i="35"/>
  <c r="N2395" i="35"/>
  <c r="N2387" i="35"/>
  <c r="N2379" i="35"/>
  <c r="N2371" i="35"/>
  <c r="N2363" i="35"/>
  <c r="N2355" i="35"/>
  <c r="N2347" i="35"/>
  <c r="N2339" i="35"/>
  <c r="N2331" i="35"/>
  <c r="N2323" i="35"/>
  <c r="N2315" i="35"/>
  <c r="N2307" i="35"/>
  <c r="N2299" i="35"/>
  <c r="N2291" i="35"/>
  <c r="N2283" i="35"/>
  <c r="N2275" i="35"/>
  <c r="N2267" i="35"/>
  <c r="N2259" i="35"/>
  <c r="N2251" i="35"/>
  <c r="N2243" i="35"/>
  <c r="N2235" i="35"/>
  <c r="N2227" i="35"/>
  <c r="N2219" i="35"/>
  <c r="N2211" i="35"/>
  <c r="N2203" i="35"/>
  <c r="N2195" i="35"/>
  <c r="N2187" i="35"/>
  <c r="N2179" i="35"/>
  <c r="N2171" i="35"/>
  <c r="N2163" i="35"/>
  <c r="N2155" i="35"/>
  <c r="N2147" i="35"/>
  <c r="N2139" i="35"/>
  <c r="N2131" i="35"/>
  <c r="N2123" i="35"/>
  <c r="N2115" i="35"/>
  <c r="N730" i="35"/>
  <c r="N722" i="35"/>
  <c r="N714" i="35"/>
  <c r="N706" i="35"/>
  <c r="N698" i="35"/>
  <c r="N690" i="35"/>
  <c r="N682" i="35"/>
  <c r="N674" i="35"/>
  <c r="N666" i="35"/>
  <c r="N658" i="35"/>
  <c r="N650" i="35"/>
  <c r="N642" i="35"/>
  <c r="N634" i="35"/>
  <c r="N626" i="35"/>
  <c r="N618" i="35"/>
  <c r="N610" i="35"/>
  <c r="N602" i="35"/>
  <c r="N594" i="35"/>
  <c r="N586" i="35"/>
  <c r="N578" i="35"/>
  <c r="N570" i="35"/>
  <c r="N562" i="35"/>
  <c r="N554" i="35"/>
  <c r="N546" i="35"/>
  <c r="N538" i="35"/>
  <c r="N530" i="35"/>
  <c r="N522" i="35"/>
  <c r="N514" i="35"/>
  <c r="N506" i="35"/>
  <c r="N498" i="35"/>
  <c r="N490" i="35"/>
  <c r="N482" i="35"/>
  <c r="N474" i="35"/>
  <c r="N466" i="35"/>
  <c r="N458" i="35"/>
  <c r="N450" i="35"/>
  <c r="N442" i="35"/>
  <c r="N434" i="35"/>
  <c r="N426" i="35"/>
  <c r="N418" i="35"/>
  <c r="N410" i="35"/>
  <c r="N402" i="35"/>
  <c r="N394" i="35"/>
  <c r="N386" i="35"/>
  <c r="N370" i="35"/>
  <c r="N362" i="35"/>
  <c r="N354" i="35"/>
  <c r="N346" i="35"/>
  <c r="N338" i="35"/>
  <c r="N330" i="35"/>
  <c r="N322" i="35"/>
  <c r="N314" i="35"/>
  <c r="N306" i="35"/>
  <c r="N298" i="35"/>
  <c r="N290" i="35"/>
  <c r="N282" i="35"/>
  <c r="N274" i="35"/>
  <c r="N266" i="35"/>
  <c r="N258" i="35"/>
  <c r="N250" i="35"/>
  <c r="N242" i="35"/>
  <c r="N234" i="35"/>
  <c r="N226" i="35"/>
  <c r="N218" i="35"/>
  <c r="N210" i="35"/>
  <c r="N202" i="35"/>
  <c r="N194" i="35"/>
  <c r="N186" i="35"/>
  <c r="N178" i="35"/>
  <c r="N170" i="35"/>
  <c r="N162" i="35"/>
  <c r="N154" i="35"/>
  <c r="N146" i="35"/>
  <c r="N138" i="35"/>
  <c r="N130" i="35"/>
  <c r="N122" i="35"/>
  <c r="N114" i="35"/>
  <c r="N106" i="35"/>
  <c r="N98" i="35"/>
  <c r="N90" i="35"/>
  <c r="N82" i="35"/>
  <c r="N74" i="35"/>
  <c r="N66" i="35"/>
  <c r="N58" i="35"/>
  <c r="N50" i="35"/>
  <c r="N191" i="35"/>
  <c r="N151" i="35"/>
  <c r="N119" i="35"/>
  <c r="N25" i="35"/>
  <c r="N217" i="35"/>
  <c r="N305" i="35"/>
  <c r="N383" i="35"/>
  <c r="N378" i="35"/>
  <c r="N361" i="35"/>
  <c r="N335" i="35"/>
  <c r="N327" i="35"/>
  <c r="N289" i="35"/>
  <c r="N257" i="35"/>
  <c r="N239" i="35"/>
  <c r="N231" i="35"/>
  <c r="N215" i="35"/>
  <c r="N207" i="35"/>
  <c r="N81" i="35"/>
  <c r="N41" i="35"/>
  <c r="N24" i="35"/>
  <c r="N16" i="35"/>
  <c r="N46" i="35"/>
  <c r="N38" i="35"/>
  <c r="N30" i="35"/>
  <c r="N22" i="35"/>
  <c r="N14" i="35"/>
  <c r="N2107" i="35"/>
  <c r="N2099" i="35"/>
  <c r="N2091" i="35"/>
  <c r="N2083" i="35"/>
  <c r="N2075" i="35"/>
  <c r="N2067" i="35"/>
  <c r="N2059" i="35"/>
  <c r="N2027" i="35"/>
  <c r="N2019" i="35"/>
  <c r="N2011" i="35"/>
  <c r="N2003" i="35"/>
  <c r="N1995" i="35"/>
  <c r="N1987" i="35"/>
  <c r="N1979" i="35"/>
  <c r="N1971" i="35"/>
  <c r="N1963" i="35"/>
  <c r="N1955" i="35"/>
  <c r="N1947" i="35"/>
  <c r="N1939" i="35"/>
  <c r="N1931" i="35"/>
  <c r="N1923" i="35"/>
  <c r="N1915" i="35"/>
  <c r="N1907" i="35"/>
  <c r="N1899" i="35"/>
  <c r="N1891" i="35"/>
  <c r="N1883" i="35"/>
  <c r="N1875" i="35"/>
  <c r="N1867" i="35"/>
  <c r="N1859" i="35"/>
  <c r="N1851" i="35"/>
  <c r="N1843" i="35"/>
  <c r="N1835" i="35"/>
  <c r="N1827" i="35"/>
  <c r="N1819" i="35"/>
  <c r="N1811" i="35"/>
  <c r="N1803" i="35"/>
  <c r="N1795" i="35"/>
  <c r="N1787" i="35"/>
  <c r="N1779" i="35"/>
  <c r="N1771" i="35"/>
  <c r="N1763" i="35"/>
  <c r="N1755" i="35"/>
  <c r="N1747" i="35"/>
  <c r="N1739" i="35"/>
  <c r="N1731" i="35"/>
  <c r="N1723" i="35"/>
  <c r="N1715" i="35"/>
  <c r="N1707" i="35"/>
  <c r="N1699" i="35"/>
  <c r="N1691" i="35"/>
  <c r="N1683" i="35"/>
  <c r="N1675" i="35"/>
  <c r="N1667" i="35"/>
  <c r="N1659" i="35"/>
  <c r="N1651" i="35"/>
  <c r="N1643" i="35"/>
  <c r="N1635" i="35"/>
  <c r="N1627" i="35"/>
  <c r="N1619" i="35"/>
  <c r="N1611" i="35"/>
  <c r="N1603" i="35"/>
  <c r="N1595" i="35"/>
  <c r="N1587" i="35"/>
  <c r="N1579" i="35"/>
  <c r="N1571" i="35"/>
  <c r="N1563" i="35"/>
  <c r="N1555" i="35"/>
  <c r="N1547" i="35"/>
  <c r="N1539" i="35"/>
  <c r="N1531" i="35"/>
  <c r="N1523" i="35"/>
  <c r="N1515" i="35"/>
  <c r="N1507" i="35"/>
  <c r="N1499" i="35"/>
  <c r="N1491" i="35"/>
  <c r="N1483" i="35"/>
  <c r="N1475" i="35"/>
  <c r="N1459" i="35"/>
  <c r="N1451" i="35"/>
  <c r="N1443" i="35"/>
  <c r="N1427" i="35"/>
  <c r="N1419" i="35"/>
  <c r="N1411" i="35"/>
  <c r="N1403" i="35"/>
  <c r="N1395" i="35"/>
  <c r="N1387" i="35"/>
  <c r="N1379" i="35"/>
  <c r="N1371" i="35"/>
  <c r="N1363" i="35"/>
  <c r="N1355" i="35"/>
  <c r="N1347" i="35"/>
  <c r="N1339" i="35"/>
  <c r="N1331" i="35"/>
  <c r="N1323" i="35"/>
  <c r="N1315" i="35"/>
  <c r="N1307" i="35"/>
  <c r="N1299" i="35"/>
  <c r="N1291" i="35"/>
  <c r="N1283" i="35"/>
  <c r="N1275" i="35"/>
  <c r="N1267" i="35"/>
  <c r="N1259" i="35"/>
  <c r="N1243" i="35"/>
  <c r="N1235" i="35"/>
  <c r="N1227" i="35"/>
  <c r="N1219" i="35"/>
  <c r="N1211" i="35"/>
  <c r="N1203" i="35"/>
  <c r="N1195" i="35"/>
  <c r="N1187" i="35"/>
  <c r="N1179" i="35"/>
  <c r="N1171" i="35"/>
  <c r="N1163" i="35"/>
  <c r="N1155" i="35"/>
  <c r="N1147" i="35"/>
  <c r="N1139" i="35"/>
  <c r="N1131" i="35"/>
  <c r="N1123" i="35"/>
  <c r="N1115" i="35"/>
  <c r="N1107" i="35"/>
  <c r="N1099" i="35"/>
  <c r="N1091" i="35"/>
  <c r="N1083" i="35"/>
  <c r="N1075" i="35"/>
  <c r="N1067" i="35"/>
  <c r="N1059" i="35"/>
  <c r="N1051" i="35"/>
  <c r="N1043" i="35"/>
  <c r="N1035" i="35"/>
  <c r="N1027" i="35"/>
  <c r="N1019" i="35"/>
  <c r="N1011" i="35"/>
  <c r="N1003" i="35"/>
  <c r="N995" i="35"/>
  <c r="N987" i="35"/>
  <c r="N979" i="35"/>
  <c r="N971" i="35"/>
  <c r="N963" i="35"/>
  <c r="N955" i="35"/>
  <c r="N947" i="35"/>
  <c r="N939" i="35"/>
  <c r="N931" i="35"/>
  <c r="N923" i="35"/>
  <c r="N915" i="35"/>
  <c r="N907" i="35"/>
  <c r="N899" i="35"/>
  <c r="N891" i="35"/>
  <c r="N883" i="35"/>
  <c r="N867" i="35"/>
  <c r="N859" i="35"/>
  <c r="N851" i="35"/>
  <c r="N843" i="35"/>
  <c r="N835" i="35"/>
  <c r="N827" i="35"/>
  <c r="N819" i="35"/>
  <c r="N811" i="35"/>
  <c r="N803" i="35"/>
  <c r="N795" i="35"/>
  <c r="N787" i="35"/>
  <c r="N779" i="35"/>
  <c r="N771" i="35"/>
  <c r="N763" i="35"/>
  <c r="N755" i="35"/>
  <c r="N747" i="35"/>
  <c r="N739" i="35"/>
  <c r="N731" i="35"/>
  <c r="N723" i="35"/>
  <c r="N715" i="35"/>
  <c r="N699" i="35"/>
  <c r="N691" i="35"/>
  <c r="N683" i="35"/>
  <c r="N675" i="35"/>
  <c r="N667" i="35"/>
  <c r="N659" i="35"/>
  <c r="N651" i="35"/>
  <c r="N643" i="35"/>
  <c r="N635" i="35"/>
  <c r="N627" i="35"/>
  <c r="N619" i="35"/>
  <c r="N611" i="35"/>
  <c r="N603" i="35"/>
  <c r="N595" i="35"/>
  <c r="N587" i="35"/>
  <c r="N571" i="35"/>
  <c r="N555" i="35"/>
  <c r="N547" i="35"/>
  <c r="N539" i="35"/>
  <c r="N531" i="35"/>
  <c r="N523" i="35"/>
  <c r="N515" i="35"/>
  <c r="N507" i="35"/>
  <c r="N499" i="35"/>
  <c r="N491" i="35"/>
  <c r="N483" i="35"/>
  <c r="N475" i="35"/>
  <c r="N467" i="35"/>
  <c r="N459" i="35"/>
  <c r="N451" i="35"/>
  <c r="N443" i="35"/>
  <c r="N435" i="35"/>
  <c r="N427" i="35"/>
  <c r="N419" i="35"/>
  <c r="N411" i="35"/>
  <c r="N403" i="35"/>
  <c r="N395" i="35"/>
  <c r="N387" i="35"/>
  <c r="N379" i="35"/>
  <c r="N371" i="35"/>
  <c r="N363" i="35"/>
  <c r="N355" i="35"/>
  <c r="N347" i="35"/>
  <c r="N339" i="35"/>
  <c r="N331" i="35"/>
  <c r="N323" i="35"/>
  <c r="N315" i="35"/>
  <c r="N307" i="35"/>
  <c r="N299" i="35"/>
  <c r="N291" i="35"/>
  <c r="N283" i="35"/>
  <c r="N275" i="35"/>
  <c r="N267" i="35"/>
  <c r="N259" i="35"/>
  <c r="N251" i="35"/>
  <c r="N243" i="35"/>
  <c r="N235" i="35"/>
  <c r="N227" i="35"/>
  <c r="N219" i="35"/>
  <c r="N211" i="35"/>
  <c r="N203" i="35"/>
  <c r="N195" i="35"/>
  <c r="N187" i="35"/>
  <c r="N179" i="35"/>
  <c r="N171" i="35"/>
  <c r="N163" i="35"/>
  <c r="N147" i="35"/>
  <c r="N139" i="35"/>
  <c r="N131" i="35"/>
  <c r="N123" i="35"/>
  <c r="N115" i="35"/>
  <c r="N107" i="35"/>
  <c r="N99" i="35"/>
  <c r="N91" i="35"/>
  <c r="N83" i="35"/>
  <c r="N75" i="35"/>
  <c r="N67" i="35"/>
  <c r="N59" i="35"/>
  <c r="N51" i="35"/>
  <c r="N3755" i="35"/>
  <c r="N3747" i="35"/>
  <c r="N3739" i="35"/>
  <c r="N2459" i="35"/>
  <c r="N2051" i="35"/>
  <c r="N2043" i="35"/>
  <c r="N2035" i="35"/>
  <c r="N1467" i="35"/>
  <c r="N1435" i="35"/>
  <c r="N1251" i="35"/>
  <c r="N875" i="35"/>
  <c r="N707" i="35"/>
  <c r="N579" i="35"/>
  <c r="N563" i="35"/>
  <c r="N169" i="35"/>
  <c r="N155" i="35"/>
  <c r="N3892" i="35"/>
  <c r="N3884" i="35"/>
  <c r="N3885" i="35"/>
  <c r="N3869" i="35"/>
  <c r="N3853" i="35"/>
  <c r="N3837" i="35"/>
  <c r="N3829" i="35"/>
  <c r="N3821" i="35"/>
  <c r="N3813" i="35"/>
  <c r="N3805" i="35"/>
  <c r="N3797" i="35"/>
  <c r="N3789" i="35"/>
  <c r="N3781" i="35"/>
  <c r="N3773" i="35"/>
  <c r="N3765" i="35"/>
  <c r="N3757" i="35"/>
  <c r="N3749" i="35"/>
  <c r="N3741" i="35"/>
  <c r="N3733" i="35"/>
  <c r="N3725" i="35"/>
  <c r="N3717" i="35"/>
  <c r="N3709" i="35"/>
  <c r="N3701" i="35"/>
  <c r="N3693" i="35"/>
  <c r="N3685" i="35"/>
  <c r="N3677" i="35"/>
  <c r="N3669" i="35"/>
  <c r="N3661" i="35"/>
  <c r="N3653" i="35"/>
  <c r="N3645" i="35"/>
  <c r="N3637" i="35"/>
  <c r="N3629" i="35"/>
  <c r="N3621" i="35"/>
  <c r="N3613" i="35"/>
  <c r="N3605" i="35"/>
  <c r="N3597" i="35"/>
  <c r="N3589" i="35"/>
  <c r="N3581" i="35"/>
  <c r="N3573" i="35"/>
  <c r="N3565" i="35"/>
  <c r="N3557" i="35"/>
  <c r="N3549" i="35"/>
  <c r="N3525" i="35"/>
  <c r="N3893" i="35"/>
  <c r="N3877" i="35"/>
  <c r="N3861" i="35"/>
  <c r="N3845" i="35"/>
  <c r="N3541" i="35"/>
  <c r="N3533" i="35"/>
  <c r="N3517" i="35"/>
  <c r="N3509" i="35"/>
  <c r="N3501" i="35"/>
  <c r="N3493" i="35"/>
  <c r="N3485" i="35"/>
  <c r="N3477" i="35"/>
  <c r="N3469" i="35"/>
  <c r="N3461" i="35"/>
  <c r="N3453" i="35"/>
  <c r="N3445" i="35"/>
  <c r="N3437" i="35"/>
  <c r="N3429" i="35"/>
  <c r="N3421" i="35"/>
  <c r="N3413" i="35"/>
  <c r="N3405" i="35"/>
  <c r="N3397" i="35"/>
  <c r="N3389" i="35"/>
  <c r="N3381" i="35"/>
  <c r="N3373" i="35"/>
  <c r="N3365" i="35"/>
  <c r="N3357" i="35"/>
  <c r="N3349" i="35"/>
  <c r="N3341" i="35"/>
  <c r="N3333" i="35"/>
  <c r="N3325" i="35"/>
  <c r="N3317" i="35"/>
  <c r="N3309" i="35"/>
  <c r="N3301" i="35"/>
  <c r="N3293" i="35"/>
  <c r="N3285" i="35"/>
  <c r="N3277" i="35"/>
  <c r="N3269" i="35"/>
  <c r="N3261" i="35"/>
  <c r="N3253" i="35"/>
  <c r="N3245" i="35"/>
  <c r="N3237" i="35"/>
  <c r="N3229" i="35"/>
  <c r="N3221" i="35"/>
  <c r="N3213" i="35"/>
  <c r="N3205" i="35"/>
  <c r="N3197" i="35"/>
  <c r="N3189" i="35"/>
  <c r="N3181" i="35"/>
  <c r="N3173" i="35"/>
  <c r="N3165" i="35"/>
  <c r="N3157" i="35"/>
  <c r="N3149" i="35"/>
  <c r="N3141" i="35"/>
  <c r="N3133" i="35"/>
  <c r="N3125" i="35"/>
  <c r="N3117" i="35"/>
  <c r="N3109" i="35"/>
  <c r="N3101" i="35"/>
  <c r="N3093" i="35"/>
  <c r="N3085" i="35"/>
  <c r="N3077" i="35"/>
  <c r="N3069" i="35"/>
  <c r="N3061" i="35"/>
  <c r="N3053" i="35"/>
  <c r="N3045" i="35"/>
  <c r="N3037" i="35"/>
  <c r="N3029" i="35"/>
  <c r="N3021" i="35"/>
  <c r="N3013" i="35"/>
  <c r="N3005" i="35"/>
  <c r="N2997" i="35"/>
  <c r="N2989" i="35"/>
  <c r="N2981" i="35"/>
  <c r="N2973" i="35"/>
  <c r="N2965" i="35"/>
  <c r="N2957" i="35"/>
  <c r="N2949" i="35"/>
  <c r="N2941" i="35"/>
  <c r="N2933" i="35"/>
  <c r="N2925" i="35"/>
  <c r="N2917" i="35"/>
  <c r="N2909" i="35"/>
  <c r="N2901" i="35"/>
  <c r="N2893" i="35"/>
  <c r="N2885" i="35"/>
  <c r="N2877" i="35"/>
  <c r="N2869" i="35"/>
  <c r="N2861" i="35"/>
  <c r="N2853" i="35"/>
  <c r="N2845" i="35"/>
  <c r="N2837" i="35"/>
  <c r="N2829" i="35"/>
  <c r="N2821" i="35"/>
  <c r="N2813" i="35"/>
  <c r="N2805" i="35"/>
  <c r="N2797" i="35"/>
  <c r="N2789" i="35"/>
  <c r="N2781" i="35"/>
  <c r="N2773" i="35"/>
  <c r="N2765" i="35"/>
  <c r="N2757" i="35"/>
  <c r="N2749" i="35"/>
  <c r="N2741" i="35"/>
  <c r="N2733" i="35"/>
  <c r="N2725" i="35"/>
  <c r="N2717" i="35"/>
  <c r="N2709" i="35"/>
  <c r="N2701" i="35"/>
  <c r="N2693" i="35"/>
  <c r="N2685" i="35"/>
  <c r="N2677" i="35"/>
  <c r="N2669" i="35"/>
  <c r="N2661" i="35"/>
  <c r="N2653" i="35"/>
  <c r="N2645" i="35"/>
  <c r="N2637" i="35"/>
  <c r="N2629" i="35"/>
  <c r="N2621" i="35"/>
  <c r="N2613" i="35"/>
  <c r="N2605" i="35"/>
  <c r="N2597" i="35"/>
  <c r="N2589" i="35"/>
  <c r="N2581" i="35"/>
  <c r="N2573" i="35"/>
  <c r="N2565" i="35"/>
  <c r="N2557" i="35"/>
  <c r="N2549" i="35"/>
  <c r="N2541" i="35"/>
  <c r="N2533" i="35"/>
  <c r="N2525" i="35"/>
  <c r="N2517" i="35"/>
  <c r="N2509" i="35"/>
  <c r="N2501" i="35"/>
  <c r="N2493" i="35"/>
  <c r="N2485" i="35"/>
  <c r="N2477" i="35"/>
  <c r="N2469" i="35"/>
  <c r="N2461" i="35"/>
  <c r="N2453" i="35"/>
  <c r="N2445" i="35"/>
  <c r="N2437" i="35"/>
  <c r="N2429" i="35"/>
  <c r="N2421" i="35"/>
  <c r="N2413" i="35"/>
  <c r="N2405" i="35"/>
  <c r="N2397" i="35"/>
  <c r="N2389" i="35"/>
  <c r="N2381" i="35"/>
  <c r="N2373" i="35"/>
  <c r="N2365" i="35"/>
  <c r="N2357" i="35"/>
  <c r="N2349" i="35"/>
  <c r="N2341" i="35"/>
  <c r="N2333" i="35"/>
  <c r="N2325" i="35"/>
  <c r="N2317" i="35"/>
  <c r="N2309" i="35"/>
  <c r="N2301" i="35"/>
  <c r="N2293" i="35"/>
  <c r="N2285" i="35"/>
  <c r="N2277" i="35"/>
  <c r="N2269" i="35"/>
  <c r="N2261" i="35"/>
  <c r="N2253" i="35"/>
  <c r="N2245" i="35"/>
  <c r="N2237" i="35"/>
  <c r="N2229" i="35"/>
  <c r="N2221" i="35"/>
  <c r="N2213" i="35"/>
  <c r="N2205" i="35"/>
  <c r="N2197" i="35"/>
  <c r="N2189" i="35"/>
  <c r="N2181" i="35"/>
  <c r="N2173" i="35"/>
  <c r="N2165" i="35"/>
  <c r="N2157" i="35"/>
  <c r="N2149" i="35"/>
  <c r="N2141" i="35"/>
  <c r="N2133" i="35"/>
  <c r="N2125" i="35"/>
  <c r="N2117" i="35"/>
  <c r="N2109" i="35"/>
  <c r="N2101" i="35"/>
  <c r="N2093" i="35"/>
  <c r="N2085" i="35"/>
  <c r="N2077" i="35"/>
  <c r="N2069" i="35"/>
  <c r="N2061" i="35"/>
  <c r="N2053" i="35"/>
  <c r="N2045" i="35"/>
  <c r="N2037" i="35"/>
  <c r="N2029" i="35"/>
  <c r="N2021" i="35"/>
  <c r="N2013" i="35"/>
  <c r="N2005" i="35"/>
  <c r="N1997" i="35"/>
  <c r="N1989" i="35"/>
  <c r="N1981" i="35"/>
  <c r="N1973" i="35"/>
  <c r="N1965" i="35"/>
  <c r="N1957" i="35"/>
  <c r="N1949" i="35"/>
  <c r="N1941" i="35"/>
  <c r="N1933" i="35"/>
  <c r="N1925" i="35"/>
  <c r="N1917" i="35"/>
  <c r="N1909" i="35"/>
  <c r="N1901" i="35"/>
  <c r="N1893" i="35"/>
  <c r="N1885" i="35"/>
  <c r="N1877" i="35"/>
  <c r="N1869" i="35"/>
  <c r="N1861" i="35"/>
  <c r="N1853" i="35"/>
  <c r="N1845" i="35"/>
  <c r="N1837" i="35"/>
  <c r="N1829" i="35"/>
  <c r="N1821" i="35"/>
  <c r="N1813" i="35"/>
  <c r="N1805" i="35"/>
  <c r="N1797" i="35"/>
  <c r="N1789" i="35"/>
  <c r="N1781" i="35"/>
  <c r="N1773" i="35"/>
  <c r="N1765" i="35"/>
  <c r="N1757" i="35"/>
  <c r="N1749" i="35"/>
  <c r="N1741" i="35"/>
  <c r="N1733" i="35"/>
  <c r="N1725" i="35"/>
  <c r="N1717" i="35"/>
  <c r="N1709" i="35"/>
  <c r="N1701" i="35"/>
  <c r="N1693" i="35"/>
  <c r="N1685" i="35"/>
  <c r="N1677" i="35"/>
  <c r="N1669" i="35"/>
  <c r="N1661" i="35"/>
  <c r="N1653" i="35"/>
  <c r="N1645" i="35"/>
  <c r="N1637" i="35"/>
  <c r="N1629" i="35"/>
  <c r="N1621" i="35"/>
  <c r="N1613" i="35"/>
  <c r="N1605" i="35"/>
  <c r="N1597" i="35"/>
  <c r="N1589" i="35"/>
  <c r="N1581" i="35"/>
  <c r="N1573" i="35"/>
  <c r="N1565" i="35"/>
  <c r="N1557" i="35"/>
  <c r="N1549" i="35"/>
  <c r="N1541" i="35"/>
  <c r="N1533" i="35"/>
  <c r="N1525" i="35"/>
  <c r="N1517" i="35"/>
  <c r="N1509" i="35"/>
  <c r="N1501" i="35"/>
  <c r="N1493" i="35"/>
  <c r="N1485" i="35"/>
  <c r="N1477" i="35"/>
  <c r="N1469" i="35"/>
  <c r="N1461" i="35"/>
  <c r="N1453" i="35"/>
  <c r="N1445" i="35"/>
  <c r="N1437" i="35"/>
  <c r="N1429" i="35"/>
  <c r="N1421" i="35"/>
  <c r="N1413" i="35"/>
  <c r="N1405" i="35"/>
  <c r="N1397" i="35"/>
  <c r="N1389" i="35"/>
  <c r="N1381" i="35"/>
  <c r="N1373" i="35"/>
  <c r="N1365" i="35"/>
  <c r="N1357" i="35"/>
  <c r="N1349" i="35"/>
  <c r="N1341" i="35"/>
  <c r="N1333" i="35"/>
  <c r="N1325" i="35"/>
  <c r="N1317" i="35"/>
  <c r="N1309" i="35"/>
  <c r="N1301" i="35"/>
  <c r="N1293" i="35"/>
  <c r="N1285" i="35"/>
  <c r="N1277" i="35"/>
  <c r="N1269" i="35"/>
  <c r="N1261" i="35"/>
  <c r="N1253" i="35"/>
  <c r="N1245" i="35"/>
  <c r="N1237" i="35"/>
  <c r="N1229" i="35"/>
  <c r="N1221" i="35"/>
  <c r="N1213" i="35"/>
  <c r="N1205" i="35"/>
  <c r="N1197" i="35"/>
  <c r="N1189" i="35"/>
  <c r="N1181" i="35"/>
  <c r="N1173" i="35"/>
  <c r="N1165" i="35"/>
  <c r="N1157" i="35"/>
  <c r="N1149" i="35"/>
  <c r="N1141" i="35"/>
  <c r="N1133" i="35"/>
  <c r="N1125" i="35"/>
  <c r="N1117" i="35"/>
  <c r="N1109" i="35"/>
  <c r="N1101" i="35"/>
  <c r="N1093" i="35"/>
  <c r="N1085" i="35"/>
  <c r="N1077" i="35"/>
  <c r="N1069" i="35"/>
  <c r="N1061" i="35"/>
  <c r="N1053" i="35"/>
  <c r="N1045" i="35"/>
  <c r="N1037" i="35"/>
  <c r="N1029" i="35"/>
  <c r="N1021" i="35"/>
  <c r="N1013" i="35"/>
  <c r="N1005" i="35"/>
  <c r="N997" i="35"/>
  <c r="N989" i="35"/>
  <c r="N981" i="35"/>
  <c r="N973" i="35"/>
  <c r="N965" i="35"/>
  <c r="N957" i="35"/>
  <c r="N949" i="35"/>
  <c r="N941" i="35"/>
  <c r="N933" i="35"/>
  <c r="N925" i="35"/>
  <c r="N917" i="35"/>
  <c r="N909" i="35"/>
  <c r="N901" i="35"/>
  <c r="N893" i="35"/>
  <c r="N885" i="35"/>
  <c r="N877" i="35"/>
  <c r="N869" i="35"/>
  <c r="N861" i="35"/>
  <c r="N853" i="35"/>
  <c r="N845" i="35"/>
  <c r="N837" i="35"/>
  <c r="N829" i="35"/>
  <c r="N821" i="35"/>
  <c r="N813" i="35"/>
  <c r="N805" i="35"/>
  <c r="N797" i="35"/>
  <c r="N789" i="35"/>
  <c r="N781" i="35"/>
  <c r="N773" i="35"/>
  <c r="N765" i="35"/>
  <c r="N757" i="35"/>
  <c r="N749" i="35"/>
  <c r="N741" i="35"/>
  <c r="N733" i="35"/>
  <c r="N725" i="35"/>
  <c r="N717" i="35"/>
  <c r="N709" i="35"/>
  <c r="N701" i="35"/>
  <c r="N693" i="35"/>
  <c r="N685" i="35"/>
  <c r="N677" i="35"/>
  <c r="N669" i="35"/>
  <c r="N661" i="35"/>
  <c r="N653" i="35"/>
  <c r="N645" i="35"/>
  <c r="N637" i="35"/>
  <c r="N629" i="35"/>
  <c r="N621" i="35"/>
  <c r="N613" i="35"/>
  <c r="N605" i="35"/>
  <c r="N597" i="35"/>
  <c r="N589" i="35"/>
  <c r="N581" i="35"/>
  <c r="N573" i="35"/>
  <c r="N565" i="35"/>
  <c r="N557" i="35"/>
  <c r="N549" i="35"/>
  <c r="N541" i="35"/>
  <c r="N533" i="35"/>
  <c r="N525" i="35"/>
  <c r="N517" i="35"/>
  <c r="N509" i="35"/>
  <c r="N501" i="35"/>
  <c r="N493" i="35"/>
  <c r="N485" i="35"/>
  <c r="N477" i="35"/>
  <c r="N469" i="35"/>
  <c r="N461" i="35"/>
  <c r="N453" i="35"/>
  <c r="N445" i="35"/>
  <c r="N437" i="35"/>
  <c r="N429" i="35"/>
  <c r="N421" i="35"/>
  <c r="N413" i="35"/>
  <c r="N405" i="35"/>
  <c r="N397" i="35"/>
  <c r="N389" i="35"/>
  <c r="N381" i="35"/>
  <c r="N373" i="35"/>
  <c r="N365" i="35"/>
  <c r="N357" i="35"/>
  <c r="N349" i="35"/>
  <c r="N341" i="35"/>
  <c r="N333" i="35"/>
  <c r="N325" i="35"/>
  <c r="N317" i="35"/>
  <c r="N309" i="35"/>
  <c r="N301" i="35"/>
  <c r="N293" i="35"/>
  <c r="N285" i="35"/>
  <c r="N277" i="35"/>
  <c r="N269" i="35"/>
  <c r="N261" i="35"/>
  <c r="N253" i="35"/>
  <c r="N245" i="35"/>
  <c r="N237" i="35"/>
  <c r="N229" i="35"/>
  <c r="N221" i="35"/>
  <c r="N213" i="35"/>
  <c r="N205" i="35"/>
  <c r="N197" i="35"/>
  <c r="N189" i="35"/>
  <c r="N181" i="35"/>
  <c r="N173" i="35"/>
  <c r="N165" i="35"/>
  <c r="N157" i="35"/>
  <c r="N149" i="35"/>
  <c r="N141" i="35"/>
  <c r="N133" i="35"/>
  <c r="N125" i="35"/>
  <c r="N117" i="35"/>
  <c r="N109" i="35"/>
  <c r="N101" i="35"/>
  <c r="N93" i="35"/>
  <c r="N85" i="35"/>
  <c r="N77" i="35"/>
  <c r="N69" i="35"/>
  <c r="N61" i="35"/>
  <c r="N53" i="35"/>
  <c r="N44" i="35"/>
  <c r="N36" i="35"/>
  <c r="N28" i="35"/>
  <c r="N20" i="35"/>
  <c r="N3876" i="35"/>
  <c r="N3868" i="35"/>
  <c r="N3860" i="35"/>
  <c r="N3852" i="35"/>
  <c r="N3844" i="35"/>
  <c r="N3836" i="35"/>
  <c r="N3828" i="35"/>
  <c r="N3820" i="35"/>
  <c r="N3812" i="35"/>
  <c r="N3804" i="35"/>
  <c r="N3796" i="35"/>
  <c r="N3788" i="35"/>
  <c r="N3780" i="35"/>
  <c r="N3772" i="35"/>
  <c r="N3764" i="35"/>
  <c r="N3756" i="35"/>
  <c r="N3748" i="35"/>
  <c r="N3740" i="35"/>
  <c r="N3732" i="35"/>
  <c r="N3724" i="35"/>
  <c r="N3716" i="35"/>
  <c r="N3708" i="35"/>
  <c r="N3700" i="35"/>
  <c r="N3692" i="35"/>
  <c r="N3684" i="35"/>
  <c r="N3676" i="35"/>
  <c r="N3668" i="35"/>
  <c r="N3660" i="35"/>
  <c r="N3652" i="35"/>
  <c r="N3644" i="35"/>
  <c r="N3636" i="35"/>
  <c r="N3628" i="35"/>
  <c r="N3620" i="35"/>
  <c r="N3612" i="35"/>
  <c r="N3604" i="35"/>
  <c r="N3596" i="35"/>
  <c r="N3588" i="35"/>
  <c r="N3580" i="35"/>
  <c r="N3572" i="35"/>
  <c r="N3564" i="35"/>
  <c r="N3556" i="35"/>
  <c r="N3548" i="35"/>
  <c r="N3540" i="35"/>
  <c r="N3532" i="35"/>
  <c r="N3524" i="35"/>
  <c r="N3516" i="35"/>
  <c r="N3508" i="35"/>
  <c r="N3500" i="35"/>
  <c r="N3492" i="35"/>
  <c r="N3484" i="35"/>
  <c r="N3476" i="35"/>
  <c r="N3468" i="35"/>
  <c r="N3460" i="35"/>
  <c r="N3452" i="35"/>
  <c r="N3444" i="35"/>
  <c r="N3436" i="35"/>
  <c r="N3428" i="35"/>
  <c r="N3420" i="35"/>
  <c r="N3412" i="35"/>
  <c r="N3404" i="35"/>
  <c r="N3396" i="35"/>
  <c r="N3388" i="35"/>
  <c r="N3380" i="35"/>
  <c r="N3372" i="35"/>
  <c r="N3364" i="35"/>
  <c r="N3356" i="35"/>
  <c r="N3348" i="35"/>
  <c r="N3340" i="35"/>
  <c r="N3332" i="35"/>
  <c r="N3324" i="35"/>
  <c r="N3316" i="35"/>
  <c r="N3308" i="35"/>
  <c r="N3300" i="35"/>
  <c r="N3292" i="35"/>
  <c r="N3284" i="35"/>
  <c r="N3276" i="35"/>
  <c r="N3268" i="35"/>
  <c r="N3260" i="35"/>
  <c r="N3252" i="35"/>
  <c r="N3244" i="35"/>
  <c r="N3236" i="35"/>
  <c r="N3228" i="35"/>
  <c r="N3220" i="35"/>
  <c r="N3212" i="35"/>
  <c r="N3204" i="35"/>
  <c r="N3196" i="35"/>
  <c r="N3188" i="35"/>
  <c r="N3180" i="35"/>
  <c r="N3172" i="35"/>
  <c r="N3164" i="35"/>
  <c r="N3156" i="35"/>
  <c r="N3148" i="35"/>
  <c r="N3140" i="35"/>
  <c r="N3132" i="35"/>
  <c r="N3124" i="35"/>
  <c r="N3116" i="35"/>
  <c r="N3108" i="35"/>
  <c r="N3100" i="35"/>
  <c r="N3092" i="35"/>
  <c r="N3084" i="35"/>
  <c r="N3076" i="35"/>
  <c r="N3068" i="35"/>
  <c r="N3060" i="35"/>
  <c r="N3052" i="35"/>
  <c r="N3044" i="35"/>
  <c r="N3036" i="35"/>
  <c r="N3028" i="35"/>
  <c r="N3020" i="35"/>
  <c r="N3012" i="35"/>
  <c r="N3004" i="35"/>
  <c r="N2996" i="35"/>
  <c r="N2988" i="35"/>
  <c r="N2980" i="35"/>
  <c r="N2972" i="35"/>
  <c r="N2964" i="35"/>
  <c r="N2956" i="35"/>
  <c r="N2948" i="35"/>
  <c r="N2940" i="35"/>
  <c r="N2932" i="35"/>
  <c r="N2924" i="35"/>
  <c r="N2916" i="35"/>
  <c r="N2908" i="35"/>
  <c r="N2900" i="35"/>
  <c r="N2892" i="35"/>
  <c r="N2884" i="35"/>
  <c r="N2876" i="35"/>
  <c r="N2868" i="35"/>
  <c r="N2860" i="35"/>
  <c r="N2852" i="35"/>
  <c r="N2844" i="35"/>
  <c r="N2836" i="35"/>
  <c r="N2828" i="35"/>
  <c r="N2820" i="35"/>
  <c r="N2812" i="35"/>
  <c r="N2804" i="35"/>
  <c r="N2796" i="35"/>
  <c r="N2788" i="35"/>
  <c r="N2780" i="35"/>
  <c r="N2772" i="35"/>
  <c r="N2764" i="35"/>
  <c r="N2756" i="35"/>
  <c r="N2748" i="35"/>
  <c r="N2740" i="35"/>
  <c r="N2732" i="35"/>
  <c r="N2724" i="35"/>
  <c r="N2716" i="35"/>
  <c r="N2708" i="35"/>
  <c r="N2700" i="35"/>
  <c r="N2692" i="35"/>
  <c r="N2684" i="35"/>
  <c r="N2676" i="35"/>
  <c r="N2668" i="35"/>
  <c r="N2660" i="35"/>
  <c r="N2652" i="35"/>
  <c r="N2644" i="35"/>
  <c r="N2636" i="35"/>
  <c r="N2628" i="35"/>
  <c r="N2620" i="35"/>
  <c r="N2612" i="35"/>
  <c r="N2604" i="35"/>
  <c r="N2596" i="35"/>
  <c r="N2588" i="35"/>
  <c r="N2580" i="35"/>
  <c r="N2572" i="35"/>
  <c r="N2564" i="35"/>
  <c r="N2556" i="35"/>
  <c r="N2548" i="35"/>
  <c r="N2540" i="35"/>
  <c r="N2532" i="35"/>
  <c r="N2524" i="35"/>
  <c r="N2516" i="35"/>
  <c r="N2508" i="35"/>
  <c r="N2500" i="35"/>
  <c r="N2492" i="35"/>
  <c r="N2484" i="35"/>
  <c r="N2476" i="35"/>
  <c r="N2468" i="35"/>
  <c r="N2460" i="35"/>
  <c r="N2452" i="35"/>
  <c r="N2444" i="35"/>
  <c r="N2436" i="35"/>
  <c r="N2428" i="35"/>
  <c r="N2420" i="35"/>
  <c r="N2412" i="35"/>
  <c r="N2404" i="35"/>
  <c r="N2396" i="35"/>
  <c r="N2388" i="35"/>
  <c r="N2380" i="35"/>
  <c r="N2372" i="35"/>
  <c r="N2364" i="35"/>
  <c r="N2356" i="35"/>
  <c r="N2348" i="35"/>
  <c r="N2340" i="35"/>
  <c r="N2332" i="35"/>
  <c r="N2324" i="35"/>
  <c r="N2316" i="35"/>
  <c r="N2308" i="35"/>
  <c r="N2300" i="35"/>
  <c r="N2292" i="35"/>
  <c r="N2284" i="35"/>
  <c r="N2276" i="35"/>
  <c r="N2268" i="35"/>
  <c r="N2260" i="35"/>
  <c r="N2252" i="35"/>
  <c r="N2244" i="35"/>
  <c r="N2236" i="35"/>
  <c r="N2228" i="35"/>
  <c r="N2220" i="35"/>
  <c r="N2212" i="35"/>
  <c r="N2204" i="35"/>
  <c r="N2196" i="35"/>
  <c r="N2188" i="35"/>
  <c r="N2180" i="35"/>
  <c r="N2172" i="35"/>
  <c r="N2164" i="35"/>
  <c r="N2156" i="35"/>
  <c r="N2148" i="35"/>
  <c r="N2140" i="35"/>
  <c r="N2132" i="35"/>
  <c r="N2124" i="35"/>
  <c r="N2116" i="35"/>
  <c r="N2108" i="35"/>
  <c r="N2100" i="35"/>
  <c r="N2092" i="35"/>
  <c r="N2084" i="35"/>
  <c r="N2076" i="35"/>
  <c r="N2068" i="35"/>
  <c r="N2060" i="35"/>
  <c r="N2052" i="35"/>
  <c r="N2044" i="35"/>
  <c r="N2036" i="35"/>
  <c r="N2028" i="35"/>
  <c r="N2020" i="35"/>
  <c r="N2012" i="35"/>
  <c r="N2004" i="35"/>
  <c r="N1996" i="35"/>
  <c r="N1988" i="35"/>
  <c r="N1980" i="35"/>
  <c r="N1972" i="35"/>
  <c r="N1964" i="35"/>
  <c r="N1956" i="35"/>
  <c r="N1948" i="35"/>
  <c r="N1940" i="35"/>
  <c r="N1932" i="35"/>
  <c r="N1924" i="35"/>
  <c r="N1916" i="35"/>
  <c r="N1908" i="35"/>
  <c r="N1900" i="35"/>
  <c r="N1892" i="35"/>
  <c r="N1884" i="35"/>
  <c r="N1876" i="35"/>
  <c r="N1868" i="35"/>
  <c r="N1860" i="35"/>
  <c r="N1852" i="35"/>
  <c r="N1844" i="35"/>
  <c r="N1836" i="35"/>
  <c r="N1828" i="35"/>
  <c r="N1820" i="35"/>
  <c r="N1812" i="35"/>
  <c r="N1804" i="35"/>
  <c r="N1796" i="35"/>
  <c r="N1788" i="35"/>
  <c r="N1780" i="35"/>
  <c r="N1772" i="35"/>
  <c r="N1764" i="35"/>
  <c r="N1756" i="35"/>
  <c r="N1748" i="35"/>
  <c r="N1740" i="35"/>
  <c r="N1732" i="35"/>
  <c r="N1724" i="35"/>
  <c r="N1716" i="35"/>
  <c r="N1708" i="35"/>
  <c r="N1700" i="35"/>
  <c r="N1692" i="35"/>
  <c r="N1684" i="35"/>
  <c r="N1676" i="35"/>
  <c r="N1668" i="35"/>
  <c r="N1660" i="35"/>
  <c r="N1652" i="35"/>
  <c r="N1644" i="35"/>
  <c r="N1636" i="35"/>
  <c r="N1628" i="35"/>
  <c r="N1620" i="35"/>
  <c r="N1612" i="35"/>
  <c r="N1604" i="35"/>
  <c r="N1596" i="35"/>
  <c r="N1588" i="35"/>
  <c r="N1580" i="35"/>
  <c r="N1572" i="35"/>
  <c r="N1564" i="35"/>
  <c r="N1556" i="35"/>
  <c r="N1548" i="35"/>
  <c r="N1540" i="35"/>
  <c r="N1532" i="35"/>
  <c r="N1524" i="35"/>
  <c r="N1516" i="35"/>
  <c r="N1508" i="35"/>
  <c r="N1500" i="35"/>
  <c r="N1492" i="35"/>
  <c r="N1484" i="35"/>
  <c r="N1476" i="35"/>
  <c r="N1468" i="35"/>
  <c r="N1460" i="35"/>
  <c r="N1452" i="35"/>
  <c r="N1444" i="35"/>
  <c r="N1436" i="35"/>
  <c r="N1428" i="35"/>
  <c r="N1420" i="35"/>
  <c r="N1412" i="35"/>
  <c r="N1404" i="35"/>
  <c r="N1396" i="35"/>
  <c r="N1388" i="35"/>
  <c r="N1380" i="35"/>
  <c r="N1372" i="35"/>
  <c r="N1364" i="35"/>
  <c r="N1356" i="35"/>
  <c r="N1348" i="35"/>
  <c r="N1340" i="35"/>
  <c r="N1332" i="35"/>
  <c r="N1324" i="35"/>
  <c r="N1316" i="35"/>
  <c r="N1308" i="35"/>
  <c r="N1300" i="35"/>
  <c r="N1292" i="35"/>
  <c r="N1284" i="35"/>
  <c r="N1276" i="35"/>
  <c r="N1268" i="35"/>
  <c r="N1260" i="35"/>
  <c r="N1252" i="35"/>
  <c r="N1244" i="35"/>
  <c r="N1236" i="35"/>
  <c r="N1228" i="35"/>
  <c r="N1220" i="35"/>
  <c r="N1212" i="35"/>
  <c r="N1204" i="35"/>
  <c r="N1196" i="35"/>
  <c r="N1188" i="35"/>
  <c r="N1180" i="35"/>
  <c r="N1172" i="35"/>
  <c r="N1164" i="35"/>
  <c r="N1156" i="35"/>
  <c r="N1148" i="35"/>
  <c r="N1140" i="35"/>
  <c r="N1132" i="35"/>
  <c r="N1124" i="35"/>
  <c r="N1116" i="35"/>
  <c r="N1108" i="35"/>
  <c r="N1100" i="35"/>
  <c r="N1092" i="35"/>
  <c r="N1084" i="35"/>
  <c r="N1076" i="35"/>
  <c r="N1068" i="35"/>
  <c r="N1060" i="35"/>
  <c r="N1052" i="35"/>
  <c r="N1044" i="35"/>
  <c r="N1036" i="35"/>
  <c r="N1028" i="35"/>
  <c r="N1020" i="35"/>
  <c r="N1012" i="35"/>
  <c r="N1004" i="35"/>
  <c r="N996" i="35"/>
  <c r="N988" i="35"/>
  <c r="N980" i="35"/>
  <c r="N972" i="35"/>
  <c r="N964" i="35"/>
  <c r="N956" i="35"/>
  <c r="N948" i="35"/>
  <c r="N940" i="35"/>
  <c r="N932" i="35"/>
  <c r="N924" i="35"/>
  <c r="N916" i="35"/>
  <c r="N908" i="35"/>
  <c r="N900" i="35"/>
  <c r="N892" i="35"/>
  <c r="N884" i="35"/>
  <c r="N876" i="35"/>
  <c r="N868" i="35"/>
  <c r="N860" i="35"/>
  <c r="N852" i="35"/>
  <c r="N844" i="35"/>
  <c r="N836" i="35"/>
  <c r="N828" i="35"/>
  <c r="N820" i="35"/>
  <c r="N812" i="35"/>
  <c r="N804" i="35"/>
  <c r="N796" i="35"/>
  <c r="N788" i="35"/>
  <c r="N780" i="35"/>
  <c r="N772" i="35"/>
  <c r="N764" i="35"/>
  <c r="N756" i="35"/>
  <c r="N748" i="35"/>
  <c r="N740" i="35"/>
  <c r="N732" i="35"/>
  <c r="N724" i="35"/>
  <c r="N716" i="35"/>
  <c r="N708" i="35"/>
  <c r="N700" i="35"/>
  <c r="N692" i="35"/>
  <c r="N684" i="35"/>
  <c r="N676" i="35"/>
  <c r="N668" i="35"/>
  <c r="N660" i="35"/>
  <c r="N652" i="35"/>
  <c r="N644" i="35"/>
  <c r="N636" i="35"/>
  <c r="N628" i="35"/>
  <c r="N620" i="35"/>
  <c r="N612" i="35"/>
  <c r="N604" i="35"/>
  <c r="N596" i="35"/>
  <c r="N588" i="35"/>
  <c r="N580" i="35"/>
  <c r="N572" i="35"/>
  <c r="N564" i="35"/>
  <c r="N556" i="35"/>
  <c r="N548" i="35"/>
  <c r="N540" i="35"/>
  <c r="N532" i="35"/>
  <c r="N524" i="35"/>
  <c r="N516" i="35"/>
  <c r="N508" i="35"/>
  <c r="N500" i="35"/>
  <c r="N492" i="35"/>
  <c r="N484" i="35"/>
  <c r="N476" i="35"/>
  <c r="N468" i="35"/>
  <c r="N460" i="35"/>
  <c r="N452" i="35"/>
  <c r="N444" i="35"/>
  <c r="N436" i="35"/>
  <c r="N428" i="35"/>
  <c r="N420" i="35"/>
  <c r="N412" i="35"/>
  <c r="N404" i="35"/>
  <c r="N396" i="35"/>
  <c r="N388" i="35"/>
  <c r="N380" i="35"/>
  <c r="N372" i="35"/>
  <c r="N364" i="35"/>
  <c r="N356" i="35"/>
  <c r="N348" i="35"/>
  <c r="N340" i="35"/>
  <c r="N332" i="35"/>
  <c r="N324" i="35"/>
  <c r="N316" i="35"/>
  <c r="N308" i="35"/>
  <c r="N300" i="35"/>
  <c r="N292" i="35"/>
  <c r="N284" i="35"/>
  <c r="N276" i="35"/>
  <c r="N268" i="35"/>
  <c r="N260" i="35"/>
  <c r="N252" i="35"/>
  <c r="N244" i="35"/>
  <c r="N236" i="35"/>
  <c r="N228" i="35"/>
  <c r="N220" i="35"/>
  <c r="N212" i="35"/>
  <c r="N204" i="35"/>
  <c r="N196" i="35"/>
  <c r="N188" i="35"/>
  <c r="N180" i="35"/>
  <c r="N172" i="35"/>
  <c r="N164" i="35"/>
  <c r="N156" i="35"/>
  <c r="N148" i="35"/>
  <c r="N140" i="35"/>
  <c r="N132" i="35"/>
  <c r="N124" i="35"/>
  <c r="N116" i="35"/>
  <c r="N108" i="35"/>
  <c r="N100" i="35"/>
  <c r="N92" i="35"/>
  <c r="N84" i="35"/>
  <c r="N76" i="35"/>
  <c r="N68" i="35"/>
  <c r="N60" i="35"/>
  <c r="N52" i="35"/>
  <c r="N43" i="35"/>
  <c r="N35" i="35"/>
  <c r="N27" i="35"/>
  <c r="N19" i="35"/>
  <c r="N47" i="35"/>
  <c r="N710" i="35"/>
  <c r="N702" i="35"/>
  <c r="N694" i="35"/>
  <c r="N686" i="35"/>
  <c r="N678" i="35"/>
  <c r="N670" i="35"/>
  <c r="N662" i="35"/>
  <c r="N654" i="35"/>
  <c r="N646" i="35"/>
  <c r="N638" i="35"/>
  <c r="N630" i="35"/>
  <c r="N622" i="35"/>
  <c r="N614" i="35"/>
  <c r="N606" i="35"/>
  <c r="N598" i="35"/>
  <c r="N590" i="35"/>
  <c r="N582" i="35"/>
  <c r="N574" i="35"/>
  <c r="N566" i="35"/>
  <c r="N558" i="35"/>
  <c r="N550" i="35"/>
  <c r="N542" i="35"/>
  <c r="N534" i="35"/>
  <c r="N526" i="35"/>
  <c r="N518" i="35"/>
  <c r="N510" i="35"/>
  <c r="N502" i="35"/>
  <c r="N494" i="35"/>
  <c r="N486" i="35"/>
  <c r="N478" i="35"/>
  <c r="N470" i="35"/>
  <c r="N462" i="35"/>
  <c r="N454" i="35"/>
  <c r="N446" i="35"/>
  <c r="N438" i="35"/>
  <c r="N430" i="35"/>
  <c r="N422" i="35"/>
  <c r="N414" i="35"/>
  <c r="N406" i="35"/>
  <c r="N398" i="35"/>
  <c r="N390" i="35"/>
  <c r="N382" i="35"/>
  <c r="N374" i="35"/>
  <c r="N366" i="35"/>
  <c r="N358" i="35"/>
  <c r="N350" i="35"/>
  <c r="N342" i="35"/>
  <c r="N334" i="35"/>
  <c r="N326" i="35"/>
  <c r="N318" i="35"/>
  <c r="N310" i="35"/>
  <c r="N302" i="35"/>
  <c r="N294" i="35"/>
  <c r="N286" i="35"/>
  <c r="N278" i="35"/>
  <c r="N270" i="35"/>
  <c r="N262" i="35"/>
  <c r="N254" i="35"/>
  <c r="N246" i="35"/>
  <c r="N238" i="35"/>
  <c r="N230" i="35"/>
  <c r="N222" i="35"/>
  <c r="N214" i="35"/>
  <c r="N206" i="35"/>
  <c r="N198" i="35"/>
  <c r="N190" i="35"/>
  <c r="N182" i="35"/>
  <c r="N174" i="35"/>
  <c r="N166" i="35"/>
  <c r="N158" i="35"/>
  <c r="N150" i="35"/>
  <c r="N142" i="35"/>
  <c r="N134" i="35"/>
  <c r="N126" i="35"/>
  <c r="N118" i="35"/>
  <c r="N110" i="35"/>
  <c r="N102" i="35"/>
  <c r="N94" i="35"/>
  <c r="N86" i="35"/>
  <c r="N78" i="35"/>
  <c r="N70" i="35"/>
  <c r="N62" i="35"/>
  <c r="N54" i="35"/>
  <c r="N45" i="35"/>
  <c r="N37" i="35"/>
  <c r="N29" i="35"/>
  <c r="N21" i="35"/>
  <c r="N3889" i="35"/>
  <c r="N3881" i="35"/>
  <c r="N3873" i="35"/>
  <c r="N3865" i="35"/>
  <c r="N3857" i="35"/>
  <c r="N3849" i="35"/>
  <c r="N3841" i="35"/>
  <c r="N3833" i="35"/>
  <c r="N3825" i="35"/>
  <c r="N3817" i="35"/>
  <c r="N3809" i="35"/>
  <c r="N3801" i="35"/>
  <c r="N3793" i="35"/>
  <c r="N3785" i="35"/>
  <c r="N3777" i="35"/>
  <c r="N3769" i="35"/>
  <c r="N3761" i="35"/>
  <c r="N3753" i="35"/>
  <c r="N3745" i="35"/>
  <c r="N3737" i="35"/>
  <c r="N3729" i="35"/>
  <c r="N3721" i="35"/>
  <c r="N3713" i="35"/>
  <c r="N3705" i="35"/>
  <c r="N3697" i="35"/>
  <c r="N3689" i="35"/>
  <c r="N3681" i="35"/>
  <c r="N3673" i="35"/>
  <c r="N3665" i="35"/>
  <c r="N3657" i="35"/>
  <c r="N3649" i="35"/>
  <c r="N3641" i="35"/>
  <c r="N3633" i="35"/>
  <c r="N3625" i="35"/>
  <c r="N3617" i="35"/>
  <c r="N3609" i="35"/>
  <c r="N3601" i="35"/>
  <c r="N3593" i="35"/>
  <c r="N3585" i="35"/>
  <c r="N3577" i="35"/>
  <c r="N3569" i="35"/>
  <c r="N3561" i="35"/>
  <c r="N3553" i="35"/>
  <c r="N3545" i="35"/>
  <c r="N3537" i="35"/>
  <c r="N3529" i="35"/>
  <c r="N3521" i="35"/>
  <c r="N3513" i="35"/>
  <c r="N3505" i="35"/>
  <c r="N3497" i="35"/>
  <c r="N3489" i="35"/>
  <c r="N3481" i="35"/>
  <c r="N3473" i="35"/>
  <c r="N3465" i="35"/>
  <c r="N3457" i="35"/>
  <c r="N3449" i="35"/>
  <c r="N3441" i="35"/>
  <c r="N3433" i="35"/>
  <c r="N3425" i="35"/>
  <c r="N3417" i="35"/>
  <c r="N3409" i="35"/>
  <c r="N3401" i="35"/>
  <c r="N3393" i="35"/>
  <c r="N3385" i="35"/>
  <c r="N3377" i="35"/>
  <c r="N3369" i="35"/>
  <c r="N3361" i="35"/>
  <c r="N3353" i="35"/>
  <c r="N3345" i="35"/>
  <c r="N3337" i="35"/>
  <c r="N3329" i="35"/>
  <c r="N3321" i="35"/>
  <c r="N3313" i="35"/>
  <c r="N3305" i="35"/>
  <c r="N3297" i="35"/>
  <c r="N3289" i="35"/>
  <c r="N3281" i="35"/>
  <c r="N3273" i="35"/>
  <c r="N3265" i="35"/>
  <c r="N3257" i="35"/>
  <c r="N3249" i="35"/>
  <c r="N3241" i="35"/>
  <c r="N3233" i="35"/>
  <c r="N3225" i="35"/>
  <c r="N3217" i="35"/>
  <c r="N3209" i="35"/>
  <c r="N3201" i="35"/>
  <c r="N3193" i="35"/>
  <c r="N3185" i="35"/>
  <c r="N3177" i="35"/>
  <c r="N3169" i="35"/>
  <c r="N3161" i="35"/>
  <c r="N3153" i="35"/>
  <c r="N3145" i="35"/>
  <c r="N3137" i="35"/>
  <c r="N3129" i="35"/>
  <c r="N3121" i="35"/>
  <c r="N3113" i="35"/>
  <c r="N3105" i="35"/>
  <c r="N3097" i="35"/>
  <c r="N3089" i="35"/>
  <c r="N3081" i="35"/>
  <c r="N3073" i="35"/>
  <c r="N3065" i="35"/>
  <c r="N3057" i="35"/>
  <c r="N3049" i="35"/>
  <c r="N3041" i="35"/>
  <c r="N3033" i="35"/>
  <c r="N3025" i="35"/>
  <c r="N3017" i="35"/>
  <c r="N3009" i="35"/>
  <c r="N3001" i="35"/>
  <c r="N2993" i="35"/>
  <c r="N2985" i="35"/>
  <c r="N2977" i="35"/>
  <c r="N2969" i="35"/>
  <c r="N2961" i="35"/>
  <c r="N2953" i="35"/>
  <c r="N2945" i="35"/>
  <c r="N2937" i="35"/>
  <c r="N2929" i="35"/>
  <c r="N2921" i="35"/>
  <c r="N2913" i="35"/>
  <c r="N2905" i="35"/>
  <c r="N2897" i="35"/>
  <c r="N2889" i="35"/>
  <c r="N2881" i="35"/>
  <c r="N2873" i="35"/>
  <c r="N2865" i="35"/>
  <c r="N2857" i="35"/>
  <c r="N2849" i="35"/>
  <c r="N2841" i="35"/>
  <c r="N2833" i="35"/>
  <c r="N2825" i="35"/>
  <c r="N2817" i="35"/>
  <c r="N2809" i="35"/>
  <c r="N2801" i="35"/>
  <c r="N2793" i="35"/>
  <c r="N2785" i="35"/>
  <c r="N2777" i="35"/>
  <c r="N2769" i="35"/>
  <c r="N2761" i="35"/>
  <c r="N2753" i="35"/>
  <c r="N2745" i="35"/>
  <c r="N2737" i="35"/>
  <c r="N2729" i="35"/>
  <c r="N2721" i="35"/>
  <c r="N2713" i="35"/>
  <c r="N2705" i="35"/>
  <c r="N2697" i="35"/>
  <c r="N2689" i="35"/>
  <c r="N2681" i="35"/>
  <c r="N2673" i="35"/>
  <c r="N2665" i="35"/>
  <c r="N2657" i="35"/>
  <c r="N2649" i="35"/>
  <c r="N2641" i="35"/>
  <c r="N2633" i="35"/>
  <c r="N2625" i="35"/>
  <c r="N2617" i="35"/>
  <c r="N2609" i="35"/>
  <c r="N2601" i="35"/>
  <c r="N2593" i="35"/>
  <c r="N2585" i="35"/>
  <c r="N2577" i="35"/>
  <c r="N2569" i="35"/>
  <c r="N2561" i="35"/>
  <c r="N2553" i="35"/>
  <c r="N2545" i="35"/>
  <c r="N2537" i="35"/>
  <c r="N2529" i="35"/>
  <c r="N2521" i="35"/>
  <c r="N2513" i="35"/>
  <c r="N2505" i="35"/>
  <c r="N2497" i="35"/>
  <c r="N2489" i="35"/>
  <c r="N2481" i="35"/>
  <c r="N2473" i="35"/>
  <c r="N2465" i="35"/>
  <c r="N2457" i="35"/>
  <c r="N2449" i="35"/>
  <c r="N2441" i="35"/>
  <c r="N2433" i="35"/>
  <c r="N2425" i="35"/>
  <c r="N2417" i="35"/>
  <c r="N2409" i="35"/>
  <c r="N2401" i="35"/>
  <c r="N2393" i="35"/>
  <c r="N2385" i="35"/>
  <c r="N2377" i="35"/>
  <c r="N2369" i="35"/>
  <c r="N2361" i="35"/>
  <c r="N2353" i="35"/>
  <c r="N2345" i="35"/>
  <c r="N2337" i="35"/>
  <c r="N2329" i="35"/>
  <c r="N2321" i="35"/>
  <c r="N2313" i="35"/>
  <c r="N2305" i="35"/>
  <c r="N2297" i="35"/>
  <c r="N2289" i="35"/>
  <c r="N2281" i="35"/>
  <c r="N2273" i="35"/>
  <c r="N2265" i="35"/>
  <c r="N2257" i="35"/>
  <c r="N2249" i="35"/>
  <c r="N2241" i="35"/>
  <c r="N2233" i="35"/>
  <c r="N2225" i="35"/>
  <c r="N2217" i="35"/>
  <c r="N2209" i="35"/>
  <c r="N2201" i="35"/>
  <c r="N2193" i="35"/>
  <c r="N2185" i="35"/>
  <c r="N2177" i="35"/>
  <c r="N2169" i="35"/>
  <c r="N2161" i="35"/>
  <c r="N2153" i="35"/>
  <c r="N2145" i="35"/>
  <c r="N2137" i="35"/>
  <c r="N2129" i="35"/>
  <c r="N2121" i="35"/>
  <c r="N2113" i="35"/>
  <c r="N2105" i="35"/>
  <c r="N2097" i="35"/>
  <c r="N2089" i="35"/>
  <c r="N2081" i="35"/>
  <c r="N2073" i="35"/>
  <c r="N2065" i="35"/>
  <c r="N2057" i="35"/>
  <c r="N2049" i="35"/>
  <c r="N2041" i="35"/>
  <c r="N3088" i="35"/>
  <c r="N3072" i="35"/>
  <c r="N3064" i="35"/>
  <c r="N3048" i="35"/>
  <c r="N3032" i="35"/>
  <c r="N3016" i="35"/>
  <c r="N3000" i="35"/>
  <c r="N2992" i="35"/>
  <c r="N2976" i="35"/>
  <c r="N2960" i="35"/>
  <c r="N2952" i="35"/>
  <c r="N2936" i="35"/>
  <c r="N2920" i="35"/>
  <c r="N2904" i="35"/>
  <c r="N2888" i="35"/>
  <c r="N2872" i="35"/>
  <c r="N2864" i="35"/>
  <c r="N2848" i="35"/>
  <c r="N2832" i="35"/>
  <c r="N2824" i="35"/>
  <c r="N2808" i="35"/>
  <c r="N2800" i="35"/>
  <c r="N2784" i="35"/>
  <c r="N2760" i="35"/>
  <c r="N2744" i="35"/>
  <c r="N2728" i="35"/>
  <c r="N2704" i="35"/>
  <c r="N2688" i="35"/>
  <c r="N2672" i="35"/>
  <c r="N2656" i="35"/>
  <c r="N2640" i="35"/>
  <c r="N2624" i="35"/>
  <c r="N2608" i="35"/>
  <c r="N2592" i="35"/>
  <c r="N2584" i="35"/>
  <c r="N2576" i="35"/>
  <c r="N2568" i="35"/>
  <c r="N2560" i="35"/>
  <c r="N2552" i="35"/>
  <c r="N2536" i="35"/>
  <c r="N2528" i="35"/>
  <c r="N2520" i="35"/>
  <c r="N2512" i="35"/>
  <c r="N2504" i="35"/>
  <c r="N2496" i="35"/>
  <c r="N2488" i="35"/>
  <c r="N2480" i="35"/>
  <c r="N2472" i="35"/>
  <c r="N2464" i="35"/>
  <c r="N2456" i="35"/>
  <c r="N2448" i="35"/>
  <c r="N2440" i="35"/>
  <c r="N2432" i="35"/>
  <c r="N2424" i="35"/>
  <c r="N2416" i="35"/>
  <c r="N2408" i="35"/>
  <c r="N2400" i="35"/>
  <c r="N2392" i="35"/>
  <c r="N2384" i="35"/>
  <c r="N2376" i="35"/>
  <c r="N2368" i="35"/>
  <c r="N2360" i="35"/>
  <c r="N2352" i="35"/>
  <c r="N2344" i="35"/>
  <c r="N2336" i="35"/>
  <c r="N2328" i="35"/>
  <c r="N2320" i="35"/>
  <c r="N2312" i="35"/>
  <c r="N2304" i="35"/>
  <c r="N2296" i="35"/>
  <c r="N2288" i="35"/>
  <c r="N2280" i="35"/>
  <c r="N2272" i="35"/>
  <c r="N2264" i="35"/>
  <c r="N2256" i="35"/>
  <c r="N2248" i="35"/>
  <c r="N2240" i="35"/>
  <c r="N2232" i="35"/>
  <c r="N2224" i="35"/>
  <c r="N2216" i="35"/>
  <c r="N2208" i="35"/>
  <c r="N2200" i="35"/>
  <c r="N2192" i="35"/>
  <c r="N2184" i="35"/>
  <c r="N2176" i="35"/>
  <c r="N2168" i="35"/>
  <c r="N2160" i="35"/>
  <c r="N2152" i="35"/>
  <c r="N2144" i="35"/>
  <c r="N2136" i="35"/>
  <c r="N2128" i="35"/>
  <c r="N2120" i="35"/>
  <c r="N2112" i="35"/>
  <c r="N2104" i="35"/>
  <c r="N2096" i="35"/>
  <c r="N2088" i="35"/>
  <c r="N2080" i="35"/>
  <c r="N2072" i="35"/>
  <c r="N2064" i="35"/>
  <c r="N2056" i="35"/>
  <c r="N2048" i="35"/>
  <c r="N2040" i="35"/>
  <c r="N2032" i="35"/>
  <c r="N2024" i="35"/>
  <c r="N2016" i="35"/>
  <c r="N2008" i="35"/>
  <c r="N2000" i="35"/>
  <c r="N1992" i="35"/>
  <c r="N1984" i="35"/>
  <c r="N1976" i="35"/>
  <c r="N1968" i="35"/>
  <c r="N1960" i="35"/>
  <c r="N1952" i="35"/>
  <c r="N1944" i="35"/>
  <c r="N1936" i="35"/>
  <c r="N1928" i="35"/>
  <c r="N1920" i="35"/>
  <c r="N1912" i="35"/>
  <c r="N1904" i="35"/>
  <c r="N1896" i="35"/>
  <c r="N1888" i="35"/>
  <c r="N1880" i="35"/>
  <c r="N1872" i="35"/>
  <c r="N1864" i="35"/>
  <c r="N1856" i="35"/>
  <c r="N1848" i="35"/>
  <c r="N1840" i="35"/>
  <c r="N1832" i="35"/>
  <c r="N1824" i="35"/>
  <c r="N1816" i="35"/>
  <c r="N1808" i="35"/>
  <c r="N1800" i="35"/>
  <c r="N1792" i="35"/>
  <c r="N1784" i="35"/>
  <c r="N1776" i="35"/>
  <c r="N1768" i="35"/>
  <c r="N1760" i="35"/>
  <c r="N1752" i="35"/>
  <c r="N1744" i="35"/>
  <c r="N1736" i="35"/>
  <c r="N1728" i="35"/>
  <c r="N1720" i="35"/>
  <c r="N1712" i="35"/>
  <c r="N1704" i="35"/>
  <c r="N1696" i="35"/>
  <c r="N1688" i="35"/>
  <c r="N1680" i="35"/>
  <c r="N1672" i="35"/>
  <c r="N1664" i="35"/>
  <c r="N1656" i="35"/>
  <c r="N1648" i="35"/>
  <c r="N1640" i="35"/>
  <c r="N1632" i="35"/>
  <c r="N1624" i="35"/>
  <c r="N1616" i="35"/>
  <c r="N1608" i="35"/>
  <c r="N1600" i="35"/>
  <c r="N1592" i="35"/>
  <c r="N1584" i="35"/>
  <c r="N1576" i="35"/>
  <c r="N1568" i="35"/>
  <c r="N1560" i="35"/>
  <c r="N1552" i="35"/>
  <c r="N1544" i="35"/>
  <c r="N1536" i="35"/>
  <c r="N1528" i="35"/>
  <c r="N1520" i="35"/>
  <c r="N1512" i="35"/>
  <c r="N1504" i="35"/>
  <c r="N1496" i="35"/>
  <c r="N1488" i="35"/>
  <c r="N1480" i="35"/>
  <c r="N1472" i="35"/>
  <c r="N1464" i="35"/>
  <c r="N1456" i="35"/>
  <c r="N1448" i="35"/>
  <c r="N1440" i="35"/>
  <c r="N1432" i="35"/>
  <c r="N1424" i="35"/>
  <c r="N1416" i="35"/>
  <c r="N1408" i="35"/>
  <c r="N1400" i="35"/>
  <c r="N1392" i="35"/>
  <c r="N1384" i="35"/>
  <c r="N1376" i="35"/>
  <c r="N1368" i="35"/>
  <c r="N1360" i="35"/>
  <c r="N1352" i="35"/>
  <c r="N1344" i="35"/>
  <c r="N1336" i="35"/>
  <c r="N1328" i="35"/>
  <c r="N1320" i="35"/>
  <c r="N1312" i="35"/>
  <c r="N1304" i="35"/>
  <c r="N1296" i="35"/>
  <c r="N1288" i="35"/>
  <c r="N1280" i="35"/>
  <c r="N1272" i="35"/>
  <c r="N1264" i="35"/>
  <c r="N1256" i="35"/>
  <c r="N1248" i="35"/>
  <c r="N1240" i="35"/>
  <c r="N1232" i="35"/>
  <c r="N1224" i="35"/>
  <c r="N1216" i="35"/>
  <c r="N1208" i="35"/>
  <c r="N1200" i="35"/>
  <c r="N1192" i="35"/>
  <c r="N1184" i="35"/>
  <c r="N1176" i="35"/>
  <c r="N1168" i="35"/>
  <c r="N1160" i="35"/>
  <c r="N1152" i="35"/>
  <c r="N1144" i="35"/>
  <c r="N1136" i="35"/>
  <c r="N1128" i="35"/>
  <c r="N1120" i="35"/>
  <c r="N1112" i="35"/>
  <c r="N1104" i="35"/>
  <c r="N1096" i="35"/>
  <c r="N1088" i="35"/>
  <c r="N1080" i="35"/>
  <c r="N1072" i="35"/>
  <c r="N1064" i="35"/>
  <c r="N1056" i="35"/>
  <c r="N1048" i="35"/>
  <c r="N1040" i="35"/>
  <c r="N1032" i="35"/>
  <c r="N1024" i="35"/>
  <c r="N1016" i="35"/>
  <c r="N1008" i="35"/>
  <c r="N1000" i="35"/>
  <c r="N992" i="35"/>
  <c r="N984" i="35"/>
  <c r="N976" i="35"/>
  <c r="N968" i="35"/>
  <c r="N960" i="35"/>
  <c r="N952" i="35"/>
  <c r="N944" i="35"/>
  <c r="N936" i="35"/>
  <c r="N928" i="35"/>
  <c r="N920" i="35"/>
  <c r="N912" i="35"/>
  <c r="N904" i="35"/>
  <c r="N896" i="35"/>
  <c r="N888" i="35"/>
  <c r="N880" i="35"/>
  <c r="N872" i="35"/>
  <c r="N864" i="35"/>
  <c r="N856" i="35"/>
  <c r="N848" i="35"/>
  <c r="N840" i="35"/>
  <c r="N832" i="35"/>
  <c r="N824" i="35"/>
  <c r="N816" i="35"/>
  <c r="N808" i="35"/>
  <c r="N800" i="35"/>
  <c r="N792" i="35"/>
  <c r="N3080" i="35"/>
  <c r="N3056" i="35"/>
  <c r="N3040" i="35"/>
  <c r="N3024" i="35"/>
  <c r="N3008" i="35"/>
  <c r="N2984" i="35"/>
  <c r="N2968" i="35"/>
  <c r="N2944" i="35"/>
  <c r="N2928" i="35"/>
  <c r="N2912" i="35"/>
  <c r="N2896" i="35"/>
  <c r="N2880" i="35"/>
  <c r="N2856" i="35"/>
  <c r="N2840" i="35"/>
  <c r="N2816" i="35"/>
  <c r="N2792" i="35"/>
  <c r="N2776" i="35"/>
  <c r="N2768" i="35"/>
  <c r="N2752" i="35"/>
  <c r="N2736" i="35"/>
  <c r="N2720" i="35"/>
  <c r="N2712" i="35"/>
  <c r="N2696" i="35"/>
  <c r="N2680" i="35"/>
  <c r="N2664" i="35"/>
  <c r="N2648" i="35"/>
  <c r="N2632" i="35"/>
  <c r="N2616" i="35"/>
  <c r="N2600" i="35"/>
  <c r="N2544" i="35"/>
  <c r="N784" i="35"/>
  <c r="N776" i="35"/>
  <c r="N768" i="35"/>
  <c r="N760" i="35"/>
  <c r="N752" i="35"/>
  <c r="N744" i="35"/>
  <c r="N736" i="35"/>
  <c r="N728" i="35"/>
  <c r="N720" i="35"/>
  <c r="N712" i="35"/>
  <c r="N704" i="35"/>
  <c r="N696" i="35"/>
  <c r="N688" i="35"/>
  <c r="N680" i="35"/>
  <c r="N672" i="35"/>
  <c r="N664" i="35"/>
  <c r="N656" i="35"/>
  <c r="N648" i="35"/>
  <c r="N640" i="35"/>
  <c r="N632" i="35"/>
  <c r="N624" i="35"/>
  <c r="N616" i="35"/>
  <c r="N608" i="35"/>
  <c r="N600" i="35"/>
  <c r="N592" i="35"/>
  <c r="N584" i="35"/>
  <c r="N576" i="35"/>
  <c r="N568" i="35"/>
  <c r="N560" i="35"/>
  <c r="N552" i="35"/>
  <c r="N544" i="35"/>
  <c r="N536" i="35"/>
  <c r="N528" i="35"/>
  <c r="N520" i="35"/>
  <c r="N512" i="35"/>
  <c r="N504" i="35"/>
  <c r="N496" i="35"/>
  <c r="N488" i="35"/>
  <c r="N480" i="35"/>
  <c r="N472" i="35"/>
  <c r="N464" i="35"/>
  <c r="N456" i="35"/>
  <c r="N448" i="35"/>
  <c r="N440" i="35"/>
  <c r="N432" i="35"/>
  <c r="N424" i="35"/>
  <c r="N416" i="35"/>
  <c r="N408" i="35"/>
  <c r="N400" i="35"/>
  <c r="N392" i="35"/>
  <c r="N384" i="35"/>
  <c r="N376" i="35"/>
  <c r="N368" i="35"/>
  <c r="N360" i="35"/>
  <c r="N352" i="35"/>
  <c r="N344" i="35"/>
  <c r="N336" i="35"/>
  <c r="N328" i="35"/>
  <c r="N320" i="35"/>
  <c r="N312" i="35"/>
  <c r="N304" i="35"/>
  <c r="N296" i="35"/>
  <c r="N288" i="35"/>
  <c r="N280" i="35"/>
  <c r="N272" i="35"/>
  <c r="N264" i="35"/>
  <c r="N256" i="35"/>
  <c r="N248" i="35"/>
  <c r="N240" i="35"/>
  <c r="N232" i="35"/>
  <c r="N224" i="35"/>
  <c r="N216" i="35"/>
  <c r="N208" i="35"/>
  <c r="N200" i="35"/>
  <c r="N192" i="35"/>
  <c r="N184" i="35"/>
  <c r="N176" i="35"/>
  <c r="N168" i="35"/>
  <c r="N160" i="35"/>
  <c r="N152" i="35"/>
  <c r="N144" i="35"/>
  <c r="N136" i="35"/>
  <c r="N128" i="35"/>
  <c r="N120" i="35"/>
  <c r="N112" i="35"/>
  <c r="N104" i="35"/>
  <c r="N96" i="35"/>
  <c r="N88" i="35"/>
  <c r="N80" i="35"/>
  <c r="N72" i="35"/>
  <c r="N64" i="35"/>
  <c r="N56" i="35"/>
  <c r="N48" i="35"/>
  <c r="N39" i="35"/>
  <c r="N31" i="35"/>
  <c r="N23" i="35"/>
  <c r="N15" i="35"/>
  <c r="I3434" i="35"/>
  <c r="N11" i="35" l="1"/>
  <c r="I3893" i="35" l="1"/>
  <c r="K3893" i="35" s="1"/>
  <c r="I3892" i="35"/>
  <c r="K3892" i="35" s="1"/>
  <c r="I984" i="35" l="1"/>
  <c r="I90" i="35" l="1"/>
  <c r="I117" i="35"/>
  <c r="I89" i="35"/>
  <c r="I1035" i="35"/>
  <c r="I1036" i="35"/>
  <c r="I1037" i="35"/>
  <c r="I1038" i="35"/>
  <c r="I1039" i="35"/>
  <c r="I1040" i="35"/>
  <c r="I1041" i="35"/>
  <c r="I1034" i="35"/>
  <c r="I1027" i="35"/>
  <c r="I1028" i="35"/>
  <c r="I1029" i="35"/>
  <c r="I1030" i="35"/>
  <c r="I1031" i="35"/>
  <c r="I1032" i="35"/>
  <c r="I1026" i="35"/>
  <c r="I1016" i="35"/>
  <c r="I1017" i="35"/>
  <c r="I1018" i="35"/>
  <c r="I1019" i="35"/>
  <c r="I1020" i="35"/>
  <c r="I1021" i="35"/>
  <c r="I1022" i="35"/>
  <c r="I1023" i="35"/>
  <c r="I1024" i="35"/>
  <c r="I1015" i="35"/>
  <c r="I1013" i="35"/>
  <c r="I1003" i="35"/>
  <c r="I1004" i="35"/>
  <c r="I1005" i="35"/>
  <c r="I1006" i="35"/>
  <c r="I1007" i="35"/>
  <c r="I1008" i="35"/>
  <c r="I1009" i="35"/>
  <c r="I1010" i="35"/>
  <c r="I1002" i="35"/>
  <c r="I989" i="35"/>
  <c r="I988" i="35"/>
  <c r="I990" i="35"/>
  <c r="I991" i="35"/>
  <c r="I992" i="35"/>
  <c r="I993" i="35"/>
  <c r="I994" i="35"/>
  <c r="I995" i="35"/>
  <c r="I996" i="35"/>
  <c r="I997" i="35"/>
  <c r="I998" i="35"/>
  <c r="I999" i="35"/>
  <c r="I987" i="35"/>
  <c r="I1012" i="35"/>
  <c r="I972" i="35"/>
  <c r="I981" i="35"/>
  <c r="I982" i="35"/>
  <c r="I967" i="35"/>
  <c r="I968" i="35"/>
  <c r="I969" i="35"/>
  <c r="I970" i="35"/>
  <c r="C19" i="31" l="1"/>
  <c r="I1361" i="35"/>
  <c r="I1352" i="35"/>
  <c r="I1353" i="35"/>
  <c r="I1354" i="35"/>
  <c r="I1355" i="35"/>
  <c r="I1356" i="35"/>
  <c r="I1357" i="35"/>
  <c r="I1358" i="35"/>
  <c r="I1342" i="35"/>
  <c r="I1343" i="35"/>
  <c r="I1344" i="35"/>
  <c r="I1345" i="35"/>
  <c r="I1346" i="35"/>
  <c r="I1347" i="35"/>
  <c r="I1348" i="35"/>
  <c r="I1349" i="35"/>
  <c r="I1325" i="35"/>
  <c r="I1326" i="35"/>
  <c r="I1327" i="35"/>
  <c r="I1328" i="35"/>
  <c r="I1329" i="35"/>
  <c r="I1330" i="35"/>
  <c r="I1331" i="35"/>
  <c r="I1332" i="35"/>
  <c r="I1333" i="35"/>
  <c r="I1334" i="35"/>
  <c r="I1335" i="35"/>
  <c r="I1336" i="35"/>
  <c r="I1337" i="35"/>
  <c r="I1338" i="35"/>
  <c r="I1339" i="35"/>
  <c r="I1314" i="35"/>
  <c r="I1315" i="35"/>
  <c r="I1316" i="35"/>
  <c r="I1317" i="35"/>
  <c r="I1318" i="35"/>
  <c r="I1319" i="35"/>
  <c r="I1320" i="35"/>
  <c r="I1321" i="35"/>
  <c r="I1322" i="35"/>
  <c r="I1302" i="35"/>
  <c r="I1303" i="35"/>
  <c r="I1304" i="35"/>
  <c r="I1305" i="35"/>
  <c r="I1306" i="35"/>
  <c r="I1307" i="35"/>
  <c r="I1308" i="35"/>
  <c r="I1309" i="35"/>
  <c r="I1310" i="35"/>
  <c r="I1311" i="35"/>
  <c r="I1291" i="35"/>
  <c r="I1292" i="35"/>
  <c r="I1293" i="35"/>
  <c r="I1294" i="35"/>
  <c r="I1295" i="35"/>
  <c r="I1296" i="35"/>
  <c r="I1297" i="35"/>
  <c r="I1298" i="35"/>
  <c r="I1299" i="35"/>
  <c r="I1277" i="35"/>
  <c r="I1278" i="35"/>
  <c r="I1279" i="35"/>
  <c r="I1280" i="35"/>
  <c r="I1281" i="35"/>
  <c r="I1282" i="35"/>
  <c r="I1283" i="35"/>
  <c r="I1284" i="35"/>
  <c r="I1285" i="35"/>
  <c r="I1286" i="35"/>
  <c r="I1287" i="35"/>
  <c r="I1288" i="35"/>
  <c r="I1265" i="35"/>
  <c r="I1266" i="35"/>
  <c r="I1267" i="35"/>
  <c r="I1268" i="35"/>
  <c r="I1269" i="35"/>
  <c r="I1270" i="35"/>
  <c r="I1271" i="35"/>
  <c r="I1272" i="35"/>
  <c r="I1273" i="35"/>
  <c r="I1274" i="35"/>
  <c r="I1249" i="35"/>
  <c r="I1250" i="35"/>
  <c r="I1251" i="35"/>
  <c r="I1252" i="35"/>
  <c r="I1253" i="35"/>
  <c r="I1254" i="35"/>
  <c r="I1255" i="35"/>
  <c r="I1256" i="35"/>
  <c r="I1257" i="35"/>
  <c r="I1258" i="35"/>
  <c r="I1259" i="35"/>
  <c r="I1260" i="35"/>
  <c r="I1261" i="35"/>
  <c r="I1262" i="35"/>
  <c r="I1232" i="35"/>
  <c r="I1233" i="35"/>
  <c r="I1234" i="35"/>
  <c r="I1235" i="35"/>
  <c r="I1236" i="35"/>
  <c r="I1237" i="35"/>
  <c r="I1238" i="35"/>
  <c r="I1239" i="35"/>
  <c r="I1240" i="35"/>
  <c r="I1241" i="35"/>
  <c r="I1242" i="35"/>
  <c r="I1243" i="35"/>
  <c r="I1244" i="35"/>
  <c r="I1245" i="35"/>
  <c r="I1246" i="35"/>
  <c r="I1220" i="35"/>
  <c r="I1221" i="35"/>
  <c r="I1222" i="35"/>
  <c r="I1223" i="35"/>
  <c r="I1224" i="35"/>
  <c r="I1225" i="35"/>
  <c r="I1226" i="35"/>
  <c r="I1227" i="35"/>
  <c r="I1228" i="35"/>
  <c r="I1229" i="35"/>
  <c r="I1207" i="35"/>
  <c r="I1208" i="35"/>
  <c r="I1209" i="35"/>
  <c r="I1210" i="35"/>
  <c r="I1211" i="35"/>
  <c r="I1212" i="35"/>
  <c r="I1213" i="35"/>
  <c r="I1214" i="35"/>
  <c r="I1215" i="35"/>
  <c r="I1216" i="35"/>
  <c r="I1217" i="35"/>
  <c r="I1194" i="35"/>
  <c r="I1195" i="35"/>
  <c r="I1196" i="35"/>
  <c r="I1197" i="35"/>
  <c r="I1198" i="35"/>
  <c r="I1199" i="35"/>
  <c r="I1200" i="35"/>
  <c r="I1201" i="35"/>
  <c r="I1202" i="35"/>
  <c r="I1203" i="35"/>
  <c r="I1204" i="35"/>
  <c r="I1182" i="35"/>
  <c r="I1183" i="35"/>
  <c r="I1184" i="35"/>
  <c r="I1185" i="35"/>
  <c r="I1186" i="35"/>
  <c r="I1187" i="35"/>
  <c r="I1188" i="35"/>
  <c r="I1189" i="35"/>
  <c r="I1190" i="35"/>
  <c r="I1191" i="35"/>
  <c r="I1169" i="35"/>
  <c r="I1170" i="35"/>
  <c r="I1171" i="35"/>
  <c r="I1172" i="35"/>
  <c r="I1173" i="35"/>
  <c r="I1174" i="35"/>
  <c r="I1175" i="35"/>
  <c r="I1176" i="35"/>
  <c r="I1177" i="35"/>
  <c r="I1178" i="35"/>
  <c r="I1179" i="35"/>
  <c r="I1360" i="35"/>
  <c r="I1351" i="35"/>
  <c r="I1341" i="35"/>
  <c r="I1324" i="35"/>
  <c r="I1313" i="35"/>
  <c r="I1301" i="35"/>
  <c r="I1290" i="35"/>
  <c r="I1276" i="35"/>
  <c r="I1264" i="35"/>
  <c r="I1248" i="35"/>
  <c r="I1231" i="35"/>
  <c r="I1219" i="35"/>
  <c r="I1206" i="35"/>
  <c r="I1193" i="35"/>
  <c r="I1181" i="35"/>
  <c r="I1168" i="35"/>
  <c r="I2404" i="35" l="1"/>
  <c r="I980" i="35" l="1"/>
  <c r="I2992" i="35" l="1"/>
  <c r="I2988" i="35"/>
  <c r="I2984" i="35"/>
  <c r="I2970" i="35"/>
  <c r="I2948" i="35"/>
  <c r="I2935" i="35"/>
  <c r="I2930" i="35"/>
  <c r="I2925" i="35"/>
  <c r="I2914" i="35"/>
  <c r="I2907" i="35"/>
  <c r="I2900" i="35"/>
  <c r="I2893" i="35"/>
  <c r="I2879" i="35"/>
  <c r="I2865" i="35"/>
  <c r="I2851" i="35"/>
  <c r="I2824" i="35"/>
  <c r="I2642" i="35"/>
  <c r="I2637" i="35"/>
  <c r="I2600" i="35"/>
  <c r="I2540" i="35"/>
  <c r="I2528" i="35"/>
  <c r="I2520" i="35"/>
  <c r="I2422" i="35"/>
  <c r="I2387" i="35"/>
  <c r="I2368" i="35"/>
  <c r="I2364" i="35"/>
  <c r="I2348" i="35"/>
  <c r="I2337" i="35"/>
  <c r="I2317" i="35"/>
  <c r="I3895" i="35" l="1"/>
  <c r="I3894" i="35" l="1"/>
  <c r="I1913" i="35" l="1"/>
  <c r="I210" i="35"/>
  <c r="I465" i="35" l="1"/>
  <c r="I466" i="35"/>
  <c r="G450" i="35"/>
  <c r="I447" i="35"/>
  <c r="I446" i="35"/>
  <c r="I438" i="35" l="1"/>
  <c r="I436" i="35"/>
  <c r="D2226" i="35" l="1"/>
  <c r="D2229" i="35" s="1"/>
  <c r="D2233" i="35" s="1"/>
  <c r="D2234" i="35" s="1"/>
  <c r="D2236" i="35" s="1"/>
  <c r="D2244" i="35" s="1"/>
  <c r="D2245" i="35" s="1"/>
  <c r="D2246" i="35" s="1"/>
  <c r="D2247" i="35" s="1"/>
  <c r="D2218" i="35"/>
  <c r="D2220" i="35" s="1"/>
  <c r="D2221" i="35" s="1"/>
  <c r="D2211" i="35"/>
  <c r="D2213" i="35" s="1"/>
  <c r="D2191" i="35"/>
  <c r="D2192" i="35" s="1"/>
  <c r="D2194" i="35" s="1"/>
  <c r="D2195" i="35" s="1"/>
  <c r="D2168" i="35"/>
  <c r="D2171" i="35" s="1"/>
  <c r="D2172" i="35" s="1"/>
  <c r="D2173" i="35" s="1"/>
  <c r="D2174" i="35" s="1"/>
  <c r="D2175" i="35" s="1"/>
  <c r="D2176" i="35" s="1"/>
  <c r="D2180" i="35" s="1"/>
  <c r="D2182" i="35" s="1"/>
  <c r="D2183" i="35" s="1"/>
  <c r="D2184" i="35" s="1"/>
  <c r="D2185" i="35" s="1"/>
  <c r="D2186" i="35" s="1"/>
  <c r="D2187" i="35" s="1"/>
  <c r="D2122" i="35"/>
  <c r="D2124" i="35" s="1"/>
  <c r="D2126" i="35" s="1"/>
  <c r="D2128" i="35" s="1"/>
  <c r="D2130" i="35" s="1"/>
  <c r="D2131" i="35" s="1"/>
  <c r="D2132" i="35" s="1"/>
  <c r="D2133" i="35" s="1"/>
  <c r="D2134" i="35" s="1"/>
  <c r="D2135" i="35" s="1"/>
  <c r="D2136" i="35" s="1"/>
  <c r="D2137" i="35" s="1"/>
  <c r="D2138" i="35" s="1"/>
  <c r="D2139" i="35" s="1"/>
  <c r="D2140" i="35" s="1"/>
  <c r="D2141" i="35" s="1"/>
  <c r="D2142" i="35" s="1"/>
  <c r="D2036" i="35"/>
  <c r="D2037" i="35" s="1"/>
  <c r="D2038" i="35" s="1"/>
  <c r="D2039" i="35" s="1"/>
  <c r="D2040" i="35" s="1"/>
  <c r="D2041" i="35" s="1"/>
  <c r="D2042" i="35" s="1"/>
  <c r="D2043" i="35" s="1"/>
  <c r="D2045" i="35" s="1"/>
  <c r="D2044" i="35" s="1"/>
  <c r="D2046" i="35" s="1"/>
  <c r="D2047" i="35" s="1"/>
  <c r="D2048" i="35" s="1"/>
  <c r="D2049" i="35" s="1"/>
  <c r="D2050" i="35" s="1"/>
  <c r="D2051" i="35" s="1"/>
  <c r="D2052" i="35" s="1"/>
  <c r="D2066" i="35" s="1"/>
  <c r="D2069" i="35" s="1"/>
  <c r="D2072" i="35" s="1"/>
  <c r="D2074" i="35" s="1"/>
  <c r="D2078" i="35" s="1"/>
  <c r="D2016" i="35"/>
  <c r="D2017" i="35" s="1"/>
  <c r="D2018" i="35" s="1"/>
  <c r="D2019" i="35" s="1"/>
  <c r="D2020" i="35" s="1"/>
  <c r="D2021" i="35" s="1"/>
  <c r="D2023" i="35" s="1"/>
  <c r="D2024" i="35" s="1"/>
  <c r="D2025" i="35" s="1"/>
  <c r="D2026" i="35" s="1"/>
  <c r="D2028" i="35" s="1"/>
  <c r="D2029" i="35" s="1"/>
  <c r="D2030" i="35" s="1"/>
  <c r="D2031" i="35" s="1"/>
  <c r="D2032" i="35" s="1"/>
  <c r="D1791" i="35"/>
  <c r="D1792" i="35" s="1"/>
  <c r="D1794" i="35" s="1"/>
  <c r="D1671" i="35"/>
  <c r="D1673" i="35" s="1"/>
  <c r="D1675" i="35" s="1"/>
  <c r="D1676" i="35" s="1"/>
  <c r="D1658" i="35"/>
  <c r="D1660" i="35" s="1"/>
  <c r="D1650" i="35"/>
  <c r="D1654" i="35" s="1"/>
  <c r="D1627" i="35"/>
  <c r="D1636" i="35" s="1"/>
  <c r="D1639" i="35" s="1"/>
  <c r="D1643" i="35" s="1"/>
  <c r="D1644" i="35" s="1"/>
  <c r="D1645" i="35" s="1"/>
  <c r="D1646" i="35" s="1"/>
  <c r="D1718" i="35" l="1"/>
  <c r="D1741" i="35" s="1"/>
  <c r="D1768" i="35" s="1"/>
  <c r="D1769" i="35" s="1"/>
  <c r="D1785" i="35" s="1"/>
  <c r="D1786" i="35" s="1"/>
  <c r="D1787" i="35" s="1"/>
  <c r="D1801" i="35"/>
  <c r="D1805" i="35" s="1"/>
  <c r="D1806" i="35" s="1"/>
  <c r="D1807" i="35" s="1"/>
  <c r="D1816" i="35" s="1"/>
  <c r="D1817" i="35" s="1"/>
  <c r="D1818" i="35" s="1"/>
  <c r="D2275" i="35"/>
  <c r="D2276" i="35" s="1"/>
  <c r="D2277" i="35" s="1"/>
  <c r="D2278" i="35" s="1"/>
  <c r="D2080" i="35"/>
  <c r="D2081" i="35" s="1"/>
  <c r="D2082" i="35" s="1"/>
  <c r="D2097" i="35" s="1"/>
  <c r="D2098" i="35" s="1"/>
  <c r="D2099" i="35" s="1"/>
  <c r="D2100" i="35" s="1"/>
  <c r="D2101" i="35" s="1"/>
  <c r="D2102" i="35" s="1"/>
  <c r="D2103" i="35" s="1"/>
  <c r="D2104" i="35" s="1"/>
  <c r="D2105" i="35" s="1"/>
  <c r="D2106" i="35" s="1"/>
  <c r="D2107" i="35" s="1"/>
  <c r="D2108" i="35" s="1"/>
  <c r="D2079" i="35"/>
  <c r="D1848" i="35" l="1"/>
  <c r="D1849" i="35" s="1"/>
  <c r="D1850" i="35" s="1"/>
  <c r="D1851" i="35" s="1"/>
  <c r="D2148" i="35"/>
  <c r="D2149" i="35" s="1"/>
  <c r="D2150" i="35" s="1"/>
  <c r="D2151" i="35" s="1"/>
  <c r="D2152" i="35" s="1"/>
  <c r="D2153" i="35" s="1"/>
  <c r="D2154" i="35" s="1"/>
  <c r="D2155" i="35" s="1"/>
  <c r="D2156" i="35" s="1"/>
  <c r="D2158" i="35" s="1"/>
  <c r="D2160" i="35" s="1"/>
  <c r="D2161" i="35" s="1"/>
  <c r="D2162" i="35" s="1"/>
  <c r="D2163" i="35" s="1"/>
  <c r="I81" i="35"/>
  <c r="I422" i="35"/>
  <c r="I339" i="35"/>
  <c r="I338" i="35"/>
  <c r="C39" i="31" l="1"/>
  <c r="I3886" i="35"/>
  <c r="K3886" i="35" s="1"/>
  <c r="I3887" i="35"/>
  <c r="K3887" i="35" s="1"/>
  <c r="I3888" i="35"/>
  <c r="K3888" i="35" s="1"/>
  <c r="I3889" i="35"/>
  <c r="K3889" i="35" s="1"/>
  <c r="I3890" i="35"/>
  <c r="K3890" i="35" s="1"/>
  <c r="I3891" i="35"/>
  <c r="I3885" i="35"/>
  <c r="K3885" i="35" s="1"/>
  <c r="C28" i="31" l="1"/>
  <c r="C22" i="31"/>
  <c r="C41" i="31"/>
  <c r="C38" i="31"/>
  <c r="C37" i="31"/>
  <c r="C36" i="31"/>
  <c r="C35" i="31"/>
  <c r="C34" i="31"/>
  <c r="C33" i="31"/>
  <c r="C32" i="31"/>
  <c r="C31" i="31"/>
  <c r="C30" i="31"/>
  <c r="C29" i="31"/>
  <c r="C27" i="31"/>
  <c r="C26" i="31"/>
  <c r="C25" i="31"/>
  <c r="C24" i="31"/>
  <c r="C23" i="31"/>
  <c r="C21" i="31"/>
  <c r="C20" i="31"/>
  <c r="C18" i="31"/>
  <c r="C17" i="31" l="1"/>
  <c r="C16" i="31" l="1"/>
  <c r="C15" i="31"/>
  <c r="C14" i="31"/>
  <c r="C13" i="31"/>
  <c r="C12" i="31"/>
  <c r="C11" i="31"/>
  <c r="C10" i="31"/>
  <c r="C9" i="31"/>
  <c r="I1602" i="35"/>
  <c r="I1603" i="35"/>
  <c r="I1604" i="35"/>
  <c r="I1605" i="35"/>
  <c r="I1606" i="35"/>
  <c r="I1607" i="35"/>
  <c r="I1608" i="35"/>
  <c r="I1609" i="35"/>
  <c r="I1610" i="35"/>
  <c r="I1611" i="35"/>
  <c r="I1612" i="35"/>
  <c r="I1613" i="35"/>
  <c r="I1614" i="35"/>
  <c r="I1615" i="35"/>
  <c r="I1616" i="35"/>
  <c r="I1617" i="35"/>
  <c r="I1618" i="35"/>
  <c r="I1619" i="35"/>
  <c r="I1620" i="35"/>
  <c r="I1621" i="35"/>
  <c r="I1622" i="35"/>
  <c r="I1601" i="35"/>
  <c r="I1599" i="35"/>
  <c r="I1597" i="35"/>
  <c r="I1598" i="35"/>
  <c r="I1596" i="35"/>
  <c r="I1568" i="35"/>
  <c r="I1569" i="35"/>
  <c r="I1570" i="35"/>
  <c r="I1571" i="35"/>
  <c r="I1572" i="35"/>
  <c r="I1573" i="35"/>
  <c r="I1574" i="35"/>
  <c r="I1575" i="35"/>
  <c r="I1576" i="35"/>
  <c r="I1577" i="35"/>
  <c r="I1578" i="35"/>
  <c r="I1579" i="35"/>
  <c r="I1580" i="35"/>
  <c r="I1581" i="35"/>
  <c r="I1582" i="35"/>
  <c r="I1583" i="35"/>
  <c r="I1584" i="35"/>
  <c r="I1585" i="35"/>
  <c r="I1586" i="35"/>
  <c r="I1587" i="35"/>
  <c r="I1588" i="35"/>
  <c r="I1589" i="35"/>
  <c r="I1590" i="35"/>
  <c r="I1591" i="35"/>
  <c r="I1592" i="35"/>
  <c r="I1593" i="35"/>
  <c r="I1567" i="35"/>
  <c r="I1554" i="35"/>
  <c r="I1555" i="35"/>
  <c r="I1556" i="35"/>
  <c r="I1557" i="35"/>
  <c r="I1558" i="35"/>
  <c r="I1559" i="35"/>
  <c r="I1560" i="35"/>
  <c r="I1561" i="35"/>
  <c r="I1562" i="35"/>
  <c r="I1563" i="35"/>
  <c r="I1564" i="35"/>
  <c r="I1565" i="35"/>
  <c r="I1553" i="35"/>
  <c r="I1549" i="35"/>
  <c r="I1550" i="35"/>
  <c r="I1551" i="35"/>
  <c r="I1548" i="35"/>
  <c r="I1529" i="35"/>
  <c r="I1530" i="35"/>
  <c r="I1531" i="35"/>
  <c r="I1532" i="35"/>
  <c r="I1533" i="35"/>
  <c r="I1534" i="35"/>
  <c r="I1535" i="35"/>
  <c r="I1536" i="35"/>
  <c r="I1537" i="35"/>
  <c r="I1538" i="35"/>
  <c r="I1539" i="35"/>
  <c r="I1540" i="35"/>
  <c r="I1541" i="35"/>
  <c r="I1542" i="35"/>
  <c r="I1543" i="35"/>
  <c r="I1544" i="35"/>
  <c r="I1545" i="35"/>
  <c r="I1546" i="35"/>
  <c r="I1528" i="35"/>
  <c r="I1511" i="35"/>
  <c r="I1512" i="35"/>
  <c r="I1513" i="35"/>
  <c r="I1514" i="35"/>
  <c r="I1515" i="35"/>
  <c r="I1516" i="35"/>
  <c r="I1517" i="35"/>
  <c r="I1518" i="35"/>
  <c r="I1519" i="35"/>
  <c r="I1520" i="35"/>
  <c r="I1521" i="35"/>
  <c r="I1522" i="35"/>
  <c r="I1523" i="35"/>
  <c r="I1524" i="35"/>
  <c r="I1525" i="35"/>
  <c r="I1510" i="35"/>
  <c r="I1505" i="35"/>
  <c r="I1506" i="35"/>
  <c r="I1507" i="35"/>
  <c r="I1508" i="35"/>
  <c r="I1504" i="35"/>
  <c r="I1486" i="35"/>
  <c r="I1487" i="35"/>
  <c r="I1488" i="35"/>
  <c r="I1489" i="35"/>
  <c r="I1490" i="35"/>
  <c r="I1491" i="35"/>
  <c r="I1492" i="35"/>
  <c r="I1493" i="35"/>
  <c r="I1494" i="35"/>
  <c r="I1495" i="35"/>
  <c r="I1496" i="35"/>
  <c r="I1497" i="35"/>
  <c r="I1498" i="35"/>
  <c r="I1499" i="35"/>
  <c r="I1500" i="35"/>
  <c r="I1501" i="35"/>
  <c r="I1502" i="35"/>
  <c r="I1485" i="35"/>
  <c r="I1474" i="35"/>
  <c r="I1475" i="35"/>
  <c r="I1476" i="35"/>
  <c r="I1477" i="35"/>
  <c r="I1478" i="35"/>
  <c r="I1479" i="35"/>
  <c r="I1480" i="35"/>
  <c r="I1481" i="35"/>
  <c r="I1482" i="35"/>
  <c r="I1483" i="35"/>
  <c r="I1473" i="35"/>
  <c r="I1462" i="35"/>
  <c r="I1463" i="35"/>
  <c r="I1464" i="35"/>
  <c r="I1465" i="35"/>
  <c r="I1466" i="35"/>
  <c r="I1467" i="35"/>
  <c r="I1468" i="35"/>
  <c r="I1469" i="35"/>
  <c r="I1470" i="35"/>
  <c r="I1471" i="35"/>
  <c r="I1461" i="35"/>
  <c r="I378" i="35"/>
  <c r="I366" i="35"/>
  <c r="I367" i="35"/>
  <c r="I368" i="35"/>
  <c r="I369" i="35"/>
  <c r="I370" i="35"/>
  <c r="I371" i="35"/>
  <c r="I372" i="35"/>
  <c r="I373" i="35"/>
  <c r="I374" i="35"/>
  <c r="I375" i="35"/>
  <c r="I365" i="35"/>
  <c r="I349" i="35"/>
  <c r="I350" i="35"/>
  <c r="I351" i="35"/>
  <c r="I352" i="35"/>
  <c r="I353" i="35"/>
  <c r="I354" i="35"/>
  <c r="I355" i="35"/>
  <c r="I356" i="35"/>
  <c r="I357" i="35"/>
  <c r="I358" i="35"/>
  <c r="I359" i="35"/>
  <c r="I360" i="35"/>
  <c r="I361" i="35"/>
  <c r="I362" i="35"/>
  <c r="I363" i="35"/>
  <c r="I348" i="35"/>
  <c r="I345" i="35"/>
  <c r="I346" i="35"/>
  <c r="I344" i="35"/>
  <c r="I342" i="35"/>
  <c r="I341" i="35"/>
  <c r="I335" i="35"/>
  <c r="I336" i="35"/>
  <c r="I337" i="35"/>
  <c r="I334" i="35"/>
  <c r="I3867" i="35"/>
  <c r="I3883" i="35"/>
  <c r="I3882" i="35"/>
  <c r="I3873" i="35"/>
  <c r="I3874" i="35"/>
  <c r="I3875" i="35"/>
  <c r="I3876" i="35"/>
  <c r="I3877" i="35"/>
  <c r="I3878" i="35"/>
  <c r="I3879" i="35"/>
  <c r="I3880" i="35"/>
  <c r="I3871" i="35"/>
  <c r="I3869" i="35"/>
  <c r="I3865" i="35"/>
  <c r="I3863" i="35"/>
  <c r="I3861" i="35"/>
  <c r="K3895" i="35" s="1"/>
  <c r="I3860" i="35"/>
  <c r="I3858" i="35"/>
  <c r="I3856" i="35"/>
  <c r="I3847" i="35"/>
  <c r="I3848" i="35"/>
  <c r="I3849" i="35"/>
  <c r="I3850" i="35"/>
  <c r="I3851" i="35"/>
  <c r="I3852" i="35"/>
  <c r="I3853" i="35"/>
  <c r="I3854" i="35"/>
  <c r="I3846" i="35"/>
  <c r="I3837" i="35"/>
  <c r="I3838" i="35"/>
  <c r="I3839" i="35"/>
  <c r="I3840" i="35"/>
  <c r="I3841" i="35"/>
  <c r="I3842" i="35"/>
  <c r="I3843" i="35"/>
  <c r="I3844" i="35"/>
  <c r="I3836" i="35"/>
  <c r="I3834" i="35"/>
  <c r="I3833" i="35"/>
  <c r="I3831" i="35"/>
  <c r="I3828" i="35"/>
  <c r="I3827" i="35"/>
  <c r="I3824" i="35"/>
  <c r="I3825" i="35"/>
  <c r="I3819" i="35"/>
  <c r="I3820" i="35"/>
  <c r="I3816" i="35"/>
  <c r="I3806" i="35"/>
  <c r="I3792" i="35"/>
  <c r="I3793" i="35"/>
  <c r="I3794" i="35"/>
  <c r="I3795" i="35"/>
  <c r="I3796" i="35"/>
  <c r="I3797" i="35"/>
  <c r="I3798" i="35"/>
  <c r="I3800" i="35"/>
  <c r="I3801" i="35"/>
  <c r="I3802" i="35"/>
  <c r="I3803" i="35"/>
  <c r="I3791" i="35"/>
  <c r="I3784" i="35"/>
  <c r="I3785" i="35"/>
  <c r="I3786" i="35"/>
  <c r="I3787" i="35"/>
  <c r="I3788" i="35"/>
  <c r="I3789" i="35"/>
  <c r="I3783" i="35"/>
  <c r="I3779" i="35"/>
  <c r="I3778" i="35"/>
  <c r="I3761" i="35"/>
  <c r="I3762" i="35"/>
  <c r="I3763" i="35"/>
  <c r="I3764" i="35"/>
  <c r="I3765" i="35"/>
  <c r="I3766" i="35"/>
  <c r="I3767" i="35"/>
  <c r="I3768" i="35"/>
  <c r="I3769" i="35"/>
  <c r="I3770" i="35"/>
  <c r="I3771" i="35"/>
  <c r="I3772" i="35"/>
  <c r="I3773" i="35"/>
  <c r="I3774" i="35"/>
  <c r="I3775" i="35"/>
  <c r="I3776" i="35"/>
  <c r="I3760" i="35"/>
  <c r="I3738" i="35"/>
  <c r="I3739" i="35"/>
  <c r="I3740" i="35"/>
  <c r="I3741" i="35"/>
  <c r="I3742" i="35"/>
  <c r="I3743" i="35"/>
  <c r="I3744" i="35"/>
  <c r="I3745" i="35"/>
  <c r="I3746" i="35"/>
  <c r="I3747" i="35"/>
  <c r="I3748" i="35"/>
  <c r="I3749" i="35"/>
  <c r="I3750" i="35"/>
  <c r="I3751" i="35"/>
  <c r="I3752" i="35"/>
  <c r="I3753" i="35"/>
  <c r="I3754" i="35"/>
  <c r="I3755" i="35"/>
  <c r="K3755" i="35" s="1"/>
  <c r="I3756" i="35"/>
  <c r="I3757" i="35"/>
  <c r="I3758" i="35"/>
  <c r="I3737" i="35"/>
  <c r="I3725" i="35"/>
  <c r="I3726" i="35"/>
  <c r="I3727" i="35"/>
  <c r="I3728" i="35"/>
  <c r="I3729" i="35"/>
  <c r="I3730" i="35"/>
  <c r="I3731" i="35"/>
  <c r="I3732" i="35"/>
  <c r="I3733" i="35"/>
  <c r="I3734" i="35"/>
  <c r="I3735" i="35"/>
  <c r="I3724" i="35"/>
  <c r="I3721" i="35"/>
  <c r="I3722" i="35"/>
  <c r="I3720" i="35"/>
  <c r="I3704" i="35"/>
  <c r="I3705" i="35"/>
  <c r="I3706" i="35"/>
  <c r="I3707" i="35"/>
  <c r="I3708" i="35"/>
  <c r="I3709" i="35"/>
  <c r="I3710" i="35"/>
  <c r="I3711" i="35"/>
  <c r="I3712" i="35"/>
  <c r="I3713" i="35"/>
  <c r="I3714" i="35"/>
  <c r="I3715" i="35"/>
  <c r="I3716" i="35"/>
  <c r="I3717" i="35"/>
  <c r="I3718" i="35"/>
  <c r="I3703" i="35"/>
  <c r="I3689" i="35"/>
  <c r="I3690" i="35"/>
  <c r="I3691" i="35"/>
  <c r="I3692" i="35"/>
  <c r="I3693" i="35"/>
  <c r="I3694" i="35"/>
  <c r="I3695" i="35"/>
  <c r="I3696" i="35"/>
  <c r="I3697" i="35"/>
  <c r="I3698" i="35"/>
  <c r="I3699" i="35"/>
  <c r="I3700" i="35"/>
  <c r="I3701" i="35"/>
  <c r="I3688" i="35"/>
  <c r="I3683" i="35"/>
  <c r="I3684" i="35"/>
  <c r="I3685" i="35"/>
  <c r="I3686" i="35"/>
  <c r="I3682" i="35"/>
  <c r="I3670" i="35"/>
  <c r="I3671" i="35"/>
  <c r="I3672" i="35"/>
  <c r="I3673" i="35"/>
  <c r="I3674" i="35"/>
  <c r="I3675" i="35"/>
  <c r="I3676" i="35"/>
  <c r="I3677" i="35"/>
  <c r="I3678" i="35"/>
  <c r="I3679" i="35"/>
  <c r="I3680" i="35"/>
  <c r="I3669" i="35"/>
  <c r="I3663" i="35"/>
  <c r="I3664" i="35"/>
  <c r="I3665" i="35"/>
  <c r="I3666" i="35"/>
  <c r="I3667" i="35"/>
  <c r="I3662" i="35"/>
  <c r="I3633" i="35"/>
  <c r="I3634" i="35"/>
  <c r="I3635" i="35"/>
  <c r="I3636" i="35"/>
  <c r="I3637" i="35"/>
  <c r="I3638" i="35"/>
  <c r="I3639" i="35"/>
  <c r="I3640" i="35"/>
  <c r="I3641" i="35"/>
  <c r="I3642" i="35"/>
  <c r="I3643" i="35"/>
  <c r="I3644" i="35"/>
  <c r="I3645" i="35"/>
  <c r="I3646" i="35"/>
  <c r="I3647" i="35"/>
  <c r="I3648" i="35"/>
  <c r="I3649" i="35"/>
  <c r="I3650" i="35"/>
  <c r="I3651" i="35"/>
  <c r="I3652" i="35"/>
  <c r="I3653" i="35"/>
  <c r="I3654" i="35"/>
  <c r="I3655" i="35"/>
  <c r="I3656" i="35"/>
  <c r="I3657" i="35"/>
  <c r="I3658" i="35"/>
  <c r="I3659" i="35"/>
  <c r="I3660" i="35"/>
  <c r="I3632" i="35"/>
  <c r="I3612" i="35"/>
  <c r="I3613" i="35"/>
  <c r="I3614" i="35"/>
  <c r="I3615" i="35"/>
  <c r="I3616" i="35"/>
  <c r="I3617" i="35"/>
  <c r="I3618" i="35"/>
  <c r="I3619" i="35"/>
  <c r="I3620" i="35"/>
  <c r="I3621" i="35"/>
  <c r="I3622" i="35"/>
  <c r="I3623" i="35"/>
  <c r="I3624" i="35"/>
  <c r="I3625" i="35"/>
  <c r="I3626" i="35"/>
  <c r="I3627" i="35"/>
  <c r="I3628" i="35"/>
  <c r="I3629" i="35"/>
  <c r="I3630" i="35"/>
  <c r="K3630" i="35" s="1"/>
  <c r="I3611" i="35"/>
  <c r="I3594" i="35"/>
  <c r="I3595" i="35"/>
  <c r="I3596" i="35"/>
  <c r="I3597" i="35"/>
  <c r="I3598" i="35"/>
  <c r="I3599" i="35"/>
  <c r="I3600" i="35"/>
  <c r="I3601" i="35"/>
  <c r="I3602" i="35"/>
  <c r="I3603" i="35"/>
  <c r="I3604" i="35"/>
  <c r="I3605" i="35"/>
  <c r="I3606" i="35"/>
  <c r="I3607" i="35"/>
  <c r="I3608" i="35"/>
  <c r="I3609" i="35"/>
  <c r="I3593" i="35"/>
  <c r="I3561" i="35"/>
  <c r="I3562" i="35"/>
  <c r="I3563" i="35"/>
  <c r="I3564" i="35"/>
  <c r="I3565" i="35"/>
  <c r="I3566" i="35"/>
  <c r="I3567" i="35"/>
  <c r="I3568" i="35"/>
  <c r="I3569" i="35"/>
  <c r="I3570" i="35"/>
  <c r="I3571" i="35"/>
  <c r="I3572" i="35"/>
  <c r="I3573" i="35"/>
  <c r="I3574" i="35"/>
  <c r="I3575" i="35"/>
  <c r="I3576" i="35"/>
  <c r="I3577" i="35"/>
  <c r="I3578" i="35"/>
  <c r="I3579" i="35"/>
  <c r="I3580" i="35"/>
  <c r="I3581" i="35"/>
  <c r="I3582" i="35"/>
  <c r="I3583" i="35"/>
  <c r="I3584" i="35"/>
  <c r="I3585" i="35"/>
  <c r="I3586" i="35"/>
  <c r="I3587" i="35"/>
  <c r="I3588" i="35"/>
  <c r="I3589" i="35"/>
  <c r="I3590" i="35"/>
  <c r="K3590" i="35" s="1"/>
  <c r="I3591" i="35"/>
  <c r="I3560" i="35"/>
  <c r="I3557" i="35"/>
  <c r="I3552" i="35"/>
  <c r="I3553" i="35"/>
  <c r="I3554" i="35"/>
  <c r="I3555" i="35"/>
  <c r="I3556" i="35"/>
  <c r="I3551" i="35"/>
  <c r="I3534" i="35"/>
  <c r="I3535" i="35"/>
  <c r="I3536" i="35"/>
  <c r="I3537" i="35"/>
  <c r="I3538" i="35"/>
  <c r="I3539" i="35"/>
  <c r="I3540" i="35"/>
  <c r="I3541" i="35"/>
  <c r="I3542" i="35"/>
  <c r="I3543" i="35"/>
  <c r="I3544" i="35"/>
  <c r="I3545" i="35"/>
  <c r="I3546" i="35"/>
  <c r="I3547" i="35"/>
  <c r="I3548" i="35"/>
  <c r="I3549" i="35"/>
  <c r="I3533" i="35"/>
  <c r="K3608" i="35" l="1"/>
  <c r="K3656" i="35"/>
  <c r="K3607" i="35"/>
  <c r="K3816" i="35"/>
  <c r="K3599" i="35"/>
  <c r="K3639" i="35"/>
  <c r="K3629" i="35"/>
  <c r="K3621" i="35"/>
  <c r="K3655" i="35"/>
  <c r="K3727" i="35"/>
  <c r="K3786" i="35"/>
  <c r="K3798" i="35"/>
  <c r="K3589" i="35"/>
  <c r="K3588" i="35"/>
  <c r="K3785" i="35"/>
  <c r="K3838" i="35"/>
  <c r="K3667" i="35"/>
  <c r="K3692" i="35"/>
  <c r="K3707" i="35"/>
  <c r="K3754" i="35"/>
  <c r="K3746" i="35"/>
  <c r="K3770" i="35"/>
  <c r="K3696" i="35"/>
  <c r="K3587" i="35"/>
  <c r="K3627" i="35"/>
  <c r="K3685" i="35"/>
  <c r="K3598" i="35"/>
  <c r="K3628" i="35"/>
  <c r="K3654" i="35"/>
  <c r="K3646" i="35"/>
  <c r="K3638" i="35"/>
  <c r="K3666" i="35"/>
  <c r="K3677" i="35"/>
  <c r="K3699" i="35"/>
  <c r="K3706" i="35"/>
  <c r="K3734" i="35"/>
  <c r="K3753" i="35"/>
  <c r="K3658" i="35"/>
  <c r="K3650" i="35"/>
  <c r="K3718" i="35"/>
  <c r="K3757" i="35"/>
  <c r="K3591" i="35"/>
  <c r="K3609" i="35"/>
  <c r="K3657" i="35"/>
  <c r="K3649" i="35"/>
  <c r="K3717" i="35"/>
  <c r="K3600" i="35"/>
  <c r="K3622" i="35"/>
  <c r="K3640" i="35"/>
  <c r="K3679" i="35"/>
  <c r="K3693" i="35"/>
  <c r="K3708" i="35"/>
  <c r="K3728" i="35"/>
  <c r="K3747" i="35"/>
  <c r="K3771" i="35"/>
  <c r="K3763" i="35"/>
  <c r="K3787" i="35"/>
  <c r="K3800" i="35"/>
  <c r="K3620" i="35"/>
  <c r="K3691" i="35"/>
  <c r="K3597" i="35"/>
  <c r="K3619" i="35"/>
  <c r="K3637" i="35"/>
  <c r="K3665" i="35"/>
  <c r="K3676" i="35"/>
  <c r="K3698" i="35"/>
  <c r="K3713" i="35"/>
  <c r="K3744" i="35"/>
  <c r="K3776" i="35"/>
  <c r="K3768" i="35"/>
  <c r="K3819" i="35"/>
  <c r="K3586" i="35"/>
  <c r="K3604" i="35"/>
  <c r="K3596" i="35"/>
  <c r="K3626" i="35"/>
  <c r="K3660" i="35"/>
  <c r="K3652" i="35"/>
  <c r="K3636" i="35"/>
  <c r="K3697" i="35"/>
  <c r="K3712" i="35"/>
  <c r="K3751" i="35"/>
  <c r="K3743" i="35"/>
  <c r="K3775" i="35"/>
  <c r="K3767" i="35"/>
  <c r="K3603" i="35"/>
  <c r="K3617" i="35"/>
  <c r="K3659" i="35"/>
  <c r="K3651" i="35"/>
  <c r="K3635" i="35"/>
  <c r="K3711" i="35"/>
  <c r="K3731" i="35"/>
  <c r="K3742" i="35"/>
  <c r="K3774" i="35"/>
  <c r="K3766" i="35"/>
  <c r="K3602" i="35"/>
  <c r="K3616" i="35"/>
  <c r="K3642" i="35"/>
  <c r="K3673" i="35"/>
  <c r="K3710" i="35"/>
  <c r="K3730" i="35"/>
  <c r="K3765" i="35"/>
  <c r="K3789" i="35"/>
  <c r="K3802" i="35"/>
  <c r="K3827" i="35"/>
  <c r="K3842" i="35"/>
  <c r="K3883" i="35"/>
  <c r="K3601" i="35"/>
  <c r="K3615" i="35"/>
  <c r="K3641" i="35"/>
  <c r="K3680" i="35"/>
  <c r="K3672" i="35"/>
  <c r="K3729" i="35"/>
  <c r="K3748" i="35"/>
  <c r="K3740" i="35"/>
  <c r="K3764" i="35"/>
  <c r="K3788" i="35"/>
  <c r="K3841" i="35"/>
  <c r="I3524" i="35"/>
  <c r="K3579" i="35" s="1"/>
  <c r="I3525" i="35"/>
  <c r="K3580" i="35" s="1"/>
  <c r="I3526" i="35"/>
  <c r="I3527" i="35"/>
  <c r="K3582" i="35" s="1"/>
  <c r="I3528" i="35"/>
  <c r="K3583" i="35" s="1"/>
  <c r="I3529" i="35"/>
  <c r="K3584" i="35" s="1"/>
  <c r="I3530" i="35"/>
  <c r="K3585" i="35" s="1"/>
  <c r="I3523" i="35"/>
  <c r="K3578" i="35" s="1"/>
  <c r="I3516" i="35"/>
  <c r="I3517" i="35"/>
  <c r="I3518" i="35"/>
  <c r="K3574" i="35" s="1"/>
  <c r="I3519" i="35"/>
  <c r="K3575" i="35" s="1"/>
  <c r="I3520" i="35"/>
  <c r="K3576" i="35" s="1"/>
  <c r="I3521" i="35"/>
  <c r="K3577" i="35" s="1"/>
  <c r="I3515" i="35"/>
  <c r="I3506" i="35"/>
  <c r="I3507" i="35"/>
  <c r="I3508" i="35"/>
  <c r="I3509" i="35"/>
  <c r="I3510" i="35"/>
  <c r="I3511" i="35"/>
  <c r="I3512" i="35"/>
  <c r="I3513" i="35"/>
  <c r="K3570" i="35" s="1"/>
  <c r="I3505" i="35"/>
  <c r="I3500" i="35"/>
  <c r="I3501" i="35"/>
  <c r="I3502" i="35"/>
  <c r="I3503" i="35"/>
  <c r="I3499" i="35"/>
  <c r="I3492" i="35"/>
  <c r="I3493" i="35"/>
  <c r="I3494" i="35"/>
  <c r="I3495" i="35"/>
  <c r="I3496" i="35"/>
  <c r="I3497" i="35"/>
  <c r="I3491" i="35"/>
  <c r="I3483" i="35"/>
  <c r="I3484" i="35"/>
  <c r="I3485" i="35"/>
  <c r="I3486" i="35"/>
  <c r="I3487" i="35"/>
  <c r="I3488" i="35"/>
  <c r="I3489" i="35"/>
  <c r="I3482" i="35"/>
  <c r="I3473" i="35"/>
  <c r="I3474" i="35"/>
  <c r="I3475" i="35"/>
  <c r="I3476" i="35"/>
  <c r="I3477" i="35"/>
  <c r="I3478" i="35"/>
  <c r="I3479" i="35"/>
  <c r="I3480" i="35"/>
  <c r="I3472" i="35"/>
  <c r="I3459" i="35"/>
  <c r="I3460" i="35"/>
  <c r="I3461" i="35"/>
  <c r="I3462" i="35"/>
  <c r="I3463" i="35"/>
  <c r="I3464" i="35"/>
  <c r="I3465" i="35"/>
  <c r="I3466" i="35"/>
  <c r="I3467" i="35"/>
  <c r="I3468" i="35"/>
  <c r="I3469" i="35"/>
  <c r="I3470" i="35"/>
  <c r="I3446" i="35"/>
  <c r="I3447" i="35"/>
  <c r="I3448" i="35"/>
  <c r="I3449" i="35"/>
  <c r="I3450" i="35"/>
  <c r="I3451" i="35"/>
  <c r="I3452" i="35"/>
  <c r="I3453" i="35"/>
  <c r="I3454" i="35"/>
  <c r="I3455" i="35"/>
  <c r="I3456" i="35"/>
  <c r="I3457" i="35"/>
  <c r="I3445" i="35"/>
  <c r="I3439" i="35"/>
  <c r="I3440" i="35"/>
  <c r="I3441" i="35"/>
  <c r="I3442" i="35"/>
  <c r="I3443" i="35"/>
  <c r="I3438" i="35"/>
  <c r="I3431" i="35"/>
  <c r="I3432" i="35"/>
  <c r="I3433" i="35"/>
  <c r="I3435" i="35"/>
  <c r="I3436" i="35"/>
  <c r="I3430" i="35"/>
  <c r="I3417" i="35"/>
  <c r="I3418" i="35"/>
  <c r="I3419" i="35"/>
  <c r="I3420" i="35"/>
  <c r="I3421" i="35"/>
  <c r="I3422" i="35"/>
  <c r="I3423" i="35"/>
  <c r="I3424" i="35"/>
  <c r="I3425" i="35"/>
  <c r="I3426" i="35"/>
  <c r="I3427" i="35"/>
  <c r="I3428" i="35"/>
  <c r="I3416" i="35"/>
  <c r="I3409" i="35"/>
  <c r="I3410" i="35"/>
  <c r="I3411" i="35"/>
  <c r="I3412" i="35"/>
  <c r="I3413" i="35"/>
  <c r="I3414" i="35"/>
  <c r="I3408" i="35"/>
  <c r="I3373" i="35"/>
  <c r="I3374" i="35"/>
  <c r="I3375" i="35"/>
  <c r="I3376" i="35"/>
  <c r="I3377" i="35"/>
  <c r="I3378" i="35"/>
  <c r="I3379" i="35"/>
  <c r="I3380" i="35"/>
  <c r="I3381" i="35"/>
  <c r="I3382" i="35"/>
  <c r="I3383" i="35"/>
  <c r="I3384" i="35"/>
  <c r="I3385" i="35"/>
  <c r="I3386" i="35"/>
  <c r="I3387" i="35"/>
  <c r="I3388" i="35"/>
  <c r="I3389" i="35"/>
  <c r="I3390" i="35"/>
  <c r="I3391" i="35"/>
  <c r="I3392" i="35"/>
  <c r="I3393" i="35"/>
  <c r="I3394" i="35"/>
  <c r="I3395" i="35"/>
  <c r="I3396" i="35"/>
  <c r="I3397" i="35"/>
  <c r="I3398" i="35"/>
  <c r="I3399" i="35"/>
  <c r="I3400" i="35"/>
  <c r="I3401" i="35"/>
  <c r="I3402" i="35"/>
  <c r="I3403" i="35"/>
  <c r="I3404" i="35"/>
  <c r="I3405" i="35"/>
  <c r="I3406" i="35"/>
  <c r="I3363" i="35"/>
  <c r="I3364" i="35"/>
  <c r="I3365" i="35"/>
  <c r="I3366" i="35"/>
  <c r="I3367" i="35"/>
  <c r="I3368" i="35"/>
  <c r="I3369" i="35"/>
  <c r="I3370" i="35"/>
  <c r="I3371" i="35"/>
  <c r="I3362" i="35"/>
  <c r="I3344" i="35"/>
  <c r="I3345" i="35"/>
  <c r="I3346" i="35"/>
  <c r="I3347" i="35"/>
  <c r="I3348" i="35"/>
  <c r="I3350" i="35"/>
  <c r="I3351" i="35"/>
  <c r="I3352" i="35"/>
  <c r="I3353" i="35"/>
  <c r="I3354" i="35"/>
  <c r="I3355" i="35"/>
  <c r="I3356" i="35"/>
  <c r="I3357" i="35"/>
  <c r="I3358" i="35"/>
  <c r="I3359" i="35"/>
  <c r="I3343" i="35"/>
  <c r="I3349" i="35"/>
  <c r="I3339" i="35"/>
  <c r="I3340" i="35"/>
  <c r="I3341" i="35"/>
  <c r="I3330" i="35"/>
  <c r="I3331" i="35"/>
  <c r="I3332" i="35"/>
  <c r="I3333" i="35"/>
  <c r="I3334" i="35"/>
  <c r="I3335" i="35"/>
  <c r="I3336" i="35"/>
  <c r="I3337" i="35"/>
  <c r="I3329" i="35"/>
  <c r="I3323" i="35"/>
  <c r="I3324" i="35"/>
  <c r="I3325" i="35"/>
  <c r="I3326" i="35"/>
  <c r="I3327" i="35"/>
  <c r="I3315" i="35"/>
  <c r="I3316" i="35"/>
  <c r="I3317" i="35"/>
  <c r="I3318" i="35"/>
  <c r="I3319" i="35"/>
  <c r="I3320" i="35"/>
  <c r="I3321" i="35"/>
  <c r="I3312" i="35"/>
  <c r="I3313" i="35"/>
  <c r="I3307" i="35"/>
  <c r="I3308" i="35"/>
  <c r="I3309" i="35"/>
  <c r="I3310" i="35"/>
  <c r="I3306" i="35"/>
  <c r="I3297" i="35"/>
  <c r="I3298" i="35"/>
  <c r="I3299" i="35"/>
  <c r="I3300" i="35"/>
  <c r="I3303" i="35"/>
  <c r="I3304" i="35"/>
  <c r="I3305" i="35"/>
  <c r="I3286" i="35"/>
  <c r="I3287" i="35"/>
  <c r="I3288" i="35"/>
  <c r="I3289" i="35"/>
  <c r="I3290" i="35"/>
  <c r="I3291" i="35"/>
  <c r="I3292" i="35"/>
  <c r="I3293" i="35"/>
  <c r="I3294" i="35"/>
  <c r="I3271" i="35"/>
  <c r="I3272" i="35"/>
  <c r="I3273" i="35"/>
  <c r="I3274" i="35"/>
  <c r="I3275" i="35"/>
  <c r="I3276" i="35"/>
  <c r="I3277" i="35"/>
  <c r="I3278" i="35"/>
  <c r="I3279" i="35"/>
  <c r="I3280" i="35"/>
  <c r="I3281" i="35"/>
  <c r="I3282" i="35"/>
  <c r="I3283" i="35"/>
  <c r="K3539" i="35" l="1"/>
  <c r="K3540" i="35"/>
  <c r="K3396" i="35"/>
  <c r="K3474" i="35"/>
  <c r="K3412" i="35"/>
  <c r="K3455" i="35"/>
  <c r="K3391" i="35"/>
  <c r="K3489" i="35"/>
  <c r="K3495" i="35"/>
  <c r="K3406" i="35"/>
  <c r="K3468" i="35"/>
  <c r="K3512" i="35"/>
  <c r="K3521" i="35"/>
  <c r="K3449" i="35"/>
  <c r="K3466" i="35"/>
  <c r="K3499" i="35"/>
  <c r="K3386" i="35"/>
  <c r="K3418" i="35"/>
  <c r="K3491" i="35"/>
  <c r="K3510" i="35"/>
  <c r="K3401" i="35"/>
  <c r="K3497" i="35"/>
  <c r="K3384" i="35"/>
  <c r="K3538" i="35"/>
  <c r="K3543" i="35"/>
  <c r="K3371" i="35"/>
  <c r="K3507" i="35"/>
  <c r="K3501" i="35" l="1"/>
  <c r="I14" i="35"/>
  <c r="I3263" i="35"/>
  <c r="I3264" i="35"/>
  <c r="I3265" i="35"/>
  <c r="I3266" i="35"/>
  <c r="I3267" i="35"/>
  <c r="I3262" i="35"/>
  <c r="I3174" i="35"/>
  <c r="I3175" i="35"/>
  <c r="I3176" i="35"/>
  <c r="I3177" i="35"/>
  <c r="I3178" i="35"/>
  <c r="I3179" i="35"/>
  <c r="I3180" i="35"/>
  <c r="I3181" i="35"/>
  <c r="I3182" i="35"/>
  <c r="I3183" i="35"/>
  <c r="I3184" i="35"/>
  <c r="I3185" i="35"/>
  <c r="I3186" i="35"/>
  <c r="I3187" i="35"/>
  <c r="I3188" i="35"/>
  <c r="I3189" i="35"/>
  <c r="I3190" i="35"/>
  <c r="I3191" i="35"/>
  <c r="I3192" i="35"/>
  <c r="I3193" i="35"/>
  <c r="I3194" i="35"/>
  <c r="I3195" i="35"/>
  <c r="I3196" i="35"/>
  <c r="I3197" i="35"/>
  <c r="I3198" i="35"/>
  <c r="I3199" i="35"/>
  <c r="I3200" i="35"/>
  <c r="I3201" i="35"/>
  <c r="I3202" i="35"/>
  <c r="I3203" i="35"/>
  <c r="I3204" i="35"/>
  <c r="I3205" i="35"/>
  <c r="I3206" i="35"/>
  <c r="I3207" i="35"/>
  <c r="I3208" i="35"/>
  <c r="I3209" i="35"/>
  <c r="I3210" i="35"/>
  <c r="I3211" i="35"/>
  <c r="I3212" i="35"/>
  <c r="I3213" i="35"/>
  <c r="I3214" i="35"/>
  <c r="I3215" i="35"/>
  <c r="I3216" i="35"/>
  <c r="I3217" i="35"/>
  <c r="I3218" i="35"/>
  <c r="I3219" i="35"/>
  <c r="I3220" i="35"/>
  <c r="I3221" i="35"/>
  <c r="I3222" i="35"/>
  <c r="I3223" i="35"/>
  <c r="I3224" i="35"/>
  <c r="I3225" i="35"/>
  <c r="I3226" i="35"/>
  <c r="I3227" i="35"/>
  <c r="I3228" i="35"/>
  <c r="I3229" i="35"/>
  <c r="I3230" i="35"/>
  <c r="I3231" i="35"/>
  <c r="I3232" i="35"/>
  <c r="I3233" i="35"/>
  <c r="I3234" i="35"/>
  <c r="I3235" i="35"/>
  <c r="I3236" i="35"/>
  <c r="I3237" i="35"/>
  <c r="I3238" i="35"/>
  <c r="I3239" i="35"/>
  <c r="I3240" i="35"/>
  <c r="I3241" i="35"/>
  <c r="I3242" i="35"/>
  <c r="I3243" i="35"/>
  <c r="I3244" i="35"/>
  <c r="I3245" i="35"/>
  <c r="I3246" i="35"/>
  <c r="I3247" i="35"/>
  <c r="I3248" i="35"/>
  <c r="I3249" i="35"/>
  <c r="I3250" i="35"/>
  <c r="I3251" i="35"/>
  <c r="I3252" i="35"/>
  <c r="I3253" i="35"/>
  <c r="I3254" i="35"/>
  <c r="I3255" i="35"/>
  <c r="I3256" i="35"/>
  <c r="I3257" i="35"/>
  <c r="I3258" i="35"/>
  <c r="I3259" i="35"/>
  <c r="I3260" i="35"/>
  <c r="I3173" i="35"/>
  <c r="I3018" i="35"/>
  <c r="I3019" i="35"/>
  <c r="I3020" i="35"/>
  <c r="I3021" i="35"/>
  <c r="I3022" i="35"/>
  <c r="I3023" i="35"/>
  <c r="I3024" i="35"/>
  <c r="I3025" i="35"/>
  <c r="I3026" i="35"/>
  <c r="I3027" i="35"/>
  <c r="I3028" i="35"/>
  <c r="I3029" i="35"/>
  <c r="I3030" i="35"/>
  <c r="I3031" i="35"/>
  <c r="I3032" i="35"/>
  <c r="I3033" i="35"/>
  <c r="I3034" i="35"/>
  <c r="I3035" i="35"/>
  <c r="I3036" i="35"/>
  <c r="I3037" i="35"/>
  <c r="I3038" i="35"/>
  <c r="I3039" i="35"/>
  <c r="I3040" i="35"/>
  <c r="I3041" i="35"/>
  <c r="I3042" i="35"/>
  <c r="I3043" i="35"/>
  <c r="I3044" i="35"/>
  <c r="I3045" i="35"/>
  <c r="I3046" i="35"/>
  <c r="I3047" i="35"/>
  <c r="I3048" i="35"/>
  <c r="I3049" i="35"/>
  <c r="I3050" i="35"/>
  <c r="I3051" i="35"/>
  <c r="I3052" i="35"/>
  <c r="I3053" i="35"/>
  <c r="I3054" i="35"/>
  <c r="I3055" i="35"/>
  <c r="I3056" i="35"/>
  <c r="I3057" i="35"/>
  <c r="I3058" i="35"/>
  <c r="I3059" i="35"/>
  <c r="I3060" i="35"/>
  <c r="I3061" i="35"/>
  <c r="I3062" i="35"/>
  <c r="I3063" i="35"/>
  <c r="I3064" i="35"/>
  <c r="I3065" i="35"/>
  <c r="I3066" i="35"/>
  <c r="I3067" i="35"/>
  <c r="I3068" i="35"/>
  <c r="I3069" i="35"/>
  <c r="I3070" i="35"/>
  <c r="I3071" i="35"/>
  <c r="I3072" i="35"/>
  <c r="I3073" i="35"/>
  <c r="I3074" i="35"/>
  <c r="I3075" i="35"/>
  <c r="I3076" i="35"/>
  <c r="I3077" i="35"/>
  <c r="I3078" i="35"/>
  <c r="I3079" i="35"/>
  <c r="I3080" i="35"/>
  <c r="I3081" i="35"/>
  <c r="I3082" i="35"/>
  <c r="I3083" i="35"/>
  <c r="I3084" i="35"/>
  <c r="I3085" i="35"/>
  <c r="I3086" i="35"/>
  <c r="I3087" i="35"/>
  <c r="I3088" i="35"/>
  <c r="I3089" i="35"/>
  <c r="I3090" i="35"/>
  <c r="I3091" i="35"/>
  <c r="I3092" i="35"/>
  <c r="I3093" i="35"/>
  <c r="I3094" i="35"/>
  <c r="I3095" i="35"/>
  <c r="I3096" i="35"/>
  <c r="I3097" i="35"/>
  <c r="I3098" i="35"/>
  <c r="I3099" i="35"/>
  <c r="I3100" i="35"/>
  <c r="I3101" i="35"/>
  <c r="I3102" i="35"/>
  <c r="I3103" i="35"/>
  <c r="I3104" i="35"/>
  <c r="I3105" i="35"/>
  <c r="I3106" i="35"/>
  <c r="I3107" i="35"/>
  <c r="I3108" i="35"/>
  <c r="I3109" i="35"/>
  <c r="I3110" i="35"/>
  <c r="I3111" i="35"/>
  <c r="I3112" i="35"/>
  <c r="I3113" i="35"/>
  <c r="I3114" i="35"/>
  <c r="I3115" i="35"/>
  <c r="I3116" i="35"/>
  <c r="I3117" i="35"/>
  <c r="I3118" i="35"/>
  <c r="I3119" i="35"/>
  <c r="K3119" i="35" s="1"/>
  <c r="I3120" i="35"/>
  <c r="I3121" i="35"/>
  <c r="I3122" i="35"/>
  <c r="I3123" i="35"/>
  <c r="I3124" i="35"/>
  <c r="I3125" i="35"/>
  <c r="I3126" i="35"/>
  <c r="I3127" i="35"/>
  <c r="I3128" i="35"/>
  <c r="I3129" i="35"/>
  <c r="I3130" i="35"/>
  <c r="I3131" i="35"/>
  <c r="I3132" i="35"/>
  <c r="I3133" i="35"/>
  <c r="I3134" i="35"/>
  <c r="I3135" i="35"/>
  <c r="I3136" i="35"/>
  <c r="I3137" i="35"/>
  <c r="I3138" i="35"/>
  <c r="I3139" i="35"/>
  <c r="I3140" i="35"/>
  <c r="I3141" i="35"/>
  <c r="I3142" i="35"/>
  <c r="I3143" i="35"/>
  <c r="K3143" i="35" s="1"/>
  <c r="I3144" i="35"/>
  <c r="I3145" i="35"/>
  <c r="I3146" i="35"/>
  <c r="I3147" i="35"/>
  <c r="I3148" i="35"/>
  <c r="I3149" i="35"/>
  <c r="I3150" i="35"/>
  <c r="I3151" i="35"/>
  <c r="K3151" i="35" s="1"/>
  <c r="I3152" i="35"/>
  <c r="I3153" i="35"/>
  <c r="I3154" i="35"/>
  <c r="I3155" i="35"/>
  <c r="I3156" i="35"/>
  <c r="I3157" i="35"/>
  <c r="I3158" i="35"/>
  <c r="I3159" i="35"/>
  <c r="I3160" i="35"/>
  <c r="I3161" i="35"/>
  <c r="I3162" i="35"/>
  <c r="I3163" i="35"/>
  <c r="I3164" i="35"/>
  <c r="I3165" i="35"/>
  <c r="I3166" i="35"/>
  <c r="I3167" i="35"/>
  <c r="I3168" i="35"/>
  <c r="I3169" i="35"/>
  <c r="I3170" i="35"/>
  <c r="I3171" i="35"/>
  <c r="I2997" i="35"/>
  <c r="I2998" i="35"/>
  <c r="I2999" i="35"/>
  <c r="I3000" i="35"/>
  <c r="I3001" i="35"/>
  <c r="I3002" i="35"/>
  <c r="I3003" i="35"/>
  <c r="I3004" i="35"/>
  <c r="I3005" i="35"/>
  <c r="I3006" i="35"/>
  <c r="I3007" i="35"/>
  <c r="I3008" i="35"/>
  <c r="I3009" i="35"/>
  <c r="I3010" i="35"/>
  <c r="I3011" i="35"/>
  <c r="I3012" i="35"/>
  <c r="I3013" i="35"/>
  <c r="I3014" i="35"/>
  <c r="I3015" i="35"/>
  <c r="I3016" i="35"/>
  <c r="I2996" i="35"/>
  <c r="K3056" i="35" l="1"/>
  <c r="K3144" i="35"/>
  <c r="K3120" i="35"/>
  <c r="K3104" i="35"/>
  <c r="K3088" i="35"/>
  <c r="K3080" i="35"/>
  <c r="K3072" i="35"/>
  <c r="K3152" i="35"/>
  <c r="K3128" i="35"/>
  <c r="K3096" i="35"/>
  <c r="K3135" i="35"/>
  <c r="K3127" i="35"/>
  <c r="K3111" i="35"/>
  <c r="K3103" i="35"/>
  <c r="K3095" i="35"/>
  <c r="K3087" i="35"/>
  <c r="K3136" i="35"/>
  <c r="K3112" i="35"/>
  <c r="K3153" i="35"/>
  <c r="K3145" i="35"/>
  <c r="K3149" i="35"/>
  <c r="K3101" i="35"/>
  <c r="K3141" i="35"/>
  <c r="K3117" i="35"/>
  <c r="K3109" i="35"/>
  <c r="K3157" i="35"/>
  <c r="K3133" i="35"/>
  <c r="K3125" i="35"/>
  <c r="K3093" i="35"/>
  <c r="K3085" i="35"/>
  <c r="K3137" i="35"/>
  <c r="K3129" i="35"/>
  <c r="K3121" i="35"/>
  <c r="K3113" i="35"/>
  <c r="K3105" i="35"/>
  <c r="K3097" i="35"/>
  <c r="K3089" i="35"/>
  <c r="K3081" i="35"/>
  <c r="K3150" i="35"/>
  <c r="K3142" i="35"/>
  <c r="K3134" i="35"/>
  <c r="K3126" i="35"/>
  <c r="K3118" i="35"/>
  <c r="K3110" i="35"/>
  <c r="K3102" i="35"/>
  <c r="K3094" i="35"/>
  <c r="K3086" i="35"/>
  <c r="K3078" i="35"/>
  <c r="K3070" i="35"/>
  <c r="K3156" i="35"/>
  <c r="K3148" i="35"/>
  <c r="K3140" i="35"/>
  <c r="K3132" i="35"/>
  <c r="K3124" i="35"/>
  <c r="K3116" i="35"/>
  <c r="K3108" i="35"/>
  <c r="K3100" i="35"/>
  <c r="K3092" i="35"/>
  <c r="K3084" i="35"/>
  <c r="K3076" i="35"/>
  <c r="K3530" i="35"/>
  <c r="K3461" i="35"/>
  <c r="K3155" i="35"/>
  <c r="K3147" i="35"/>
  <c r="K3139" i="35"/>
  <c r="K3131" i="35"/>
  <c r="K3123" i="35"/>
  <c r="K3115" i="35"/>
  <c r="K3107" i="35"/>
  <c r="K3099" i="35"/>
  <c r="K3091" i="35"/>
  <c r="K3083" i="35"/>
  <c r="K3154" i="35"/>
  <c r="K3146" i="35"/>
  <c r="K3138" i="35"/>
  <c r="K3130" i="35"/>
  <c r="K3122" i="35"/>
  <c r="K3114" i="35"/>
  <c r="K3106" i="35"/>
  <c r="K3098" i="35"/>
  <c r="K3090" i="35"/>
  <c r="K3082" i="35"/>
  <c r="K3074" i="35"/>
  <c r="K3058" i="35"/>
  <c r="I2798" i="35" l="1"/>
  <c r="I2799" i="35"/>
  <c r="I2800" i="35"/>
  <c r="I2801" i="35"/>
  <c r="I2802" i="35"/>
  <c r="I2803" i="35"/>
  <c r="I2804" i="35"/>
  <c r="I2805" i="35"/>
  <c r="I2806" i="35"/>
  <c r="I2807" i="35"/>
  <c r="I2808" i="35"/>
  <c r="I2809" i="35"/>
  <c r="I2810" i="35"/>
  <c r="I2811" i="35"/>
  <c r="I2812" i="35"/>
  <c r="I2813" i="35"/>
  <c r="I2814" i="35"/>
  <c r="I2815" i="35"/>
  <c r="I2816" i="35"/>
  <c r="I2817" i="35"/>
  <c r="I2818" i="35"/>
  <c r="I2819" i="35"/>
  <c r="I2820" i="35"/>
  <c r="I2821" i="35"/>
  <c r="I2822" i="35"/>
  <c r="I2825" i="35"/>
  <c r="I2826" i="35"/>
  <c r="I2827" i="35"/>
  <c r="I2828" i="35"/>
  <c r="I2829" i="35"/>
  <c r="I2830" i="35"/>
  <c r="I2831" i="35"/>
  <c r="I2832" i="35"/>
  <c r="I2833" i="35"/>
  <c r="I2834" i="35"/>
  <c r="I2835" i="35"/>
  <c r="I2836" i="35"/>
  <c r="I2837" i="35"/>
  <c r="I2838" i="35"/>
  <c r="I2839" i="35"/>
  <c r="I2840" i="35"/>
  <c r="I2841" i="35"/>
  <c r="I2842" i="35"/>
  <c r="I2843" i="35"/>
  <c r="I2844" i="35"/>
  <c r="I2845" i="35"/>
  <c r="I2846" i="35"/>
  <c r="I2847" i="35"/>
  <c r="I2848" i="35"/>
  <c r="I2849" i="35"/>
  <c r="I2852" i="35"/>
  <c r="I2853" i="35"/>
  <c r="I2854" i="35"/>
  <c r="I2855" i="35"/>
  <c r="I2856" i="35"/>
  <c r="I2857" i="35"/>
  <c r="I2858" i="35"/>
  <c r="K3447" i="35" s="1"/>
  <c r="I2859" i="35"/>
  <c r="I2860" i="35"/>
  <c r="I2861" i="35"/>
  <c r="K3426" i="35" s="1"/>
  <c r="I2862" i="35"/>
  <c r="I2863" i="35"/>
  <c r="I2866" i="35"/>
  <c r="I2867" i="35"/>
  <c r="I2868" i="35"/>
  <c r="I2869" i="35"/>
  <c r="I2870" i="35"/>
  <c r="I2871" i="35"/>
  <c r="I2872" i="35"/>
  <c r="K3451" i="35" s="1"/>
  <c r="I2873" i="35"/>
  <c r="I2874" i="35"/>
  <c r="I2875" i="35"/>
  <c r="K3424" i="35" s="1"/>
  <c r="I2876" i="35"/>
  <c r="I2877" i="35"/>
  <c r="K3354" i="35" s="1"/>
  <c r="I2880" i="35"/>
  <c r="I2881" i="35"/>
  <c r="I2882" i="35"/>
  <c r="I2883" i="35"/>
  <c r="I2884" i="35"/>
  <c r="I2885" i="35"/>
  <c r="I2886" i="35"/>
  <c r="I2887" i="35"/>
  <c r="I2888" i="35"/>
  <c r="I2889" i="35"/>
  <c r="I2891" i="35"/>
  <c r="I2892" i="35"/>
  <c r="I2894" i="35"/>
  <c r="I2895" i="35"/>
  <c r="K3470" i="35" s="1"/>
  <c r="I2896" i="35"/>
  <c r="I2897" i="35"/>
  <c r="I2899" i="35"/>
  <c r="I2901" i="35"/>
  <c r="I2902" i="35"/>
  <c r="I2903" i="35"/>
  <c r="I2904" i="35"/>
  <c r="I2906" i="35"/>
  <c r="I2908" i="35"/>
  <c r="I2909" i="35"/>
  <c r="I2910" i="35"/>
  <c r="I2911" i="35"/>
  <c r="I2913" i="35"/>
  <c r="I2915" i="35"/>
  <c r="I2916" i="35"/>
  <c r="I2917" i="35"/>
  <c r="I2918" i="35"/>
  <c r="I2919" i="35"/>
  <c r="I2920" i="35"/>
  <c r="I2921" i="35"/>
  <c r="I2924" i="35"/>
  <c r="I2926" i="35"/>
  <c r="I2928" i="35"/>
  <c r="I2929" i="35"/>
  <c r="I2931" i="35"/>
  <c r="I2934" i="35"/>
  <c r="I2936" i="35"/>
  <c r="I2937" i="35"/>
  <c r="I2938" i="35"/>
  <c r="I2939" i="35"/>
  <c r="I2940" i="35"/>
  <c r="K3414" i="35" s="1"/>
  <c r="I2941" i="35"/>
  <c r="I2942" i="35"/>
  <c r="I2943" i="35"/>
  <c r="K3031" i="35" s="1"/>
  <c r="I2944" i="35"/>
  <c r="I2946" i="35"/>
  <c r="I2947" i="35"/>
  <c r="K3035" i="35" s="1"/>
  <c r="I2949" i="35"/>
  <c r="K3037" i="35" s="1"/>
  <c r="I2950" i="35"/>
  <c r="I2951" i="35"/>
  <c r="K3039" i="35" s="1"/>
  <c r="I2952" i="35"/>
  <c r="I2953" i="35"/>
  <c r="K3041" i="35" s="1"/>
  <c r="I2954" i="35"/>
  <c r="K3042" i="35" s="1"/>
  <c r="I2955" i="35"/>
  <c r="K3043" i="35" s="1"/>
  <c r="I2956" i="35"/>
  <c r="K3044" i="35" s="1"/>
  <c r="I2957" i="35"/>
  <c r="I2958" i="35"/>
  <c r="K3046" i="35" s="1"/>
  <c r="I2959" i="35"/>
  <c r="K3047" i="35" s="1"/>
  <c r="I2960" i="35"/>
  <c r="K3048" i="35" s="1"/>
  <c r="I2961" i="35"/>
  <c r="K3049" i="35" s="1"/>
  <c r="I2962" i="35"/>
  <c r="K3050" i="35" s="1"/>
  <c r="I2963" i="35"/>
  <c r="K3051" i="35" s="1"/>
  <c r="I2964" i="35"/>
  <c r="K3052" i="35" s="1"/>
  <c r="I2965" i="35"/>
  <c r="K3053" i="35" s="1"/>
  <c r="I2966" i="35"/>
  <c r="I2967" i="35"/>
  <c r="K3055" i="35" s="1"/>
  <c r="I2969" i="35"/>
  <c r="K3057" i="35" s="1"/>
  <c r="I2971" i="35"/>
  <c r="K3059" i="35" s="1"/>
  <c r="I2972" i="35"/>
  <c r="I2973" i="35"/>
  <c r="K3061" i="35" s="1"/>
  <c r="I2974" i="35"/>
  <c r="K3062" i="35" s="1"/>
  <c r="I2975" i="35"/>
  <c r="K3063" i="35" s="1"/>
  <c r="I2976" i="35"/>
  <c r="I2977" i="35"/>
  <c r="K3065" i="35" s="1"/>
  <c r="I2978" i="35"/>
  <c r="K3066" i="35" s="1"/>
  <c r="I2979" i="35"/>
  <c r="I2980" i="35"/>
  <c r="I2981" i="35"/>
  <c r="K3069" i="35" s="1"/>
  <c r="I2983" i="35"/>
  <c r="K3071" i="35" s="1"/>
  <c r="I2985" i="35"/>
  <c r="I2987" i="35"/>
  <c r="K3075" i="35" s="1"/>
  <c r="I2989" i="35"/>
  <c r="I2991" i="35"/>
  <c r="K3079" i="35" s="1"/>
  <c r="I2797" i="35"/>
  <c r="I2691" i="35"/>
  <c r="I2692" i="35"/>
  <c r="I2693" i="35"/>
  <c r="I2694" i="35"/>
  <c r="I2695" i="35"/>
  <c r="I2696" i="35"/>
  <c r="I2697" i="35"/>
  <c r="I2698" i="35"/>
  <c r="I2699" i="35"/>
  <c r="I2700" i="35"/>
  <c r="I2701" i="35"/>
  <c r="I2702" i="35"/>
  <c r="I2703" i="35"/>
  <c r="I2704" i="35"/>
  <c r="I2705" i="35"/>
  <c r="I2706" i="35"/>
  <c r="I2707" i="35"/>
  <c r="I2708" i="35"/>
  <c r="I2709" i="35"/>
  <c r="I2710" i="35"/>
  <c r="I2711" i="35"/>
  <c r="I2712" i="35"/>
  <c r="I2713" i="35"/>
  <c r="I2714" i="35"/>
  <c r="I2715" i="35"/>
  <c r="I2716" i="35"/>
  <c r="I2717" i="35"/>
  <c r="I2718" i="35"/>
  <c r="I2719" i="35"/>
  <c r="I2720" i="35"/>
  <c r="I2721" i="35"/>
  <c r="I2722" i="35"/>
  <c r="I2723" i="35"/>
  <c r="I2724" i="35"/>
  <c r="I2725" i="35"/>
  <c r="I2726" i="35"/>
  <c r="I2727" i="35"/>
  <c r="I2728" i="35"/>
  <c r="I2729" i="35"/>
  <c r="I2730" i="35"/>
  <c r="I2731" i="35"/>
  <c r="I2732" i="35"/>
  <c r="I2733" i="35"/>
  <c r="I2734" i="35"/>
  <c r="I2735" i="35"/>
  <c r="I2736" i="35"/>
  <c r="I2737" i="35"/>
  <c r="I2738" i="35"/>
  <c r="I2739" i="35"/>
  <c r="I2740" i="35"/>
  <c r="I2741" i="35"/>
  <c r="I2742" i="35"/>
  <c r="I2743" i="35"/>
  <c r="I2744" i="35"/>
  <c r="I2745" i="35"/>
  <c r="I2746" i="35"/>
  <c r="I2747" i="35"/>
  <c r="I2748" i="35"/>
  <c r="I2749" i="35"/>
  <c r="I2750" i="35"/>
  <c r="I2751" i="35"/>
  <c r="I2752" i="35"/>
  <c r="I2753" i="35"/>
  <c r="I2754" i="35"/>
  <c r="I2755" i="35"/>
  <c r="I2756" i="35"/>
  <c r="I2757" i="35"/>
  <c r="I2758" i="35"/>
  <c r="I2759" i="35"/>
  <c r="I2760" i="35"/>
  <c r="I2761" i="35"/>
  <c r="I2762" i="35"/>
  <c r="I2763" i="35"/>
  <c r="I2764" i="35"/>
  <c r="I2765" i="35"/>
  <c r="I2766" i="35"/>
  <c r="I2767" i="35"/>
  <c r="I2768" i="35"/>
  <c r="I2769" i="35"/>
  <c r="I2770" i="35"/>
  <c r="I2771" i="35"/>
  <c r="I2772" i="35"/>
  <c r="I2773" i="35"/>
  <c r="I2774" i="35"/>
  <c r="I2775" i="35"/>
  <c r="I2776" i="35"/>
  <c r="I2777" i="35"/>
  <c r="I2778" i="35"/>
  <c r="I2779" i="35"/>
  <c r="I2780" i="35"/>
  <c r="I2781" i="35"/>
  <c r="I2782" i="35"/>
  <c r="I2783" i="35"/>
  <c r="I2784" i="35"/>
  <c r="I2785" i="35"/>
  <c r="I2786" i="35"/>
  <c r="I2787" i="35"/>
  <c r="I2788" i="35"/>
  <c r="I2789" i="35"/>
  <c r="I2790" i="35"/>
  <c r="I2791" i="35"/>
  <c r="I2792" i="35"/>
  <c r="I2793" i="35"/>
  <c r="I2794" i="35"/>
  <c r="I2795" i="35"/>
  <c r="I2690" i="35"/>
  <c r="I2675" i="35"/>
  <c r="I2676" i="35"/>
  <c r="I2677" i="35"/>
  <c r="I2678" i="35"/>
  <c r="I2679" i="35"/>
  <c r="I2680" i="35"/>
  <c r="I2681" i="35"/>
  <c r="I2682" i="35"/>
  <c r="I2683" i="35"/>
  <c r="I2684" i="35"/>
  <c r="I2685" i="35"/>
  <c r="I2686" i="35"/>
  <c r="I2687" i="35"/>
  <c r="I2688" i="35"/>
  <c r="I2673" i="35"/>
  <c r="I2672" i="35"/>
  <c r="I2671" i="35"/>
  <c r="I2670" i="35"/>
  <c r="I2669" i="35"/>
  <c r="I2668" i="35"/>
  <c r="I2655" i="35"/>
  <c r="I2652" i="35"/>
  <c r="I2649" i="35"/>
  <c r="I2648" i="35"/>
  <c r="I2650" i="35"/>
  <c r="I2651" i="35"/>
  <c r="I2653" i="35"/>
  <c r="I2654" i="35"/>
  <c r="I2656" i="35"/>
  <c r="I2657" i="35"/>
  <c r="I2658" i="35"/>
  <c r="I2659" i="35"/>
  <c r="I2660" i="35"/>
  <c r="I2661" i="35"/>
  <c r="I2662" i="35"/>
  <c r="I2663" i="35"/>
  <c r="I2664" i="35"/>
  <c r="I2665" i="35"/>
  <c r="I2666" i="35"/>
  <c r="I2667" i="35"/>
  <c r="I2674" i="35"/>
  <c r="I2647" i="35"/>
  <c r="K3844" i="35" s="1"/>
  <c r="I2508" i="35"/>
  <c r="I2509" i="35"/>
  <c r="I2510" i="35"/>
  <c r="I2511" i="35"/>
  <c r="I2512" i="35"/>
  <c r="I2513" i="35"/>
  <c r="I2514" i="35"/>
  <c r="I2515" i="35"/>
  <c r="I2516" i="35"/>
  <c r="I2518" i="35"/>
  <c r="I2519" i="35"/>
  <c r="I2521" i="35"/>
  <c r="I2522" i="35"/>
  <c r="I2523" i="35"/>
  <c r="I2524" i="35"/>
  <c r="I2526" i="35"/>
  <c r="I2527" i="35"/>
  <c r="I2529" i="35"/>
  <c r="I2530" i="35"/>
  <c r="I2531" i="35"/>
  <c r="I2532" i="35"/>
  <c r="I2533" i="35"/>
  <c r="I2534" i="35"/>
  <c r="I2535" i="35"/>
  <c r="I2536" i="35"/>
  <c r="I2538" i="35"/>
  <c r="I2539" i="35"/>
  <c r="I2541" i="35"/>
  <c r="I2542" i="35"/>
  <c r="I2543" i="35"/>
  <c r="I2544" i="35"/>
  <c r="I2545" i="35"/>
  <c r="I2546" i="35"/>
  <c r="I2547" i="35"/>
  <c r="I2548" i="35"/>
  <c r="I2549" i="35"/>
  <c r="I2550" i="35"/>
  <c r="I2551" i="35"/>
  <c r="I2552" i="35"/>
  <c r="I2553" i="35"/>
  <c r="I2554" i="35"/>
  <c r="I2555" i="35"/>
  <c r="I2556" i="35"/>
  <c r="I2557" i="35"/>
  <c r="I2558" i="35"/>
  <c r="I2559" i="35"/>
  <c r="I2560" i="35"/>
  <c r="I2561" i="35"/>
  <c r="I2562" i="35"/>
  <c r="I2563" i="35"/>
  <c r="I2564" i="35"/>
  <c r="I2565" i="35"/>
  <c r="I2566" i="35"/>
  <c r="I2567" i="35"/>
  <c r="I2568" i="35"/>
  <c r="I2569" i="35"/>
  <c r="I2570" i="35"/>
  <c r="I2571" i="35"/>
  <c r="I2572" i="35"/>
  <c r="I2573" i="35"/>
  <c r="I2574" i="35"/>
  <c r="I2575" i="35"/>
  <c r="I2576" i="35"/>
  <c r="I2577" i="35"/>
  <c r="I2578" i="35"/>
  <c r="I2579" i="35"/>
  <c r="I2580" i="35"/>
  <c r="I2581" i="35"/>
  <c r="I2582" i="35"/>
  <c r="I2583" i="35"/>
  <c r="I2584" i="35"/>
  <c r="I2585" i="35"/>
  <c r="I2586" i="35"/>
  <c r="I2587" i="35"/>
  <c r="I2588" i="35"/>
  <c r="I2589" i="35"/>
  <c r="I2590" i="35"/>
  <c r="I2591" i="35"/>
  <c r="I2592" i="35"/>
  <c r="I2593" i="35"/>
  <c r="I2594" i="35"/>
  <c r="I2595" i="35"/>
  <c r="I2596" i="35"/>
  <c r="I2598" i="35"/>
  <c r="I2599" i="35"/>
  <c r="I2601" i="35"/>
  <c r="I2602" i="35"/>
  <c r="I2603" i="35"/>
  <c r="I2604" i="35"/>
  <c r="I2605" i="35"/>
  <c r="I2606" i="35"/>
  <c r="I2607" i="35"/>
  <c r="I2608" i="35"/>
  <c r="I2609" i="35"/>
  <c r="I2610" i="35"/>
  <c r="I2611" i="35"/>
  <c r="I2612" i="35"/>
  <c r="I2613" i="35"/>
  <c r="I2614" i="35"/>
  <c r="I2615" i="35"/>
  <c r="I2616" i="35"/>
  <c r="I2617" i="35"/>
  <c r="I2618" i="35"/>
  <c r="I2619" i="35"/>
  <c r="I2620" i="35"/>
  <c r="I2621" i="35"/>
  <c r="I2622" i="35"/>
  <c r="I2623" i="35"/>
  <c r="I2624" i="35"/>
  <c r="I2625" i="35"/>
  <c r="I2626" i="35"/>
  <c r="I2627" i="35"/>
  <c r="I2628" i="35"/>
  <c r="I2629" i="35"/>
  <c r="I2630" i="35"/>
  <c r="I2631" i="35"/>
  <c r="I2632" i="35"/>
  <c r="I2633" i="35"/>
  <c r="I2634" i="35"/>
  <c r="I2636" i="35"/>
  <c r="I2638" i="35"/>
  <c r="I2639" i="35"/>
  <c r="I2641" i="35"/>
  <c r="I2643" i="35"/>
  <c r="I2644" i="35"/>
  <c r="I2507" i="35"/>
  <c r="I2427" i="35"/>
  <c r="I2428" i="35"/>
  <c r="I2429" i="35"/>
  <c r="I2430" i="35"/>
  <c r="I2431" i="35"/>
  <c r="I2432" i="35"/>
  <c r="I2433" i="35"/>
  <c r="I2434" i="35"/>
  <c r="I2435" i="35"/>
  <c r="I2436" i="35"/>
  <c r="I2437" i="35"/>
  <c r="I2438" i="35"/>
  <c r="I2439" i="35"/>
  <c r="I2440" i="35"/>
  <c r="I2441" i="35"/>
  <c r="I2442" i="35"/>
  <c r="I2443" i="35"/>
  <c r="I2444" i="35"/>
  <c r="I2445" i="35"/>
  <c r="I2446" i="35"/>
  <c r="I2447" i="35"/>
  <c r="I2448" i="35"/>
  <c r="I2449" i="35"/>
  <c r="I2450" i="35"/>
  <c r="I2451" i="35"/>
  <c r="I2452" i="35"/>
  <c r="I2453" i="35"/>
  <c r="I2454" i="35"/>
  <c r="I2455" i="35"/>
  <c r="I2456" i="35"/>
  <c r="I2457" i="35"/>
  <c r="I2458" i="35"/>
  <c r="I2459" i="35"/>
  <c r="I2460" i="35"/>
  <c r="I2461" i="35"/>
  <c r="I2462" i="35"/>
  <c r="I2463" i="35"/>
  <c r="I2464" i="35"/>
  <c r="I2465" i="35"/>
  <c r="I2466" i="35"/>
  <c r="I2467" i="35"/>
  <c r="I2468" i="35"/>
  <c r="I2469" i="35"/>
  <c r="I2470" i="35"/>
  <c r="I2471" i="35"/>
  <c r="I2472" i="35"/>
  <c r="I2473" i="35"/>
  <c r="I2474" i="35"/>
  <c r="I2475" i="35"/>
  <c r="I2476" i="35"/>
  <c r="I2477" i="35"/>
  <c r="I2478" i="35"/>
  <c r="I2479" i="35"/>
  <c r="I2480" i="35"/>
  <c r="I2481" i="35"/>
  <c r="I2482" i="35"/>
  <c r="I2483" i="35"/>
  <c r="K3436" i="35" s="1"/>
  <c r="I2484" i="35"/>
  <c r="I2485" i="35"/>
  <c r="I2486" i="35"/>
  <c r="I2487" i="35"/>
  <c r="I2488" i="35"/>
  <c r="I2489" i="35"/>
  <c r="I2490" i="35"/>
  <c r="I2491" i="35"/>
  <c r="I2492" i="35"/>
  <c r="I2493" i="35"/>
  <c r="I2494" i="35"/>
  <c r="I2495" i="35"/>
  <c r="I2496" i="35"/>
  <c r="I2497" i="35"/>
  <c r="I2498" i="35"/>
  <c r="I2499" i="35"/>
  <c r="I2500" i="35"/>
  <c r="I2501" i="35"/>
  <c r="I2502" i="35"/>
  <c r="I2503" i="35"/>
  <c r="I2504" i="35"/>
  <c r="I2505" i="35"/>
  <c r="I2426" i="35"/>
  <c r="I2283" i="35"/>
  <c r="I2284" i="35"/>
  <c r="I2285" i="35"/>
  <c r="I2286" i="35"/>
  <c r="I2287" i="35"/>
  <c r="I2288" i="35"/>
  <c r="I2289" i="35"/>
  <c r="I2290" i="35"/>
  <c r="I2291" i="35"/>
  <c r="I2292" i="35"/>
  <c r="I2293" i="35"/>
  <c r="I2294" i="35"/>
  <c r="I2295" i="35"/>
  <c r="I2296" i="35"/>
  <c r="I2297" i="35"/>
  <c r="I2298" i="35"/>
  <c r="I2299" i="35"/>
  <c r="I2300" i="35"/>
  <c r="I2301" i="35"/>
  <c r="I2302" i="35"/>
  <c r="I2303" i="35"/>
  <c r="I2304" i="35"/>
  <c r="I2305" i="35"/>
  <c r="I2306" i="35"/>
  <c r="I2307" i="35"/>
  <c r="I2308" i="35"/>
  <c r="I2309" i="35"/>
  <c r="I2310" i="35"/>
  <c r="I2311" i="35"/>
  <c r="I2312" i="35"/>
  <c r="I2313" i="35"/>
  <c r="I2315" i="35"/>
  <c r="I2316" i="35"/>
  <c r="I2318" i="35"/>
  <c r="I2319" i="35"/>
  <c r="I2320" i="35"/>
  <c r="I2321" i="35"/>
  <c r="I2322" i="35"/>
  <c r="I2323" i="35"/>
  <c r="I2324" i="35"/>
  <c r="I2325" i="35"/>
  <c r="I2326" i="35"/>
  <c r="I2327" i="35"/>
  <c r="I2328" i="35"/>
  <c r="I2329" i="35"/>
  <c r="I2330" i="35"/>
  <c r="I2331" i="35"/>
  <c r="I2332" i="35"/>
  <c r="I2333" i="35"/>
  <c r="I2334" i="35"/>
  <c r="I2336" i="35"/>
  <c r="I2338" i="35"/>
  <c r="I2339" i="35"/>
  <c r="I2340" i="35"/>
  <c r="I2341" i="35"/>
  <c r="I2342" i="35"/>
  <c r="I2343" i="35"/>
  <c r="I2344" i="35"/>
  <c r="I2345" i="35"/>
  <c r="I2347" i="35"/>
  <c r="I2349" i="35"/>
  <c r="I2350" i="35"/>
  <c r="I2351" i="35"/>
  <c r="I2352" i="35"/>
  <c r="I2353" i="35"/>
  <c r="I2354" i="35"/>
  <c r="I2355" i="35"/>
  <c r="I2356" i="35"/>
  <c r="I2357" i="35"/>
  <c r="I2358" i="35"/>
  <c r="I2359" i="35"/>
  <c r="I2360" i="35"/>
  <c r="I2361" i="35"/>
  <c r="I2363" i="35"/>
  <c r="I2365" i="35"/>
  <c r="I2367" i="35"/>
  <c r="I2369" i="35"/>
  <c r="I2370" i="35"/>
  <c r="I2371" i="35"/>
  <c r="I2372" i="35"/>
  <c r="I2373" i="35"/>
  <c r="I2374" i="35"/>
  <c r="I2375" i="35"/>
  <c r="I2376" i="35"/>
  <c r="I2377" i="35"/>
  <c r="I2378" i="35"/>
  <c r="I2379" i="35"/>
  <c r="I2380" i="35"/>
  <c r="I2381" i="35"/>
  <c r="I2382" i="35"/>
  <c r="I2383" i="35"/>
  <c r="I2384" i="35"/>
  <c r="I2386" i="35"/>
  <c r="I2388" i="35"/>
  <c r="I2389" i="35"/>
  <c r="I2390" i="35"/>
  <c r="I2391" i="35"/>
  <c r="I2392" i="35"/>
  <c r="I2393" i="35"/>
  <c r="I2394" i="35"/>
  <c r="I2395" i="35"/>
  <c r="I2396" i="35"/>
  <c r="I2397" i="35"/>
  <c r="I2398" i="35"/>
  <c r="I2399" i="35"/>
  <c r="I2400" i="35"/>
  <c r="I2401" i="35"/>
  <c r="I2403" i="35"/>
  <c r="I2405" i="35"/>
  <c r="I2406" i="35"/>
  <c r="I2407" i="35"/>
  <c r="I2408" i="35"/>
  <c r="I2409" i="35"/>
  <c r="I2410" i="35"/>
  <c r="I2411" i="35"/>
  <c r="I2412" i="35"/>
  <c r="I2413" i="35"/>
  <c r="I2414" i="35"/>
  <c r="I2415" i="35"/>
  <c r="I2416" i="35"/>
  <c r="I2417" i="35"/>
  <c r="I2418" i="35"/>
  <c r="I2419" i="35"/>
  <c r="I2421" i="35"/>
  <c r="I2423" i="35"/>
  <c r="K2423" i="35" s="1"/>
  <c r="I2424" i="35"/>
  <c r="I2282" i="35"/>
  <c r="K3038" i="35" l="1"/>
  <c r="K3077" i="35"/>
  <c r="K3014" i="35"/>
  <c r="K3064" i="35"/>
  <c r="K3004" i="35"/>
  <c r="K3054" i="35"/>
  <c r="K3034" i="35"/>
  <c r="K3073" i="35"/>
  <c r="K3006" i="35"/>
  <c r="K3045" i="35"/>
  <c r="K3018" i="35"/>
  <c r="K3068" i="35"/>
  <c r="K3010" i="35"/>
  <c r="K3060" i="35"/>
  <c r="K3028" i="35"/>
  <c r="K3067" i="35"/>
  <c r="K3015" i="35"/>
  <c r="K3026" i="35"/>
  <c r="K3025" i="35"/>
  <c r="K3036" i="35"/>
  <c r="K3013" i="35"/>
  <c r="K3024" i="35"/>
  <c r="K3021" i="35"/>
  <c r="K3032" i="35"/>
  <c r="K3012" i="35"/>
  <c r="K3029" i="35"/>
  <c r="K3040" i="35"/>
  <c r="K3016" i="35"/>
  <c r="K3009" i="35"/>
  <c r="K3003" i="35"/>
  <c r="K3027" i="35"/>
  <c r="K2999" i="35"/>
  <c r="K3023" i="35"/>
  <c r="K3002" i="35"/>
  <c r="K2385" i="35"/>
  <c r="K2643" i="35"/>
  <c r="K2959" i="35"/>
  <c r="K2415" i="35"/>
  <c r="K2795" i="35"/>
  <c r="K2424" i="35"/>
  <c r="K2406" i="35"/>
  <c r="K2488" i="35"/>
  <c r="K2631" i="35"/>
  <c r="K2652" i="35"/>
  <c r="K2688" i="35"/>
  <c r="K2414" i="35"/>
  <c r="K2370" i="35"/>
  <c r="K2687" i="35"/>
  <c r="K2418" i="35"/>
  <c r="K2686" i="35"/>
  <c r="K2685" i="35"/>
  <c r="K2674" i="35"/>
  <c r="K2442" i="35"/>
  <c r="K2984" i="35"/>
  <c r="K2935" i="35"/>
  <c r="K2937" i="35"/>
  <c r="K2930" i="35"/>
  <c r="K2879" i="35"/>
  <c r="K2496" i="35"/>
  <c r="K2907" i="35"/>
  <c r="K2851" i="35"/>
  <c r="K2387" i="35"/>
  <c r="K2938" i="35"/>
  <c r="K2893" i="35"/>
  <c r="K2914" i="35"/>
  <c r="K2490" i="35"/>
  <c r="K2925" i="35"/>
  <c r="K2482" i="35"/>
  <c r="K2473" i="35"/>
  <c r="K2707" i="35"/>
  <c r="K2472" i="35"/>
  <c r="K2464" i="35"/>
  <c r="K2786" i="35"/>
  <c r="K2738" i="35"/>
  <c r="K2953" i="35"/>
  <c r="K2923" i="35"/>
  <c r="K2865" i="35"/>
  <c r="K2537" i="35"/>
  <c r="K2564" i="35"/>
  <c r="K3005" i="35"/>
  <c r="K2990" i="35"/>
  <c r="K2970" i="35"/>
  <c r="K2633" i="35"/>
  <c r="K2748" i="35"/>
  <c r="K2732" i="35"/>
  <c r="K2794" i="35"/>
  <c r="K2890" i="35"/>
  <c r="K2479" i="35"/>
  <c r="K2463" i="35"/>
  <c r="K2622" i="35"/>
  <c r="K2713" i="35"/>
  <c r="K2992" i="35"/>
  <c r="K2918" i="35"/>
  <c r="K2505" i="35"/>
  <c r="K2481" i="35"/>
  <c r="K2972" i="35"/>
  <c r="K2912" i="35"/>
  <c r="K2504" i="35"/>
  <c r="K2480" i="35"/>
  <c r="K2722" i="35"/>
  <c r="K2922" i="35"/>
  <c r="K2864" i="35"/>
  <c r="K2705" i="35"/>
  <c r="K2977" i="35"/>
  <c r="K2986" i="35"/>
  <c r="K2917" i="35"/>
  <c r="K2413" i="35"/>
  <c r="K2546" i="35"/>
  <c r="K3001" i="35"/>
  <c r="K2436" i="35"/>
  <c r="K2540" i="35"/>
  <c r="K2939" i="35"/>
  <c r="K2982" i="35"/>
  <c r="K2905" i="35"/>
  <c r="K2528" i="35"/>
  <c r="K2988" i="35"/>
  <c r="K2824" i="35"/>
  <c r="K2433" i="35"/>
  <c r="K2644" i="35"/>
  <c r="K2640" i="35"/>
  <c r="K2673" i="35"/>
  <c r="K2980" i="35"/>
  <c r="K2402" i="35"/>
  <c r="K2655" i="35"/>
  <c r="K2679" i="35"/>
  <c r="K2932" i="35"/>
  <c r="K2900" i="35"/>
  <c r="K2502" i="35"/>
  <c r="K2494" i="35"/>
  <c r="K2478" i="35"/>
  <c r="K2438" i="35"/>
  <c r="K2571" i="35"/>
  <c r="K2792" i="35"/>
  <c r="K2744" i="35"/>
  <c r="K2736" i="35"/>
  <c r="K2728" i="35"/>
  <c r="K2720" i="35"/>
  <c r="K2945" i="35"/>
  <c r="K2898" i="35"/>
  <c r="K2525" i="35"/>
  <c r="K2453" i="35"/>
  <c r="K2437" i="35"/>
  <c r="K2429" i="35"/>
  <c r="K2628" i="35"/>
  <c r="K2642" i="35"/>
  <c r="K2669" i="35"/>
  <c r="K2791" i="35"/>
  <c r="K2783" i="35"/>
  <c r="K2695" i="35"/>
  <c r="K2940" i="35"/>
  <c r="K2492" i="35"/>
  <c r="K2468" i="35"/>
  <c r="K2627" i="35"/>
  <c r="K2585" i="35"/>
  <c r="K2670" i="35"/>
  <c r="K2684" i="35"/>
  <c r="K2790" i="35"/>
  <c r="K2726" i="35"/>
  <c r="K2718" i="35"/>
  <c r="K2850" i="35"/>
  <c r="K2623" i="35"/>
  <c r="K2637" i="35"/>
  <c r="K2417" i="35"/>
  <c r="K2409" i="35"/>
  <c r="K2499" i="35"/>
  <c r="K2491" i="35"/>
  <c r="K2435" i="35"/>
  <c r="K2626" i="35"/>
  <c r="K2552" i="35"/>
  <c r="K2671" i="35"/>
  <c r="K2683" i="35"/>
  <c r="K2789" i="35"/>
  <c r="K2968" i="35"/>
  <c r="K2927" i="35"/>
  <c r="K2420" i="35"/>
  <c r="K2408" i="35"/>
  <c r="K2422" i="35"/>
  <c r="K2517" i="35"/>
  <c r="K2617" i="35"/>
  <c r="K2609" i="35"/>
  <c r="K2672" i="35"/>
  <c r="K2716" i="35"/>
  <c r="K2973" i="35"/>
  <c r="K3398" i="35" l="1"/>
  <c r="I2274" i="35"/>
  <c r="I2225" i="35"/>
  <c r="I2224" i="35"/>
  <c r="I2226" i="35"/>
  <c r="I2227" i="35"/>
  <c r="I2228" i="35"/>
  <c r="I2229" i="35"/>
  <c r="I2230" i="35"/>
  <c r="K1615" i="35" s="1"/>
  <c r="I2231" i="35"/>
  <c r="I2232" i="35"/>
  <c r="I2233" i="35"/>
  <c r="I2234" i="35"/>
  <c r="K1619" i="35" s="1"/>
  <c r="I2235" i="35"/>
  <c r="I2236" i="35"/>
  <c r="K1621" i="35" s="1"/>
  <c r="I2237" i="35"/>
  <c r="I2238" i="35"/>
  <c r="I2239" i="35"/>
  <c r="I2240" i="35"/>
  <c r="K2362" i="35" s="1"/>
  <c r="I2241" i="35"/>
  <c r="I2242" i="35"/>
  <c r="K2364" i="35" s="1"/>
  <c r="I2243" i="35"/>
  <c r="I2244" i="35"/>
  <c r="K2366" i="35" s="1"/>
  <c r="I2245" i="35"/>
  <c r="I2246" i="35"/>
  <c r="K2368" i="35" s="1"/>
  <c r="I2275" i="35"/>
  <c r="I2276" i="35"/>
  <c r="I2277" i="35"/>
  <c r="I2278" i="35"/>
  <c r="I2220" i="35"/>
  <c r="K1606" i="35" s="1"/>
  <c r="I2221" i="35"/>
  <c r="I2222" i="35"/>
  <c r="I2217" i="35"/>
  <c r="I2218" i="35"/>
  <c r="I2219" i="35"/>
  <c r="I2216" i="35"/>
  <c r="I2211" i="35"/>
  <c r="K1598" i="35" s="1"/>
  <c r="I2212" i="35"/>
  <c r="I2213" i="35"/>
  <c r="I2214" i="35"/>
  <c r="K2338" i="35" s="1"/>
  <c r="I2194" i="35"/>
  <c r="I2207" i="35"/>
  <c r="I2190" i="35"/>
  <c r="I2191" i="35"/>
  <c r="I2192" i="35"/>
  <c r="I2193" i="35"/>
  <c r="I2195" i="35"/>
  <c r="I2189" i="35"/>
  <c r="I2167" i="35"/>
  <c r="I2168" i="35"/>
  <c r="I2169" i="35"/>
  <c r="I2170" i="35"/>
  <c r="I2171" i="35"/>
  <c r="I2172" i="35"/>
  <c r="I2173" i="35"/>
  <c r="I2174" i="35"/>
  <c r="I2175" i="35"/>
  <c r="I2176" i="35"/>
  <c r="I2177" i="35"/>
  <c r="I2178" i="35"/>
  <c r="I2179" i="35"/>
  <c r="I2180" i="35"/>
  <c r="I2181" i="35"/>
  <c r="I2182" i="35"/>
  <c r="I2183" i="35"/>
  <c r="I2184" i="35"/>
  <c r="I2185" i="35"/>
  <c r="I2186" i="35"/>
  <c r="I2187" i="35"/>
  <c r="I2146" i="35"/>
  <c r="I2145" i="35"/>
  <c r="I2147" i="35"/>
  <c r="I2148" i="35"/>
  <c r="I2149" i="35"/>
  <c r="I2150" i="35"/>
  <c r="I2151" i="35"/>
  <c r="I2152" i="35"/>
  <c r="I2153" i="35"/>
  <c r="I2154" i="35"/>
  <c r="I2155" i="35"/>
  <c r="I2156" i="35"/>
  <c r="I2157" i="35"/>
  <c r="I2158" i="35"/>
  <c r="I2159" i="35"/>
  <c r="I2160" i="35"/>
  <c r="I2161" i="35"/>
  <c r="I2162" i="35"/>
  <c r="I2163" i="35"/>
  <c r="I2144" i="35"/>
  <c r="I2121" i="35"/>
  <c r="I2122" i="35"/>
  <c r="I2123" i="35"/>
  <c r="I2124" i="35"/>
  <c r="I2125" i="35"/>
  <c r="I2126" i="35"/>
  <c r="I2127" i="35"/>
  <c r="I2128" i="35"/>
  <c r="I2129" i="35"/>
  <c r="I2130" i="35"/>
  <c r="I2131" i="35"/>
  <c r="I2132" i="35"/>
  <c r="I2133" i="35"/>
  <c r="I2134" i="35"/>
  <c r="I2135" i="35"/>
  <c r="I2136" i="35"/>
  <c r="I2137" i="35"/>
  <c r="I2138" i="35"/>
  <c r="I2139" i="35"/>
  <c r="I2140" i="35"/>
  <c r="I2141" i="35"/>
  <c r="I2142" i="35"/>
  <c r="I2120" i="35"/>
  <c r="I2119" i="35"/>
  <c r="I2111" i="35"/>
  <c r="K2635" i="35" s="1"/>
  <c r="I2118" i="35"/>
  <c r="I2110" i="35"/>
  <c r="I2035" i="35"/>
  <c r="I2036" i="35"/>
  <c r="I2037" i="35"/>
  <c r="I2038" i="35"/>
  <c r="I2039" i="35"/>
  <c r="I2040" i="35"/>
  <c r="I2041" i="35"/>
  <c r="I2042" i="35"/>
  <c r="I2043" i="35"/>
  <c r="I2044" i="35"/>
  <c r="I2045" i="35"/>
  <c r="I2046" i="35"/>
  <c r="I2047" i="35"/>
  <c r="I2048" i="35"/>
  <c r="I2049" i="35"/>
  <c r="I2050" i="35"/>
  <c r="I2051" i="35"/>
  <c r="I2052" i="35"/>
  <c r="I2053" i="35"/>
  <c r="I2054" i="35"/>
  <c r="I2055" i="35"/>
  <c r="I2056" i="35"/>
  <c r="I2057" i="35"/>
  <c r="I2058" i="35"/>
  <c r="I2059" i="35"/>
  <c r="I2060" i="35"/>
  <c r="I2061" i="35"/>
  <c r="I2062" i="35"/>
  <c r="I2063" i="35"/>
  <c r="I2064" i="35"/>
  <c r="I2065" i="35"/>
  <c r="I2066" i="35"/>
  <c r="I2067" i="35"/>
  <c r="I2068" i="35"/>
  <c r="I2069" i="35"/>
  <c r="I2070" i="35"/>
  <c r="I2071" i="35"/>
  <c r="I2072" i="35"/>
  <c r="I2073" i="35"/>
  <c r="I2074" i="35"/>
  <c r="I2075" i="35"/>
  <c r="I2076" i="35"/>
  <c r="I2077" i="35"/>
  <c r="I2078" i="35"/>
  <c r="I2079" i="35"/>
  <c r="I2080" i="35"/>
  <c r="I2081" i="35"/>
  <c r="I2092" i="35"/>
  <c r="K2952" i="35" s="1"/>
  <c r="I2096" i="35"/>
  <c r="I2097" i="35"/>
  <c r="I2098" i="35"/>
  <c r="I2099" i="35"/>
  <c r="I2100" i="35"/>
  <c r="I2101" i="35"/>
  <c r="I2102" i="35"/>
  <c r="I2103" i="35"/>
  <c r="I2104" i="35"/>
  <c r="I2105" i="35"/>
  <c r="I2106" i="35"/>
  <c r="I2107" i="35"/>
  <c r="I2108" i="35"/>
  <c r="I2034" i="35"/>
  <c r="K3797" i="35" s="1"/>
  <c r="I2016" i="35"/>
  <c r="I2017" i="35"/>
  <c r="I2018" i="35"/>
  <c r="I2019" i="35"/>
  <c r="I2020" i="35"/>
  <c r="I2021" i="35"/>
  <c r="I2022" i="35"/>
  <c r="I2023" i="35"/>
  <c r="I2024" i="35"/>
  <c r="I2025" i="35"/>
  <c r="I2026" i="35"/>
  <c r="I2027" i="35"/>
  <c r="I2028" i="35"/>
  <c r="I2029" i="35"/>
  <c r="I2030" i="35"/>
  <c r="I2031" i="35"/>
  <c r="I2032" i="35"/>
  <c r="I2015" i="35"/>
  <c r="I2011" i="35"/>
  <c r="I2012" i="35"/>
  <c r="K3796" i="35" s="1"/>
  <c r="I2010" i="35"/>
  <c r="I2004" i="35"/>
  <c r="I2005" i="35"/>
  <c r="I2006" i="35"/>
  <c r="I2007" i="35"/>
  <c r="I2008" i="35"/>
  <c r="I2003" i="35"/>
  <c r="I1973" i="35"/>
  <c r="I1943" i="35"/>
  <c r="I1896" i="35"/>
  <c r="I1894" i="35"/>
  <c r="I1875" i="35"/>
  <c r="I1876" i="35"/>
  <c r="I1877" i="35"/>
  <c r="I1878" i="35"/>
  <c r="I1879" i="35"/>
  <c r="I1881" i="35"/>
  <c r="I1883" i="35"/>
  <c r="I1884" i="35"/>
  <c r="I1885" i="35"/>
  <c r="I1886" i="35"/>
  <c r="I1887" i="35"/>
  <c r="I1888" i="35"/>
  <c r="I1889" i="35"/>
  <c r="I1874" i="35"/>
  <c r="I1870" i="35"/>
  <c r="I1863" i="35"/>
  <c r="I1861" i="35"/>
  <c r="K1613" i="35" l="1"/>
  <c r="K2350" i="35"/>
  <c r="K2335" i="35"/>
  <c r="K2351" i="35"/>
  <c r="K2352" i="35"/>
  <c r="K2142" i="35"/>
  <c r="K2278" i="35"/>
  <c r="K3843" i="35"/>
  <c r="K2275" i="35"/>
  <c r="K1889" i="35"/>
  <c r="K2140" i="35"/>
  <c r="K1885" i="35"/>
  <c r="K2183" i="35"/>
  <c r="K2182" i="35"/>
  <c r="K2139" i="35"/>
  <c r="K2148" i="35"/>
  <c r="K2194" i="35"/>
  <c r="K2174" i="35"/>
  <c r="K2314" i="35"/>
  <c r="K3395" i="35"/>
  <c r="K2149" i="35"/>
  <c r="K2184" i="35"/>
  <c r="K2176" i="35"/>
  <c r="K2155" i="35"/>
  <c r="K2154" i="35"/>
  <c r="K2244" i="35"/>
  <c r="K2236" i="35"/>
  <c r="K2141" i="35"/>
  <c r="K2153" i="35"/>
  <c r="K2193" i="35"/>
  <c r="K2132" i="35"/>
  <c r="K2187" i="35"/>
  <c r="K2131" i="35"/>
  <c r="K2151" i="35"/>
  <c r="K2186" i="35"/>
  <c r="K2191" i="35"/>
  <c r="K2277" i="35"/>
  <c r="K2233" i="35"/>
  <c r="K2081" i="35"/>
  <c r="K2130" i="35"/>
  <c r="K2150" i="35"/>
  <c r="K2185" i="35"/>
  <c r="K2276" i="35"/>
  <c r="I2113" i="35"/>
  <c r="I2117" i="35"/>
  <c r="I2114" i="35"/>
  <c r="I2115" i="35"/>
  <c r="I2112" i="35"/>
  <c r="I2116" i="35"/>
  <c r="I2166" i="35"/>
  <c r="I2210" i="35"/>
  <c r="K2221" i="35" s="1"/>
  <c r="K2175" i="35" l="1"/>
  <c r="K2166" i="35"/>
  <c r="K2218" i="35"/>
  <c r="K2171" i="35"/>
  <c r="K2172" i="35"/>
  <c r="K2317" i="35"/>
  <c r="K2161" i="35"/>
  <c r="K2163" i="35"/>
  <c r="K2162" i="35"/>
  <c r="K2210" i="35"/>
  <c r="I1880" i="35" l="1"/>
  <c r="I1801" i="35"/>
  <c r="I1802" i="35"/>
  <c r="K2105" i="35" s="1"/>
  <c r="I1803" i="35"/>
  <c r="I1804" i="35"/>
  <c r="I1805" i="35"/>
  <c r="I1806" i="35"/>
  <c r="I1807" i="35"/>
  <c r="I1808" i="35"/>
  <c r="I1809" i="35"/>
  <c r="K2112" i="35" s="1"/>
  <c r="I1810" i="35"/>
  <c r="K2231" i="35" s="1"/>
  <c r="I1811" i="35"/>
  <c r="K2114" i="35" s="1"/>
  <c r="I1812" i="35"/>
  <c r="K2115" i="35" s="1"/>
  <c r="I1813" i="35"/>
  <c r="K2116" i="35" s="1"/>
  <c r="I1814" i="35"/>
  <c r="I1815" i="35"/>
  <c r="I1816" i="35"/>
  <c r="I1817" i="35"/>
  <c r="I1818" i="35"/>
  <c r="I1847" i="35"/>
  <c r="I1848" i="35"/>
  <c r="I1849" i="35"/>
  <c r="I1850" i="35"/>
  <c r="K2078" i="35" s="1"/>
  <c r="I1851" i="35"/>
  <c r="I1798" i="35"/>
  <c r="I1799" i="35"/>
  <c r="K2102" i="35" s="1"/>
  <c r="I1800" i="35"/>
  <c r="K2103" i="35" s="1"/>
  <c r="I1797" i="35"/>
  <c r="K2100" i="35" s="1"/>
  <c r="I1790" i="35"/>
  <c r="I1791" i="35"/>
  <c r="I1792" i="35"/>
  <c r="K2096" i="35" s="1"/>
  <c r="I1793" i="35"/>
  <c r="K2047" i="35" s="1"/>
  <c r="I1794" i="35"/>
  <c r="I1795" i="35"/>
  <c r="I1789" i="35"/>
  <c r="I1740" i="35"/>
  <c r="K2950" i="35" s="1"/>
  <c r="I1717" i="35"/>
  <c r="I1664" i="35"/>
  <c r="K2358" i="35" s="1"/>
  <c r="I1665" i="35"/>
  <c r="I1666" i="35"/>
  <c r="I1667" i="35"/>
  <c r="I1668" i="35"/>
  <c r="K2359" i="35" s="1"/>
  <c r="I1669" i="35"/>
  <c r="K2355" i="35" s="1"/>
  <c r="I1670" i="35"/>
  <c r="I1671" i="35"/>
  <c r="I1672" i="35"/>
  <c r="I1675" i="35"/>
  <c r="I1676" i="35"/>
  <c r="I1691" i="35"/>
  <c r="K2178" i="35" s="1"/>
  <c r="I1692" i="35"/>
  <c r="I1718" i="35"/>
  <c r="I1741" i="35"/>
  <c r="I1767" i="35"/>
  <c r="K2951" i="35" s="1"/>
  <c r="I1768" i="35"/>
  <c r="I1769" i="35"/>
  <c r="I1782" i="35"/>
  <c r="I1783" i="35"/>
  <c r="I1784" i="35"/>
  <c r="I1785" i="35"/>
  <c r="I1786" i="35"/>
  <c r="K2041" i="35" s="1"/>
  <c r="I1787" i="35"/>
  <c r="I1663" i="35"/>
  <c r="K2353" i="35" s="1"/>
  <c r="I1662" i="35"/>
  <c r="I1657" i="35"/>
  <c r="I1658" i="35"/>
  <c r="I1659" i="35"/>
  <c r="I1660" i="35"/>
  <c r="I1656" i="35"/>
  <c r="I1650" i="35"/>
  <c r="I1651" i="35"/>
  <c r="K2432" i="35" s="1"/>
  <c r="I1652" i="35"/>
  <c r="K2430" i="35" s="1"/>
  <c r="I1653" i="35"/>
  <c r="I1654" i="35"/>
  <c r="I1649" i="35"/>
  <c r="I1627" i="35"/>
  <c r="I1628" i="35"/>
  <c r="I1629" i="35"/>
  <c r="I1630" i="35"/>
  <c r="I1631" i="35"/>
  <c r="I1632" i="35"/>
  <c r="I1633" i="35"/>
  <c r="I1634" i="35"/>
  <c r="I1635" i="35"/>
  <c r="I1636" i="35"/>
  <c r="I1637" i="35"/>
  <c r="I1638" i="35"/>
  <c r="I1639" i="35"/>
  <c r="I1640" i="35"/>
  <c r="I1641" i="35"/>
  <c r="I1642" i="35"/>
  <c r="I1643" i="35"/>
  <c r="I1644" i="35"/>
  <c r="I1645" i="35"/>
  <c r="I1427" i="35"/>
  <c r="I1428" i="35"/>
  <c r="I1429" i="35"/>
  <c r="I1430" i="35"/>
  <c r="I1431" i="35"/>
  <c r="I1432" i="35"/>
  <c r="I1433" i="35"/>
  <c r="I1434" i="35"/>
  <c r="K2404" i="35" s="1"/>
  <c r="I1435" i="35"/>
  <c r="I1436" i="35"/>
  <c r="I1437" i="35"/>
  <c r="K1844" i="35" s="1"/>
  <c r="I1438" i="35"/>
  <c r="I1439" i="35"/>
  <c r="I1440" i="35"/>
  <c r="I1441" i="35"/>
  <c r="I1442" i="35"/>
  <c r="I1443" i="35"/>
  <c r="I1444" i="35"/>
  <c r="I1445" i="35"/>
  <c r="I1446" i="35"/>
  <c r="I1447" i="35"/>
  <c r="I1448" i="35"/>
  <c r="I1449" i="35"/>
  <c r="I1450" i="35"/>
  <c r="I1451" i="35"/>
  <c r="I1452" i="35"/>
  <c r="I1453" i="35"/>
  <c r="I1454" i="35"/>
  <c r="I1455" i="35"/>
  <c r="I1456" i="35"/>
  <c r="I1457" i="35"/>
  <c r="I1458" i="35"/>
  <c r="I1426" i="35"/>
  <c r="I1417" i="35"/>
  <c r="K3556" i="35" s="1"/>
  <c r="I1418" i="35"/>
  <c r="I1419" i="35"/>
  <c r="I1420" i="35"/>
  <c r="I1421" i="35"/>
  <c r="I1422" i="35"/>
  <c r="I1423" i="35"/>
  <c r="I1424" i="35"/>
  <c r="I1416" i="35"/>
  <c r="K3555" i="35" s="1"/>
  <c r="I1384" i="35"/>
  <c r="I1385" i="35"/>
  <c r="I1386" i="35"/>
  <c r="I1387" i="35"/>
  <c r="I1388" i="35"/>
  <c r="I1389" i="35"/>
  <c r="I1390" i="35"/>
  <c r="I1391" i="35"/>
  <c r="I1392" i="35"/>
  <c r="I1393" i="35"/>
  <c r="I1394" i="35"/>
  <c r="I1395" i="35"/>
  <c r="I1396" i="35"/>
  <c r="I1397" i="35"/>
  <c r="I1398" i="35"/>
  <c r="I1399" i="35"/>
  <c r="I1400" i="35"/>
  <c r="I1401" i="35"/>
  <c r="I1402" i="35"/>
  <c r="I1403" i="35"/>
  <c r="K2948" i="35" s="1"/>
  <c r="I1404" i="35"/>
  <c r="I1405" i="35"/>
  <c r="I1406" i="35"/>
  <c r="I1407" i="35"/>
  <c r="I1408" i="35"/>
  <c r="I1409" i="35"/>
  <c r="I1410" i="35"/>
  <c r="I1411" i="35"/>
  <c r="I1412" i="35"/>
  <c r="I1413" i="35"/>
  <c r="I1383" i="35"/>
  <c r="I1381" i="35"/>
  <c r="I1376" i="35"/>
  <c r="I1377" i="35"/>
  <c r="I1378" i="35"/>
  <c r="I1379" i="35"/>
  <c r="I1380" i="35"/>
  <c r="I1375" i="35"/>
  <c r="I1365" i="35"/>
  <c r="I1366" i="35"/>
  <c r="K3547" i="35" s="1"/>
  <c r="I1367" i="35"/>
  <c r="K3548" i="35" s="1"/>
  <c r="I1368" i="35"/>
  <c r="K3549" i="35" s="1"/>
  <c r="I1369" i="35"/>
  <c r="I1370" i="35"/>
  <c r="I1371" i="35"/>
  <c r="I1372" i="35"/>
  <c r="I1373" i="35"/>
  <c r="K3554" i="35" s="1"/>
  <c r="I1364" i="35"/>
  <c r="K2057" i="35" l="1"/>
  <c r="K2067" i="35"/>
  <c r="K2117" i="35"/>
  <c r="K2059" i="35"/>
  <c r="K2045" i="35"/>
  <c r="K2058" i="35"/>
  <c r="K2108" i="35"/>
  <c r="K2044" i="35"/>
  <c r="K2056" i="35"/>
  <c r="K2106" i="35"/>
  <c r="K2049" i="35"/>
  <c r="K2020" i="35"/>
  <c r="K2054" i="35"/>
  <c r="K2104" i="35"/>
  <c r="K2048" i="35"/>
  <c r="K2098" i="35"/>
  <c r="K2051" i="35"/>
  <c r="K2101" i="35"/>
  <c r="K2097" i="35"/>
  <c r="K3678" i="35"/>
  <c r="K2079" i="35"/>
  <c r="K1768" i="35"/>
  <c r="K1787" i="35"/>
  <c r="K1973" i="35"/>
  <c r="K2232" i="35"/>
  <c r="K2064" i="35"/>
  <c r="K2010" i="35"/>
  <c r="K2021" i="35"/>
  <c r="K1874" i="35"/>
  <c r="K2073" i="35"/>
  <c r="K2240" i="35"/>
  <c r="K3454" i="35"/>
  <c r="K1805" i="35"/>
  <c r="K1806" i="35"/>
  <c r="K1786" i="35"/>
  <c r="K1789" i="35"/>
  <c r="K2823" i="35"/>
  <c r="K1817" i="35"/>
  <c r="K1794" i="35"/>
  <c r="K2125" i="35"/>
  <c r="K2356" i="35"/>
  <c r="K2159" i="35"/>
  <c r="K2357" i="35"/>
  <c r="K2157" i="35"/>
  <c r="K2354" i="35"/>
  <c r="K2146" i="35"/>
  <c r="K2093" i="35"/>
  <c r="K2207" i="35"/>
  <c r="K2121" i="35"/>
  <c r="K2092" i="35"/>
  <c r="K2091" i="35"/>
  <c r="K2095" i="35"/>
  <c r="K2127" i="35"/>
  <c r="K2179" i="35"/>
  <c r="K2094" i="35"/>
  <c r="K2077" i="35"/>
  <c r="K1767" i="35"/>
  <c r="K2190" i="35"/>
  <c r="K2239" i="35"/>
  <c r="K2075" i="35"/>
  <c r="K1861" i="35"/>
  <c r="K1643" i="35"/>
  <c r="K1660" i="35"/>
  <c r="K1654" i="35"/>
  <c r="K1816" i="35"/>
  <c r="K2008" i="35"/>
  <c r="K1851" i="35"/>
  <c r="K2007" i="35"/>
  <c r="K1675" i="35"/>
  <c r="K1850" i="35"/>
  <c r="K2006" i="35"/>
  <c r="K1913" i="35"/>
  <c r="K1849" i="35"/>
  <c r="K2016" i="35"/>
  <c r="K2005" i="35"/>
  <c r="K1645" i="35"/>
  <c r="K1671" i="35"/>
  <c r="K1848" i="35"/>
  <c r="K2015" i="35"/>
  <c r="K2004" i="35"/>
  <c r="K1644" i="35"/>
  <c r="K1656" i="35"/>
  <c r="K2003" i="35"/>
  <c r="K1649" i="35"/>
  <c r="I1867" i="35"/>
  <c r="K2136" i="35" s="1"/>
  <c r="I1646" i="35"/>
  <c r="K1646" i="35" s="1"/>
  <c r="I1673" i="35"/>
  <c r="K2011" i="35" s="1"/>
  <c r="I1864" i="35"/>
  <c r="I1868" i="35"/>
  <c r="I1647" i="35"/>
  <c r="K1647" i="35" s="1"/>
  <c r="I1674" i="35"/>
  <c r="K2012" i="35" s="1"/>
  <c r="I1865" i="35"/>
  <c r="I1869" i="35"/>
  <c r="I1626" i="35"/>
  <c r="I1866" i="35"/>
  <c r="I1126" i="35"/>
  <c r="I1127" i="35"/>
  <c r="K1562" i="35" s="1"/>
  <c r="I1125" i="35"/>
  <c r="I1111" i="35"/>
  <c r="I1112" i="35"/>
  <c r="I1113" i="35"/>
  <c r="I1114" i="35"/>
  <c r="I1115" i="35"/>
  <c r="I1116" i="35"/>
  <c r="I1117" i="35"/>
  <c r="I1118" i="35"/>
  <c r="I1119" i="35"/>
  <c r="I1120" i="35"/>
  <c r="I1121" i="35"/>
  <c r="I1122" i="35"/>
  <c r="I1123" i="35"/>
  <c r="I1110" i="35"/>
  <c r="I1092" i="35"/>
  <c r="I1093" i="35"/>
  <c r="I1094" i="35"/>
  <c r="I1095" i="35"/>
  <c r="I1096" i="35"/>
  <c r="I1097" i="35"/>
  <c r="K1478" i="35" s="1"/>
  <c r="I1098" i="35"/>
  <c r="K1479" i="35" s="1"/>
  <c r="I1099" i="35"/>
  <c r="I1100" i="35"/>
  <c r="I1101" i="35"/>
  <c r="K1482" i="35" s="1"/>
  <c r="I1102" i="35"/>
  <c r="I1103" i="35"/>
  <c r="I1104" i="35"/>
  <c r="I1105" i="35"/>
  <c r="I1106" i="35"/>
  <c r="I1107" i="35"/>
  <c r="I1108" i="35"/>
  <c r="I1091" i="35"/>
  <c r="I1086" i="35"/>
  <c r="I1087" i="35"/>
  <c r="I1088" i="35"/>
  <c r="K1470" i="35" s="1"/>
  <c r="I1089" i="35"/>
  <c r="I1085" i="35"/>
  <c r="I1081" i="35"/>
  <c r="I1082" i="35"/>
  <c r="I1080" i="35"/>
  <c r="I1071" i="35"/>
  <c r="I1072" i="35"/>
  <c r="I1073" i="35"/>
  <c r="I1074" i="35"/>
  <c r="I1075" i="35"/>
  <c r="I1076" i="35"/>
  <c r="I1077" i="35"/>
  <c r="K1461" i="35" s="1"/>
  <c r="I1078" i="35"/>
  <c r="K1462" i="35" s="1"/>
  <c r="I1070" i="35"/>
  <c r="I1052" i="35"/>
  <c r="I1053" i="35"/>
  <c r="I1054" i="35"/>
  <c r="I1055" i="35"/>
  <c r="I1056" i="35"/>
  <c r="I1057" i="35"/>
  <c r="I1058" i="35"/>
  <c r="I1059" i="35"/>
  <c r="I1060" i="35"/>
  <c r="I1061" i="35"/>
  <c r="I1062" i="35"/>
  <c r="I1063" i="35"/>
  <c r="I1064" i="35"/>
  <c r="I1065" i="35"/>
  <c r="K1795" i="35" s="1"/>
  <c r="I1066" i="35"/>
  <c r="K1507" i="35" s="1"/>
  <c r="I1067" i="35"/>
  <c r="I1068" i="35"/>
  <c r="I1051" i="35"/>
  <c r="I1046" i="35"/>
  <c r="I1047" i="35"/>
  <c r="I1048" i="35"/>
  <c r="I1049" i="35"/>
  <c r="I1045" i="35"/>
  <c r="I1164" i="35"/>
  <c r="K3368" i="35" s="1"/>
  <c r="I1165" i="35"/>
  <c r="K3369" i="35" s="1"/>
  <c r="I1163" i="35"/>
  <c r="I1152" i="35"/>
  <c r="I1153" i="35"/>
  <c r="I1154" i="35"/>
  <c r="K1446" i="35" s="1"/>
  <c r="I1155" i="35"/>
  <c r="I1156" i="35"/>
  <c r="I1157" i="35"/>
  <c r="I1158" i="35"/>
  <c r="I1159" i="35"/>
  <c r="K1535" i="35" s="1"/>
  <c r="I1160" i="35"/>
  <c r="I1161" i="35"/>
  <c r="K1593" i="35" s="1"/>
  <c r="I1151" i="35"/>
  <c r="I1137" i="35"/>
  <c r="I1138" i="35"/>
  <c r="I1139" i="35"/>
  <c r="I1140" i="35"/>
  <c r="I1141" i="35"/>
  <c r="I1142" i="35"/>
  <c r="I1143" i="35"/>
  <c r="I1144" i="35"/>
  <c r="I1145" i="35"/>
  <c r="I1146" i="35"/>
  <c r="I1147" i="35"/>
  <c r="I1148" i="35"/>
  <c r="I1149" i="35"/>
  <c r="I1136" i="35"/>
  <c r="I1131" i="35"/>
  <c r="I1132" i="35"/>
  <c r="K1510" i="35" s="1"/>
  <c r="I1133" i="35"/>
  <c r="K1567" i="35" s="1"/>
  <c r="I1134" i="35"/>
  <c r="I1130" i="35"/>
  <c r="K1533" i="35" l="1"/>
  <c r="K1881" i="35"/>
  <c r="K2135" i="35"/>
  <c r="K1575" i="35"/>
  <c r="K1444" i="35"/>
  <c r="K1584" i="35"/>
  <c r="K1880" i="35"/>
  <c r="K2138" i="35"/>
  <c r="K1500" i="35"/>
  <c r="K1556" i="35"/>
  <c r="K2036" i="35"/>
  <c r="K2134" i="35"/>
  <c r="K1491" i="35"/>
  <c r="K1512" i="35"/>
  <c r="K1504" i="35"/>
  <c r="K1560" i="35"/>
  <c r="K2039" i="35"/>
  <c r="K2137" i="35"/>
  <c r="K2061" i="35"/>
  <c r="K1490" i="35"/>
  <c r="K1505" i="35"/>
  <c r="K2035" i="35"/>
  <c r="K2133" i="35"/>
  <c r="K1529" i="35"/>
  <c r="K1525" i="35"/>
  <c r="K1449" i="35"/>
  <c r="K1381" i="35"/>
  <c r="K1878" i="35"/>
  <c r="K2038" i="35"/>
  <c r="K2040" i="35"/>
  <c r="K1429" i="35"/>
  <c r="K1879" i="35"/>
  <c r="K1884" i="35"/>
  <c r="K1870" i="35"/>
  <c r="K1810" i="35"/>
  <c r="K1864" i="35"/>
  <c r="K2024" i="35"/>
  <c r="K1868" i="35"/>
  <c r="K2028" i="35"/>
  <c r="K2026" i="35"/>
  <c r="K1869" i="35"/>
  <c r="K2029" i="35"/>
  <c r="K1435" i="35"/>
  <c r="K1865" i="35"/>
  <c r="K2025" i="35"/>
  <c r="I973" i="35"/>
  <c r="K1424" i="35" s="1"/>
  <c r="I974" i="35"/>
  <c r="I975" i="35"/>
  <c r="I976" i="35"/>
  <c r="I977" i="35"/>
  <c r="K1423" i="35" s="1"/>
  <c r="I978" i="35"/>
  <c r="I979" i="35"/>
  <c r="I961" i="35"/>
  <c r="I962" i="35"/>
  <c r="I963" i="35"/>
  <c r="K1417" i="35" s="1"/>
  <c r="I964" i="35"/>
  <c r="K1418" i="35" s="1"/>
  <c r="I960" i="35"/>
  <c r="I948" i="35"/>
  <c r="I949" i="35"/>
  <c r="I950" i="35"/>
  <c r="I951" i="35"/>
  <c r="I952" i="35"/>
  <c r="K1407" i="35" s="1"/>
  <c r="I953" i="35"/>
  <c r="I954" i="35"/>
  <c r="I955" i="35"/>
  <c r="I956" i="35"/>
  <c r="K1406" i="35" s="1"/>
  <c r="I957" i="35"/>
  <c r="I958" i="35"/>
  <c r="I947" i="35"/>
  <c r="I943" i="35"/>
  <c r="I944" i="35"/>
  <c r="I945" i="35"/>
  <c r="I942" i="35"/>
  <c r="I921" i="35"/>
  <c r="I922" i="35"/>
  <c r="I923" i="35"/>
  <c r="I924" i="35"/>
  <c r="I925" i="35"/>
  <c r="I926" i="35"/>
  <c r="I927" i="35"/>
  <c r="I928" i="35"/>
  <c r="I929" i="35"/>
  <c r="I930" i="35"/>
  <c r="I931" i="35"/>
  <c r="K1383" i="35" s="1"/>
  <c r="I932" i="35"/>
  <c r="K1384" i="35" s="1"/>
  <c r="I933" i="35"/>
  <c r="K1390" i="35" s="1"/>
  <c r="I934" i="35"/>
  <c r="I935" i="35"/>
  <c r="I936" i="35"/>
  <c r="I937" i="35"/>
  <c r="I938" i="35"/>
  <c r="I939" i="35"/>
  <c r="K1391" i="35" s="1"/>
  <c r="I940" i="35"/>
  <c r="K1392" i="35" s="1"/>
  <c r="I920" i="35"/>
  <c r="I909" i="35"/>
  <c r="I910" i="35"/>
  <c r="I911" i="35"/>
  <c r="I912" i="35"/>
  <c r="I913" i="35"/>
  <c r="I914" i="35"/>
  <c r="I915" i="35"/>
  <c r="I916" i="35"/>
  <c r="I917" i="35"/>
  <c r="I918" i="35"/>
  <c r="I908" i="35"/>
  <c r="I895" i="35"/>
  <c r="I896" i="35"/>
  <c r="I897" i="35"/>
  <c r="I898" i="35"/>
  <c r="I899" i="35"/>
  <c r="I900" i="35"/>
  <c r="I901" i="35"/>
  <c r="I902" i="35"/>
  <c r="I903" i="35"/>
  <c r="I904" i="35"/>
  <c r="I905" i="35"/>
  <c r="I906" i="35"/>
  <c r="I894" i="35"/>
  <c r="I888" i="35"/>
  <c r="I889" i="35"/>
  <c r="K1349" i="35" s="1"/>
  <c r="I890" i="35"/>
  <c r="I891" i="35"/>
  <c r="I892" i="35"/>
  <c r="I882" i="35"/>
  <c r="I883" i="35"/>
  <c r="I884" i="35"/>
  <c r="I885" i="35"/>
  <c r="I886" i="35"/>
  <c r="I887" i="35"/>
  <c r="I881" i="35"/>
  <c r="I859" i="35"/>
  <c r="I860" i="35"/>
  <c r="I861" i="35"/>
  <c r="I862" i="35"/>
  <c r="I863" i="35"/>
  <c r="I864" i="35"/>
  <c r="I865" i="35"/>
  <c r="I866" i="35"/>
  <c r="I867" i="35"/>
  <c r="I868" i="35"/>
  <c r="K2228" i="35" s="1"/>
  <c r="I869" i="35"/>
  <c r="I870" i="35"/>
  <c r="I871" i="35"/>
  <c r="I872" i="35"/>
  <c r="I873" i="35"/>
  <c r="K1274" i="35" s="1"/>
  <c r="I874" i="35"/>
  <c r="I875" i="35"/>
  <c r="I876" i="35"/>
  <c r="I877" i="35"/>
  <c r="I878" i="35"/>
  <c r="I858" i="35"/>
  <c r="I852" i="35"/>
  <c r="I853" i="35"/>
  <c r="I854" i="35"/>
  <c r="I855" i="35"/>
  <c r="I856" i="35"/>
  <c r="I851" i="35"/>
  <c r="I824" i="35"/>
  <c r="I825" i="35"/>
  <c r="I826" i="35"/>
  <c r="I827" i="35"/>
  <c r="I828" i="35"/>
  <c r="I829" i="35"/>
  <c r="K2658" i="35" s="1"/>
  <c r="I830" i="35"/>
  <c r="I831" i="35"/>
  <c r="I832" i="35"/>
  <c r="I833" i="35"/>
  <c r="I834" i="35"/>
  <c r="I835" i="35"/>
  <c r="I836" i="35"/>
  <c r="I837" i="35"/>
  <c r="I838" i="35"/>
  <c r="I839" i="35"/>
  <c r="I840" i="35"/>
  <c r="I841" i="35"/>
  <c r="I842" i="35"/>
  <c r="I843" i="35"/>
  <c r="I844" i="35"/>
  <c r="I845" i="35"/>
  <c r="I846" i="35"/>
  <c r="I847" i="35"/>
  <c r="I848" i="35"/>
  <c r="K2700" i="35" s="1"/>
  <c r="I849" i="35"/>
  <c r="I823" i="35"/>
  <c r="I807" i="35"/>
  <c r="I808" i="35"/>
  <c r="I809" i="35"/>
  <c r="I810" i="35"/>
  <c r="I811" i="35"/>
  <c r="I812" i="35"/>
  <c r="I813" i="35"/>
  <c r="I814" i="35"/>
  <c r="I815" i="35"/>
  <c r="I816" i="35"/>
  <c r="I817" i="35"/>
  <c r="I818" i="35"/>
  <c r="I819" i="35"/>
  <c r="K2730" i="35" s="1"/>
  <c r="I820" i="35"/>
  <c r="I821" i="35"/>
  <c r="K2734" i="35" s="1"/>
  <c r="I806" i="35"/>
  <c r="I801" i="35"/>
  <c r="I802" i="35"/>
  <c r="I803" i="35"/>
  <c r="I800" i="35"/>
  <c r="I776" i="35"/>
  <c r="I777" i="35"/>
  <c r="I778" i="35"/>
  <c r="K2698" i="35" s="1"/>
  <c r="I779" i="35"/>
  <c r="I780" i="35"/>
  <c r="K2677" i="35" s="1"/>
  <c r="I781" i="35"/>
  <c r="I782" i="35"/>
  <c r="K2682" i="35" s="1"/>
  <c r="I783" i="35"/>
  <c r="I784" i="35"/>
  <c r="I785" i="35"/>
  <c r="I786" i="35"/>
  <c r="I787" i="35"/>
  <c r="I788" i="35"/>
  <c r="I789" i="35"/>
  <c r="I790" i="35"/>
  <c r="I791" i="35"/>
  <c r="I792" i="35"/>
  <c r="I793" i="35"/>
  <c r="I794" i="35"/>
  <c r="I795" i="35"/>
  <c r="I796" i="35"/>
  <c r="K2680" i="35" s="1"/>
  <c r="I797" i="35"/>
  <c r="I798" i="35"/>
  <c r="I764" i="35"/>
  <c r="I765" i="35"/>
  <c r="I766" i="35"/>
  <c r="I767" i="35"/>
  <c r="I768" i="35"/>
  <c r="I769" i="35"/>
  <c r="I770" i="35"/>
  <c r="I771" i="35"/>
  <c r="I772" i="35"/>
  <c r="I773" i="35"/>
  <c r="I763" i="35"/>
  <c r="I747" i="35"/>
  <c r="I748" i="35"/>
  <c r="I749" i="35"/>
  <c r="I750" i="35"/>
  <c r="I751" i="35"/>
  <c r="I752" i="35"/>
  <c r="I753" i="35"/>
  <c r="I754" i="35"/>
  <c r="I755" i="35"/>
  <c r="I756" i="35"/>
  <c r="I757" i="35"/>
  <c r="I758" i="35"/>
  <c r="I759" i="35"/>
  <c r="I760" i="35"/>
  <c r="I761" i="35"/>
  <c r="I746" i="35"/>
  <c r="I733" i="35"/>
  <c r="I734" i="35"/>
  <c r="I735" i="35"/>
  <c r="I736" i="35"/>
  <c r="I737" i="35"/>
  <c r="I738" i="35"/>
  <c r="I739" i="35"/>
  <c r="I740" i="35"/>
  <c r="I741" i="35"/>
  <c r="K2958" i="35" s="1"/>
  <c r="I742" i="35"/>
  <c r="I743" i="35"/>
  <c r="K3345" i="35" s="1"/>
  <c r="I744" i="35"/>
  <c r="I732" i="35"/>
  <c r="I710" i="35"/>
  <c r="I711" i="35"/>
  <c r="I712" i="35"/>
  <c r="I713" i="35"/>
  <c r="I714" i="35"/>
  <c r="I715" i="35"/>
  <c r="I716" i="35"/>
  <c r="I717" i="35"/>
  <c r="I718" i="35"/>
  <c r="I719" i="35"/>
  <c r="I720" i="35"/>
  <c r="I721" i="35"/>
  <c r="I722" i="35"/>
  <c r="I723" i="35"/>
  <c r="I724" i="35"/>
  <c r="I725" i="35"/>
  <c r="I726" i="35"/>
  <c r="I727" i="35"/>
  <c r="I728" i="35"/>
  <c r="I729" i="35"/>
  <c r="I709" i="35"/>
  <c r="I694" i="35"/>
  <c r="I695" i="35"/>
  <c r="I696" i="35"/>
  <c r="I697" i="35"/>
  <c r="I698" i="35"/>
  <c r="I699" i="35"/>
  <c r="I700" i="35"/>
  <c r="I701" i="35"/>
  <c r="I702" i="35"/>
  <c r="I703" i="35"/>
  <c r="I704" i="35"/>
  <c r="I705" i="35"/>
  <c r="I706" i="35"/>
  <c r="I707" i="35"/>
  <c r="I693" i="35"/>
  <c r="I657" i="35"/>
  <c r="K2337" i="35" s="1"/>
  <c r="I659" i="35"/>
  <c r="I660" i="35"/>
  <c r="I661" i="35"/>
  <c r="I662" i="35"/>
  <c r="I663" i="35"/>
  <c r="I664" i="35"/>
  <c r="I665" i="35"/>
  <c r="I666" i="35"/>
  <c r="K2181" i="35" s="1"/>
  <c r="I667" i="35"/>
  <c r="I668" i="35"/>
  <c r="I669" i="35"/>
  <c r="I670" i="35"/>
  <c r="I671" i="35"/>
  <c r="I672" i="35"/>
  <c r="I673" i="35"/>
  <c r="I674" i="35"/>
  <c r="I675" i="35"/>
  <c r="I676" i="35"/>
  <c r="I677" i="35"/>
  <c r="I678" i="35"/>
  <c r="I679" i="35"/>
  <c r="I680" i="35"/>
  <c r="I681" i="35"/>
  <c r="I682" i="35"/>
  <c r="I683" i="35"/>
  <c r="I684" i="35"/>
  <c r="I685" i="35"/>
  <c r="I686" i="35"/>
  <c r="I687" i="35"/>
  <c r="I688" i="35"/>
  <c r="I689" i="35"/>
  <c r="I690" i="35"/>
  <c r="I691" i="35"/>
  <c r="I658" i="35"/>
  <c r="I616" i="35"/>
  <c r="I617" i="35"/>
  <c r="I618" i="35"/>
  <c r="I619" i="35"/>
  <c r="I620" i="35"/>
  <c r="I621" i="35"/>
  <c r="I622" i="35"/>
  <c r="I623" i="35"/>
  <c r="I624" i="35"/>
  <c r="I625" i="35"/>
  <c r="I626" i="35"/>
  <c r="I627" i="35"/>
  <c r="I628" i="35"/>
  <c r="I629" i="35"/>
  <c r="I630" i="35"/>
  <c r="I631" i="35"/>
  <c r="I632" i="35"/>
  <c r="I633" i="35"/>
  <c r="I634" i="35"/>
  <c r="I635" i="35"/>
  <c r="I636" i="35"/>
  <c r="I637" i="35"/>
  <c r="I638" i="35"/>
  <c r="I639" i="35"/>
  <c r="I640" i="35"/>
  <c r="I641" i="35"/>
  <c r="I642" i="35"/>
  <c r="I643" i="35"/>
  <c r="I644" i="35"/>
  <c r="I645" i="35"/>
  <c r="I646" i="35"/>
  <c r="I647" i="35"/>
  <c r="I648" i="35"/>
  <c r="I649" i="35"/>
  <c r="I650" i="35"/>
  <c r="I651" i="35"/>
  <c r="I652" i="35"/>
  <c r="I653" i="35"/>
  <c r="I654" i="35"/>
  <c r="I655" i="35"/>
  <c r="I615" i="35"/>
  <c r="I573" i="35"/>
  <c r="I574" i="35"/>
  <c r="I575" i="35"/>
  <c r="I576" i="35"/>
  <c r="I577" i="35"/>
  <c r="I578" i="35"/>
  <c r="I579" i="35"/>
  <c r="I580" i="35"/>
  <c r="I581" i="35"/>
  <c r="I582" i="35"/>
  <c r="I583" i="35"/>
  <c r="I584" i="35"/>
  <c r="I585" i="35"/>
  <c r="I586" i="35"/>
  <c r="I587" i="35"/>
  <c r="I588" i="35"/>
  <c r="I589" i="35"/>
  <c r="I590" i="35"/>
  <c r="I591" i="35"/>
  <c r="I592" i="35"/>
  <c r="I593" i="35"/>
  <c r="I594" i="35"/>
  <c r="I595" i="35"/>
  <c r="I596" i="35"/>
  <c r="I597" i="35"/>
  <c r="I598" i="35"/>
  <c r="I599" i="35"/>
  <c r="I600" i="35"/>
  <c r="I601" i="35"/>
  <c r="I602" i="35"/>
  <c r="I603" i="35"/>
  <c r="I604" i="35"/>
  <c r="I605" i="35"/>
  <c r="I606" i="35"/>
  <c r="K3383" i="35" s="1"/>
  <c r="I607" i="35"/>
  <c r="K3393" i="35" s="1"/>
  <c r="I608" i="35"/>
  <c r="I609" i="35"/>
  <c r="I610" i="35"/>
  <c r="I611" i="35"/>
  <c r="I612" i="35"/>
  <c r="I613" i="35"/>
  <c r="I572" i="35"/>
  <c r="I496" i="35"/>
  <c r="I497" i="35"/>
  <c r="I498" i="35"/>
  <c r="I499" i="35"/>
  <c r="I500" i="35"/>
  <c r="I501" i="35"/>
  <c r="I502" i="35"/>
  <c r="I503" i="35"/>
  <c r="I504" i="35"/>
  <c r="I505" i="35"/>
  <c r="I506" i="35"/>
  <c r="I507" i="35"/>
  <c r="I508" i="35"/>
  <c r="I509" i="35"/>
  <c r="I510" i="35"/>
  <c r="I511" i="35"/>
  <c r="I512" i="35"/>
  <c r="I513" i="35"/>
  <c r="I514" i="35"/>
  <c r="I515" i="35"/>
  <c r="I516" i="35"/>
  <c r="I517" i="35"/>
  <c r="I518" i="35"/>
  <c r="I519" i="35"/>
  <c r="I520" i="35"/>
  <c r="I521" i="35"/>
  <c r="I522" i="35"/>
  <c r="I523" i="35"/>
  <c r="K2273" i="35" s="1"/>
  <c r="I524" i="35"/>
  <c r="I525" i="35"/>
  <c r="I526" i="35"/>
  <c r="I527" i="35"/>
  <c r="I528" i="35"/>
  <c r="I529" i="35"/>
  <c r="I530" i="35"/>
  <c r="I531" i="35"/>
  <c r="K2274" i="35" s="1"/>
  <c r="I532" i="35"/>
  <c r="I533" i="35"/>
  <c r="I534" i="35"/>
  <c r="K2272" i="35" s="1"/>
  <c r="I535" i="35"/>
  <c r="I536" i="35"/>
  <c r="I537" i="35"/>
  <c r="I538" i="35"/>
  <c r="I539" i="35"/>
  <c r="I540" i="35"/>
  <c r="I541" i="35"/>
  <c r="I542" i="35"/>
  <c r="I543" i="35"/>
  <c r="K1522" i="35" s="1"/>
  <c r="I544" i="35"/>
  <c r="I545" i="35"/>
  <c r="I546" i="35"/>
  <c r="I547" i="35"/>
  <c r="I548" i="35"/>
  <c r="I549" i="35"/>
  <c r="I550" i="35"/>
  <c r="I551" i="35"/>
  <c r="I552" i="35"/>
  <c r="K2377" i="35" s="1"/>
  <c r="I553" i="35"/>
  <c r="I554" i="35"/>
  <c r="I555" i="35"/>
  <c r="I556" i="35"/>
  <c r="I557" i="35"/>
  <c r="I558" i="35"/>
  <c r="K2600" i="35" s="1"/>
  <c r="I559" i="35"/>
  <c r="I560" i="35"/>
  <c r="K2597" i="35" s="1"/>
  <c r="I561" i="35"/>
  <c r="I562" i="35"/>
  <c r="K1546" i="35" s="1"/>
  <c r="I563" i="35"/>
  <c r="I564" i="35"/>
  <c r="I565" i="35"/>
  <c r="I566" i="35"/>
  <c r="I567" i="35"/>
  <c r="I568" i="35"/>
  <c r="I569" i="35"/>
  <c r="I570" i="35"/>
  <c r="I495" i="35"/>
  <c r="K3443" i="35" s="1"/>
  <c r="I485" i="35"/>
  <c r="I486" i="35"/>
  <c r="I487" i="35"/>
  <c r="I488" i="35"/>
  <c r="I489" i="35"/>
  <c r="I490" i="35"/>
  <c r="I491" i="35"/>
  <c r="I492" i="35"/>
  <c r="I493" i="35"/>
  <c r="I484" i="35"/>
  <c r="I416" i="35"/>
  <c r="I417" i="35"/>
  <c r="I418" i="35"/>
  <c r="K1431" i="35" s="1"/>
  <c r="I419" i="35"/>
  <c r="I420" i="35"/>
  <c r="I421" i="35"/>
  <c r="I423" i="35"/>
  <c r="I424" i="35"/>
  <c r="I425" i="35"/>
  <c r="I426" i="35"/>
  <c r="I427" i="35"/>
  <c r="I428" i="35"/>
  <c r="I429" i="35"/>
  <c r="I437" i="35"/>
  <c r="I439" i="35"/>
  <c r="I454" i="35"/>
  <c r="I455" i="35"/>
  <c r="I456" i="35"/>
  <c r="I457" i="35"/>
  <c r="I458" i="35"/>
  <c r="I459" i="35"/>
  <c r="I460" i="35"/>
  <c r="I461" i="35"/>
  <c r="I462" i="35"/>
  <c r="I463" i="35"/>
  <c r="I464" i="35"/>
  <c r="I467" i="35"/>
  <c r="I468" i="35"/>
  <c r="I469" i="35"/>
  <c r="I470" i="35"/>
  <c r="I471" i="35"/>
  <c r="I472" i="35"/>
  <c r="I473" i="35"/>
  <c r="I474" i="35"/>
  <c r="I475" i="35"/>
  <c r="I476" i="35"/>
  <c r="I477" i="35"/>
  <c r="I478" i="35"/>
  <c r="I479" i="35"/>
  <c r="I480" i="35"/>
  <c r="I481" i="35"/>
  <c r="I482" i="35"/>
  <c r="I415" i="35"/>
  <c r="G442" i="35"/>
  <c r="I399" i="35"/>
  <c r="I390" i="35"/>
  <c r="I391" i="35"/>
  <c r="I392" i="35"/>
  <c r="K2580" i="35" s="1"/>
  <c r="I393" i="35"/>
  <c r="I394" i="35"/>
  <c r="K2411" i="35" s="1"/>
  <c r="I395" i="35"/>
  <c r="I396" i="35"/>
  <c r="I397" i="35"/>
  <c r="I398" i="35"/>
  <c r="I400" i="35"/>
  <c r="I401" i="35"/>
  <c r="I402" i="35"/>
  <c r="I403" i="35"/>
  <c r="I404" i="35"/>
  <c r="I405" i="35"/>
  <c r="I406" i="35"/>
  <c r="I407" i="35"/>
  <c r="I408" i="35"/>
  <c r="I409" i="35"/>
  <c r="I410" i="35"/>
  <c r="I411" i="35"/>
  <c r="K2933" i="35" s="1"/>
  <c r="I412" i="35"/>
  <c r="K1422" i="35" s="1"/>
  <c r="I413" i="35"/>
  <c r="I389" i="35"/>
  <c r="I382" i="35"/>
  <c r="I383" i="35"/>
  <c r="I384" i="35"/>
  <c r="I385" i="35"/>
  <c r="I386" i="35"/>
  <c r="I387" i="35"/>
  <c r="K1265" i="35" l="1"/>
  <c r="K1331" i="35"/>
  <c r="K1298" i="35"/>
  <c r="K1316" i="35"/>
  <c r="K1394" i="35"/>
  <c r="K1397" i="35"/>
  <c r="K1375" i="35"/>
  <c r="K1352" i="35"/>
  <c r="K1358" i="35"/>
  <c r="K1273" i="35"/>
  <c r="K1285" i="35"/>
  <c r="K1288" i="35"/>
  <c r="K1299" i="35"/>
  <c r="K1348" i="35"/>
  <c r="K1284" i="35"/>
  <c r="K1314" i="35"/>
  <c r="K1330" i="35"/>
  <c r="K1322" i="35"/>
  <c r="K1339" i="35"/>
  <c r="K1356" i="35"/>
  <c r="K1297" i="35"/>
  <c r="K1329" i="35"/>
  <c r="K1321" i="35"/>
  <c r="K1395" i="35"/>
  <c r="K1282" i="35"/>
  <c r="K1354" i="35"/>
  <c r="K1261" i="35"/>
  <c r="K1311" i="35"/>
  <c r="K1335" i="35"/>
  <c r="K1260" i="35"/>
  <c r="K1291" i="35"/>
  <c r="K1302" i="35"/>
  <c r="K1310" i="35"/>
  <c r="K1333" i="35"/>
  <c r="K1325" i="35"/>
  <c r="K1337" i="35"/>
  <c r="K1164" i="35"/>
  <c r="K1154" i="35"/>
  <c r="K1246" i="35"/>
  <c r="K1256" i="35"/>
  <c r="K1076" i="35"/>
  <c r="K1132" i="35"/>
  <c r="K1244" i="35"/>
  <c r="K1272" i="35"/>
  <c r="K1121" i="35"/>
  <c r="K1270" i="35"/>
  <c r="K1119" i="35"/>
  <c r="K1163" i="35"/>
  <c r="K1286" i="35"/>
  <c r="K1184" i="35"/>
  <c r="K1344" i="35"/>
  <c r="K1346" i="35"/>
  <c r="K1010" i="35"/>
  <c r="K1032" i="35"/>
  <c r="K989" i="35"/>
  <c r="K1101" i="35"/>
  <c r="K1096" i="35"/>
  <c r="K1196" i="35"/>
  <c r="K1249" i="35"/>
  <c r="K1127" i="35"/>
  <c r="K1153" i="35"/>
  <c r="K1159" i="35"/>
  <c r="K1067" i="35"/>
  <c r="K1086" i="35"/>
  <c r="K1122" i="35"/>
  <c r="K1173" i="35"/>
  <c r="K1081" i="35"/>
  <c r="K1236" i="35"/>
  <c r="K1093" i="35"/>
  <c r="K1113" i="35"/>
  <c r="K1073" i="35"/>
  <c r="K1092" i="35"/>
  <c r="K1120" i="35"/>
  <c r="K1112" i="35"/>
  <c r="K1104" i="35"/>
  <c r="K1157" i="35"/>
  <c r="K1064" i="35"/>
  <c r="K1072" i="35"/>
  <c r="K1082" i="35"/>
  <c r="K1078" i="35"/>
  <c r="K886" i="35"/>
  <c r="K889" i="35"/>
  <c r="K945" i="35"/>
  <c r="K954" i="35"/>
  <c r="K2459" i="35"/>
  <c r="K1102" i="35"/>
  <c r="K2661" i="35"/>
  <c r="K2625" i="35"/>
  <c r="K1434" i="35"/>
  <c r="K1062" i="35"/>
  <c r="K2741" i="35"/>
  <c r="K1108" i="35"/>
  <c r="K1068" i="35"/>
  <c r="K2668" i="35"/>
  <c r="K2271" i="35"/>
  <c r="K3390" i="35"/>
  <c r="K2752" i="35"/>
  <c r="K1199" i="35"/>
  <c r="K1255" i="35"/>
  <c r="K1188" i="35"/>
  <c r="K2129" i="35"/>
  <c r="K1542" i="35"/>
  <c r="K1657" i="35"/>
  <c r="K1717" i="35"/>
  <c r="K1410" i="35"/>
  <c r="K1549" i="35"/>
  <c r="K1597" i="35"/>
  <c r="K1651" i="35"/>
  <c r="K1674" i="35"/>
  <c r="K1409" i="35"/>
  <c r="K1594" i="35"/>
  <c r="K1592" i="35"/>
  <c r="K1604" i="35"/>
  <c r="K1056" i="35"/>
  <c r="K1046" i="35"/>
  <c r="K1574" i="35"/>
  <c r="K1054" i="35"/>
  <c r="K1669" i="35"/>
  <c r="K1642" i="35"/>
  <c r="K1590" i="35"/>
  <c r="K1052" i="35"/>
  <c r="K1058" i="35"/>
  <c r="G443" i="35"/>
  <c r="K927" i="35" s="1"/>
  <c r="K1186" i="35"/>
  <c r="K1203" i="35"/>
  <c r="K967" i="35"/>
  <c r="K873" i="35"/>
  <c r="K887" i="35"/>
  <c r="K936" i="35"/>
  <c r="K928" i="35"/>
  <c r="K1204" i="35"/>
  <c r="K1077" i="35"/>
  <c r="K849" i="35"/>
  <c r="K871" i="35"/>
  <c r="K863" i="35"/>
  <c r="K917" i="35"/>
  <c r="K909" i="35"/>
  <c r="K1202" i="35"/>
  <c r="K953" i="35"/>
  <c r="K1229" i="35"/>
  <c r="K963" i="35"/>
  <c r="K1239" i="35"/>
  <c r="K974" i="35"/>
  <c r="K1194" i="35"/>
  <c r="K840" i="35"/>
  <c r="K899" i="35"/>
  <c r="K1175" i="35"/>
  <c r="K933" i="35"/>
  <c r="K1209" i="35"/>
  <c r="K943" i="35"/>
  <c r="K1228" i="35"/>
  <c r="K962" i="35"/>
  <c r="K1147" i="35"/>
  <c r="K1149" i="35"/>
  <c r="K1029" i="35"/>
  <c r="K839" i="35"/>
  <c r="K831" i="35"/>
  <c r="K877" i="35"/>
  <c r="K883" i="35"/>
  <c r="K906" i="35"/>
  <c r="K915" i="35"/>
  <c r="K1191" i="35"/>
  <c r="K940" i="35"/>
  <c r="K1216" i="35"/>
  <c r="K1227" i="35"/>
  <c r="K961" i="35"/>
  <c r="K1237" i="35"/>
  <c r="K1165" i="35"/>
  <c r="K1053" i="35"/>
  <c r="K1161" i="35"/>
  <c r="K882" i="35"/>
  <c r="K914" i="35"/>
  <c r="K1190" i="35"/>
  <c r="K939" i="35"/>
  <c r="K1215" i="35"/>
  <c r="K931" i="35"/>
  <c r="K958" i="35"/>
  <c r="K1234" i="35"/>
  <c r="K950" i="35"/>
  <c r="K1059" i="35"/>
  <c r="K1158" i="35"/>
  <c r="K1107" i="35"/>
  <c r="K1115" i="35"/>
  <c r="K1137" i="35"/>
  <c r="K935" i="35"/>
  <c r="K1211" i="35"/>
  <c r="K972" i="35"/>
  <c r="K875" i="35"/>
  <c r="K892" i="35"/>
  <c r="K896" i="35"/>
  <c r="K913" i="35"/>
  <c r="K1189" i="35"/>
  <c r="K938" i="35"/>
  <c r="K957" i="35"/>
  <c r="K978" i="35"/>
  <c r="K1254" i="35"/>
  <c r="K1061" i="35"/>
  <c r="K1144" i="35"/>
  <c r="K1160" i="35"/>
  <c r="K1123" i="35"/>
  <c r="K901" i="35"/>
  <c r="K1177" i="35"/>
  <c r="K992" i="35"/>
  <c r="K891" i="35"/>
  <c r="K1179" i="35"/>
  <c r="K895" i="35"/>
  <c r="K921" i="35"/>
  <c r="K956" i="35"/>
  <c r="K1232" i="35"/>
  <c r="K948" i="35"/>
  <c r="K1138" i="35"/>
  <c r="K1087" i="35"/>
  <c r="K1116" i="35"/>
  <c r="I325" i="35" l="1"/>
  <c r="K3480" i="35" s="1"/>
  <c r="I326" i="35"/>
  <c r="I327" i="35"/>
  <c r="I328" i="35"/>
  <c r="I329" i="35"/>
  <c r="I330" i="35"/>
  <c r="I331" i="35"/>
  <c r="I322" i="35"/>
  <c r="I323" i="35"/>
  <c r="I321" i="35"/>
  <c r="I317" i="35"/>
  <c r="I318" i="35"/>
  <c r="I319" i="35"/>
  <c r="I316" i="35"/>
  <c r="K808" i="35" s="1"/>
  <c r="I283" i="35"/>
  <c r="I284" i="35"/>
  <c r="I285" i="35"/>
  <c r="I286" i="35"/>
  <c r="I287" i="35"/>
  <c r="I288" i="35"/>
  <c r="I289" i="35"/>
  <c r="I290" i="35"/>
  <c r="K783" i="35" s="1"/>
  <c r="I291" i="35"/>
  <c r="I292" i="35"/>
  <c r="K785" i="35" s="1"/>
  <c r="I293" i="35"/>
  <c r="I294" i="35"/>
  <c r="I295" i="35"/>
  <c r="I296" i="35"/>
  <c r="I297" i="35"/>
  <c r="I298" i="35"/>
  <c r="I299" i="35"/>
  <c r="I300" i="35"/>
  <c r="I301" i="35"/>
  <c r="I302" i="35"/>
  <c r="I303" i="35"/>
  <c r="I304" i="35"/>
  <c r="I305" i="35"/>
  <c r="I306" i="35"/>
  <c r="I307" i="35"/>
  <c r="I308" i="35"/>
  <c r="I309" i="35"/>
  <c r="I310" i="35"/>
  <c r="I311" i="35"/>
  <c r="I312" i="35"/>
  <c r="I313" i="35"/>
  <c r="I314" i="35"/>
  <c r="I282" i="35"/>
  <c r="K1373" i="35" s="1"/>
  <c r="I270" i="35"/>
  <c r="K702" i="35" s="1"/>
  <c r="I271" i="35"/>
  <c r="I272" i="35"/>
  <c r="I273" i="35"/>
  <c r="I274" i="35"/>
  <c r="I275" i="35"/>
  <c r="I276" i="35"/>
  <c r="I277" i="35"/>
  <c r="I278" i="35"/>
  <c r="I279" i="35"/>
  <c r="I280" i="35"/>
  <c r="I269" i="35"/>
  <c r="K763" i="35" s="1"/>
  <c r="I267" i="35"/>
  <c r="I254" i="35"/>
  <c r="I255" i="35"/>
  <c r="I256" i="35"/>
  <c r="I257" i="35"/>
  <c r="K690" i="35" s="1"/>
  <c r="I258" i="35"/>
  <c r="I259" i="35"/>
  <c r="I260" i="35"/>
  <c r="I261" i="35"/>
  <c r="I262" i="35"/>
  <c r="I263" i="35"/>
  <c r="I264" i="35"/>
  <c r="I265" i="35"/>
  <c r="I266" i="35"/>
  <c r="I253" i="35"/>
  <c r="I237" i="35"/>
  <c r="I238" i="35"/>
  <c r="I239" i="35"/>
  <c r="I240" i="35"/>
  <c r="I241" i="35"/>
  <c r="I242" i="35"/>
  <c r="I243" i="35"/>
  <c r="I244" i="35"/>
  <c r="I245" i="35"/>
  <c r="I246" i="35"/>
  <c r="I247" i="35"/>
  <c r="I248" i="35"/>
  <c r="I249" i="35"/>
  <c r="I250" i="35"/>
  <c r="I251" i="35"/>
  <c r="I236" i="35"/>
  <c r="K3478" i="35" s="1"/>
  <c r="I227" i="35"/>
  <c r="I228" i="35"/>
  <c r="I229" i="35"/>
  <c r="I230" i="35"/>
  <c r="I231" i="35"/>
  <c r="I232" i="35"/>
  <c r="I233" i="35"/>
  <c r="I234" i="35"/>
  <c r="I226" i="35"/>
  <c r="I212" i="35"/>
  <c r="I213" i="35"/>
  <c r="I214" i="35"/>
  <c r="I215" i="35"/>
  <c r="I216" i="35"/>
  <c r="I217" i="35"/>
  <c r="I218" i="35"/>
  <c r="I219" i="35"/>
  <c r="I220" i="35"/>
  <c r="I221" i="35"/>
  <c r="I222" i="35"/>
  <c r="I223" i="35"/>
  <c r="I188" i="35"/>
  <c r="I187" i="35"/>
  <c r="I189" i="35"/>
  <c r="I190" i="35"/>
  <c r="I191" i="35"/>
  <c r="I192" i="35"/>
  <c r="I193" i="35"/>
  <c r="I194" i="35"/>
  <c r="I195" i="35"/>
  <c r="I196" i="35"/>
  <c r="I197" i="35"/>
  <c r="I198" i="35"/>
  <c r="I199" i="35"/>
  <c r="I200" i="35"/>
  <c r="I201" i="35"/>
  <c r="I202" i="35"/>
  <c r="I203" i="35"/>
  <c r="I204" i="35"/>
  <c r="I206" i="35"/>
  <c r="I207" i="35"/>
  <c r="I208" i="35"/>
  <c r="I209" i="35"/>
  <c r="I186" i="35"/>
  <c r="I170" i="35"/>
  <c r="I171" i="35"/>
  <c r="I172" i="35"/>
  <c r="I173" i="35"/>
  <c r="I174" i="35"/>
  <c r="I175" i="35"/>
  <c r="I176" i="35"/>
  <c r="I177" i="35"/>
  <c r="I178" i="35"/>
  <c r="I179" i="35"/>
  <c r="I180" i="35"/>
  <c r="I181" i="35"/>
  <c r="I182" i="35"/>
  <c r="I183" i="35"/>
  <c r="I184" i="35"/>
  <c r="I133" i="35"/>
  <c r="I134" i="35"/>
  <c r="I135" i="35"/>
  <c r="I136" i="35"/>
  <c r="I137" i="35"/>
  <c r="I138" i="35"/>
  <c r="I139" i="35"/>
  <c r="I140" i="35"/>
  <c r="I141" i="35"/>
  <c r="I142" i="35"/>
  <c r="I143" i="35"/>
  <c r="I144" i="35"/>
  <c r="I145" i="35"/>
  <c r="I146" i="35"/>
  <c r="I147" i="35"/>
  <c r="I148" i="35"/>
  <c r="I149" i="35"/>
  <c r="I150" i="35"/>
  <c r="I151" i="35"/>
  <c r="I152" i="35"/>
  <c r="I153" i="35"/>
  <c r="I154" i="35"/>
  <c r="I155" i="35"/>
  <c r="I156" i="35"/>
  <c r="I157" i="35"/>
  <c r="I158" i="35"/>
  <c r="I159" i="35"/>
  <c r="I160" i="35"/>
  <c r="I161" i="35"/>
  <c r="I162" i="35"/>
  <c r="I163" i="35"/>
  <c r="I164" i="35"/>
  <c r="I165" i="35"/>
  <c r="I166" i="35"/>
  <c r="I167" i="35"/>
  <c r="K777" i="35" l="1"/>
  <c r="K789" i="35"/>
  <c r="K812" i="35"/>
  <c r="K816" i="35"/>
  <c r="K814" i="35"/>
  <c r="K683" i="35"/>
  <c r="K714" i="35"/>
  <c r="K696" i="35"/>
  <c r="K729" i="35"/>
  <c r="K758" i="35"/>
  <c r="K820" i="35"/>
  <c r="K649" i="35"/>
  <c r="K681" i="35"/>
  <c r="K673" i="35"/>
  <c r="K695" i="35"/>
  <c r="K707" i="35"/>
  <c r="K710" i="35"/>
  <c r="K772" i="35"/>
  <c r="K671" i="35"/>
  <c r="K663" i="35"/>
  <c r="K672" i="35"/>
  <c r="K706" i="35"/>
  <c r="K743" i="35"/>
  <c r="K661" i="35"/>
  <c r="K679" i="35"/>
  <c r="K742" i="35"/>
  <c r="K726" i="35"/>
  <c r="K654" i="35"/>
  <c r="K669" i="35"/>
  <c r="K686" i="35"/>
  <c r="K704" i="35"/>
  <c r="K699" i="35"/>
  <c r="K691" i="35"/>
  <c r="K732" i="35"/>
  <c r="K646" i="35"/>
  <c r="K658" i="35"/>
  <c r="K643" i="35"/>
  <c r="K655" i="35"/>
  <c r="K645" i="35"/>
  <c r="K653" i="35"/>
  <c r="K2878" i="35"/>
  <c r="K694" i="35"/>
  <c r="K751" i="35"/>
  <c r="K438" i="35"/>
  <c r="K3476" i="35"/>
  <c r="K2346" i="35"/>
  <c r="K458" i="35"/>
  <c r="K453" i="35"/>
  <c r="K437" i="35"/>
  <c r="K452" i="35"/>
  <c r="K436" i="35"/>
  <c r="I124" i="35" l="1"/>
  <c r="K629" i="35" s="1"/>
  <c r="I125" i="35"/>
  <c r="I126" i="35"/>
  <c r="K637" i="35" s="1"/>
  <c r="I127" i="35"/>
  <c r="K638" i="35" s="1"/>
  <c r="I128" i="35"/>
  <c r="I85" i="35"/>
  <c r="I86" i="35"/>
  <c r="I87" i="35"/>
  <c r="I88" i="35"/>
  <c r="K639" i="35" l="1"/>
  <c r="I84" i="35"/>
  <c r="I92" i="35"/>
  <c r="I93" i="35"/>
  <c r="I94" i="35"/>
  <c r="K601" i="35" s="1"/>
  <c r="I95" i="35"/>
  <c r="I96" i="35"/>
  <c r="I97" i="35"/>
  <c r="I98" i="35"/>
  <c r="I99" i="35"/>
  <c r="K606" i="35" s="1"/>
  <c r="I100" i="35"/>
  <c r="I101" i="35"/>
  <c r="I102" i="35"/>
  <c r="I103" i="35"/>
  <c r="K603" i="35" s="1"/>
  <c r="I104" i="35"/>
  <c r="I105" i="35"/>
  <c r="I106" i="35"/>
  <c r="I107" i="35"/>
  <c r="I108" i="35"/>
  <c r="K615" i="35" s="1"/>
  <c r="I109" i="35"/>
  <c r="I110" i="35"/>
  <c r="I111" i="35"/>
  <c r="I112" i="35"/>
  <c r="I113" i="35"/>
  <c r="I115" i="35"/>
  <c r="I116" i="35"/>
  <c r="I118" i="35"/>
  <c r="K624" i="35" s="1"/>
  <c r="I119" i="35"/>
  <c r="K631" i="35" s="1"/>
  <c r="I120" i="35"/>
  <c r="I121" i="35"/>
  <c r="K565" i="35" s="1"/>
  <c r="I123" i="35"/>
  <c r="I132" i="35"/>
  <c r="I169" i="35"/>
  <c r="K607" i="35" s="1"/>
  <c r="I44" i="35"/>
  <c r="I45" i="35"/>
  <c r="I46" i="35"/>
  <c r="I47" i="35"/>
  <c r="I48" i="35"/>
  <c r="I49" i="35"/>
  <c r="K650" i="35" s="1"/>
  <c r="I50" i="35"/>
  <c r="K284" i="35" s="1"/>
  <c r="I51" i="35"/>
  <c r="I52" i="35"/>
  <c r="I53" i="35"/>
  <c r="I54" i="35"/>
  <c r="K502" i="35" s="1"/>
  <c r="I55" i="35"/>
  <c r="K289" i="35" s="1"/>
  <c r="I56" i="35"/>
  <c r="K1083" i="35" s="1"/>
  <c r="I57" i="35"/>
  <c r="K291" i="35" s="1"/>
  <c r="I58" i="35"/>
  <c r="I59" i="35"/>
  <c r="K507" i="35" s="1"/>
  <c r="I60" i="35"/>
  <c r="K294" i="35" s="1"/>
  <c r="I33" i="35"/>
  <c r="I34" i="35"/>
  <c r="I35" i="35"/>
  <c r="K484" i="35" s="1"/>
  <c r="I36" i="35"/>
  <c r="K485" i="35" s="1"/>
  <c r="I37" i="35"/>
  <c r="I38" i="35"/>
  <c r="I39" i="35"/>
  <c r="K488" i="35" s="1"/>
  <c r="I40" i="35"/>
  <c r="I41" i="35"/>
  <c r="I18" i="35"/>
  <c r="K533" i="35" s="1"/>
  <c r="I19" i="35"/>
  <c r="K534" i="35" s="1"/>
  <c r="K598" i="35" l="1"/>
  <c r="K619" i="35"/>
  <c r="K611" i="35"/>
  <c r="K630" i="35"/>
  <c r="K633" i="35"/>
  <c r="K572" i="35"/>
  <c r="K562" i="35"/>
  <c r="K553" i="35"/>
  <c r="K422" i="35"/>
  <c r="K625" i="35"/>
  <c r="K552" i="35"/>
  <c r="K616" i="35"/>
  <c r="K567" i="35"/>
  <c r="K568" i="35"/>
  <c r="K501" i="35"/>
  <c r="K558" i="35"/>
  <c r="K557" i="35"/>
  <c r="K559" i="35"/>
  <c r="K506" i="35"/>
  <c r="K564" i="35"/>
  <c r="K424" i="35"/>
  <c r="K563" i="35"/>
  <c r="K421" i="35"/>
  <c r="K560" i="35"/>
  <c r="K276" i="35"/>
  <c r="K490" i="35"/>
  <c r="K278" i="35"/>
  <c r="K492" i="35"/>
  <c r="K272" i="35"/>
  <c r="K486" i="35"/>
  <c r="K396" i="35"/>
  <c r="K412" i="35"/>
  <c r="K413" i="35"/>
  <c r="K2348" i="35"/>
  <c r="K430" i="35"/>
  <c r="K428" i="35"/>
  <c r="K403" i="35"/>
  <c r="K431" i="35"/>
  <c r="K435" i="35"/>
  <c r="K389" i="35"/>
  <c r="K427" i="35"/>
  <c r="K395" i="35"/>
  <c r="K608" i="35" l="1"/>
  <c r="C7" i="31"/>
  <c r="C8" i="31"/>
  <c r="K2123" i="35" l="1"/>
  <c r="K2243" i="35"/>
  <c r="I72" i="35"/>
  <c r="I73" i="35"/>
  <c r="K377" i="35" s="1"/>
  <c r="I74" i="35"/>
  <c r="I75" i="35"/>
  <c r="I76" i="35"/>
  <c r="I77" i="35"/>
  <c r="I78" i="35"/>
  <c r="I80" i="35"/>
  <c r="I71" i="35"/>
  <c r="I62" i="35"/>
  <c r="K573" i="35" s="1"/>
  <c r="I63" i="35"/>
  <c r="K574" i="35" s="1"/>
  <c r="I64" i="35"/>
  <c r="I65" i="35"/>
  <c r="I66" i="35"/>
  <c r="I67" i="35"/>
  <c r="K578" i="35" s="1"/>
  <c r="I68" i="35"/>
  <c r="I69" i="35"/>
  <c r="I70" i="35"/>
  <c r="I43" i="35"/>
  <c r="I13" i="35"/>
  <c r="I15" i="35"/>
  <c r="I16" i="35"/>
  <c r="I20" i="35"/>
  <c r="I21" i="35"/>
  <c r="K536" i="35" s="1"/>
  <c r="I22" i="35"/>
  <c r="I23" i="35"/>
  <c r="I24" i="35"/>
  <c r="I25" i="35"/>
  <c r="I27" i="35"/>
  <c r="K547" i="35" s="1"/>
  <c r="I28" i="35"/>
  <c r="I29" i="35"/>
  <c r="I30" i="35"/>
  <c r="I32" i="35"/>
  <c r="K587" i="35" l="1"/>
  <c r="K593" i="35"/>
  <c r="K586" i="35"/>
  <c r="K592" i="35"/>
  <c r="K543" i="35"/>
  <c r="K549" i="35"/>
  <c r="K582" i="35"/>
  <c r="K538" i="35"/>
  <c r="K544" i="35"/>
  <c r="K550" i="35"/>
  <c r="K579" i="35"/>
  <c r="K384" i="35"/>
  <c r="K596" i="35"/>
  <c r="K263" i="35"/>
  <c r="K541" i="35"/>
  <c r="K576" i="35"/>
  <c r="K524" i="35"/>
  <c r="K588" i="35"/>
  <c r="K476" i="35"/>
  <c r="K540" i="35"/>
  <c r="K493" i="35"/>
  <c r="K555" i="35"/>
  <c r="K378" i="35"/>
  <c r="K585" i="35"/>
  <c r="K374" i="35"/>
  <c r="K581" i="35"/>
  <c r="K467" i="35"/>
  <c r="K469" i="35"/>
  <c r="K519" i="35"/>
  <c r="K480" i="35"/>
  <c r="K482" i="35"/>
  <c r="K479" i="35"/>
  <c r="K528" i="35"/>
  <c r="K328" i="35"/>
  <c r="K475" i="35"/>
  <c r="K326" i="35"/>
  <c r="K473" i="35"/>
  <c r="K373" i="35"/>
  <c r="K516" i="35"/>
  <c r="K267" i="35"/>
  <c r="K481" i="35"/>
  <c r="K258" i="35"/>
  <c r="K472" i="35"/>
  <c r="K382" i="35"/>
  <c r="K277" i="35"/>
  <c r="K323" i="35"/>
  <c r="K302" i="35"/>
  <c r="K307" i="35"/>
  <c r="K301" i="35"/>
  <c r="K2242" i="35"/>
  <c r="K308" i="35"/>
  <c r="K406" i="35"/>
  <c r="K418" i="35"/>
  <c r="K360" i="35"/>
  <c r="K309" i="35"/>
  <c r="K355" i="35"/>
  <c r="K317" i="35"/>
  <c r="K2241" i="35" l="1"/>
  <c r="K280" i="35"/>
  <c r="K664" i="35"/>
  <c r="K300" i="35"/>
  <c r="K314" i="35"/>
  <c r="K305" i="35"/>
  <c r="K2238" i="35" l="1"/>
  <c r="K293" i="35"/>
  <c r="K3839" i="35" l="1"/>
  <c r="K3894" i="35"/>
  <c r="K1380" i="35"/>
  <c r="K3825" i="35"/>
  <c r="K1586" i="35" l="1"/>
  <c r="K266" i="35"/>
  <c r="K1555" i="35" l="1"/>
  <c r="K261" i="35"/>
  <c r="K3784" i="35" l="1"/>
  <c r="K3801" i="35"/>
  <c r="K2225" i="35" l="1"/>
  <c r="K319" i="35" l="1"/>
  <c r="K1846" i="35" l="1"/>
  <c r="K2724" i="35"/>
  <c r="K2217" i="35"/>
  <c r="K3799" i="35" l="1"/>
  <c r="K357" i="35" l="1"/>
  <c r="K1043" i="35" l="1"/>
  <c r="K1035" i="35" l="1"/>
  <c r="K1024" i="35" l="1"/>
  <c r="K1440" i="35" l="1"/>
  <c r="K2037" i="35" l="1"/>
  <c r="K675" i="35" l="1"/>
  <c r="K668" i="35" l="1"/>
  <c r="K635" i="35" l="1"/>
  <c r="K628" i="35" l="1"/>
  <c r="K621" i="35" l="1"/>
  <c r="K985" i="35" l="1"/>
  <c r="K569" i="35" l="1"/>
  <c r="K499" i="35" l="1"/>
  <c r="K456" i="35" l="1"/>
  <c r="K757" i="35" l="1"/>
  <c r="K1378" i="35" l="1"/>
  <c r="K753" i="35"/>
  <c r="K1305" i="35" l="1"/>
  <c r="K1338" i="35"/>
  <c r="K748" i="35"/>
  <c r="K1327" i="35" l="1"/>
  <c r="K741" i="35"/>
  <c r="K868" i="35" l="1"/>
  <c r="K842" i="35" l="1"/>
  <c r="K844" i="35"/>
  <c r="K866" i="35"/>
  <c r="K725" i="35"/>
  <c r="K728" i="35" l="1"/>
  <c r="K733" i="35"/>
  <c r="K836" i="35"/>
  <c r="K834" i="35" l="1"/>
  <c r="K860" i="35"/>
  <c r="K722" i="35"/>
  <c r="K830" i="35" l="1"/>
  <c r="K721" i="35"/>
  <c r="K854" i="35" l="1"/>
  <c r="K1886" i="35" l="1"/>
  <c r="K846" i="35"/>
  <c r="K852" i="35"/>
  <c r="K716" i="35"/>
  <c r="K855" i="35" l="1"/>
  <c r="K980" i="35"/>
  <c r="K827" i="35"/>
  <c r="K869" i="35"/>
  <c r="K811" i="35"/>
  <c r="K807" i="35" l="1"/>
  <c r="K805" i="35" l="1"/>
  <c r="K761" i="35"/>
  <c r="K705" i="35"/>
  <c r="K803" i="35" l="1"/>
  <c r="K801" i="35" l="1"/>
  <c r="K818" i="35" l="1"/>
  <c r="K796" i="35" l="1"/>
  <c r="K792" i="35" l="1"/>
  <c r="K788" i="35" l="1"/>
  <c r="K1437" i="35" l="1"/>
  <c r="K327" i="35" l="1"/>
  <c r="K349" i="35"/>
  <c r="K342" i="35"/>
  <c r="K771" i="35"/>
  <c r="K1847" i="35" l="1"/>
  <c r="K1845" i="35" l="1"/>
  <c r="K712" i="35" l="1"/>
  <c r="K697" i="35"/>
  <c r="K1280" i="35" l="1"/>
  <c r="K1295" i="35"/>
  <c r="K999" i="35"/>
  <c r="K995" i="35"/>
  <c r="K997" i="35"/>
  <c r="K1009" i="35"/>
  <c r="K1037" i="35"/>
  <c r="K3404" i="35"/>
  <c r="K766" i="35"/>
  <c r="K977" i="35"/>
  <c r="K3487" i="35"/>
  <c r="K1013" i="35"/>
  <c r="K1813" i="35"/>
  <c r="K1793" i="35"/>
  <c r="K2068" i="35"/>
  <c r="K1783" i="35"/>
  <c r="G451" i="35"/>
  <c r="K926" i="35" s="1"/>
  <c r="K477" i="35" l="1"/>
  <c r="K727" i="35"/>
  <c r="K640" i="35"/>
  <c r="K1812" i="35"/>
  <c r="K1867" i="35"/>
  <c r="K1268" i="35"/>
  <c r="K2651" i="35"/>
  <c r="K2649" i="35"/>
  <c r="K676" i="35"/>
  <c r="K662" i="35"/>
  <c r="K2216" i="35"/>
  <c r="K862" i="35"/>
  <c r="K3831" i="35"/>
  <c r="K1364" i="35"/>
  <c r="K1559" i="35"/>
  <c r="K1365" i="35"/>
  <c r="K397" i="35"/>
  <c r="K3524" i="35"/>
  <c r="G440" i="35"/>
  <c r="K471" i="35"/>
  <c r="K856" i="35" l="1"/>
  <c r="K918" i="35"/>
  <c r="K399" i="35"/>
  <c r="K719" i="35"/>
  <c r="K466" i="35"/>
  <c r="K3553" i="35"/>
  <c r="K264" i="35"/>
  <c r="K331" i="35"/>
  <c r="K2018" i="35"/>
  <c r="G448" i="35"/>
  <c r="K460" i="35"/>
  <c r="K257" i="35"/>
  <c r="K3551" i="35"/>
  <c r="K744" i="35" l="1"/>
  <c r="K861" i="35"/>
  <c r="K404" i="35"/>
  <c r="K724" i="35"/>
  <c r="K454" i="35"/>
  <c r="K474" i="35"/>
  <c r="K1252" i="35"/>
  <c r="K1267" i="35"/>
  <c r="K3019" i="35"/>
  <c r="K3022" i="35"/>
  <c r="K1866" i="35"/>
  <c r="K1182" i="35"/>
  <c r="K1172" i="35"/>
  <c r="K468" i="35"/>
  <c r="K3020" i="35"/>
  <c r="K1809" i="35"/>
  <c r="K1453" i="35"/>
  <c r="K1673" i="35" l="1"/>
  <c r="K3569" i="35"/>
  <c r="K1605" i="35"/>
  <c r="K1617" i="35"/>
  <c r="K2998" i="35"/>
  <c r="K3000" i="35"/>
  <c r="K1134" i="35"/>
  <c r="K401" i="35"/>
  <c r="K387" i="35"/>
  <c r="K1808" i="35"/>
  <c r="K1668" i="35" l="1"/>
  <c r="K3568" i="35"/>
  <c r="K3534" i="35"/>
  <c r="K1607" i="35"/>
  <c r="K1448" i="35"/>
  <c r="K1804" i="35"/>
  <c r="K3567" i="35" l="1"/>
  <c r="K1571" i="35"/>
  <c r="K1583" i="35"/>
  <c r="K885" i="35"/>
  <c r="K2173" i="35"/>
  <c r="K2169" i="35"/>
  <c r="K1578" i="35"/>
  <c r="K3566" i="35" l="1"/>
  <c r="K1564" i="35"/>
  <c r="K1798" i="35"/>
  <c r="K3565" i="35" l="1"/>
  <c r="K1790" i="35"/>
  <c r="K577" i="35" l="1"/>
  <c r="K597" i="35"/>
  <c r="K591" i="35"/>
  <c r="K1781" i="35"/>
  <c r="K951" i="35" l="1"/>
  <c r="K1740" i="35"/>
  <c r="K3417" i="35" l="1"/>
  <c r="K1739" i="35"/>
  <c r="K1531" i="35" l="1"/>
  <c r="K1030" i="35"/>
  <c r="K1738" i="35"/>
  <c r="K3409" i="35" l="1"/>
  <c r="K3411" i="35"/>
  <c r="K1807" i="35"/>
  <c r="K1800" i="35"/>
  <c r="K337" i="35" l="1"/>
  <c r="K1031" i="35"/>
  <c r="K1019" i="35"/>
  <c r="K3492" i="35"/>
  <c r="K1716" i="35"/>
  <c r="K1018" i="35" l="1"/>
  <c r="K1118" i="35"/>
  <c r="K1245" i="35"/>
  <c r="K1715" i="35"/>
  <c r="K1028" i="35" l="1"/>
  <c r="K1128" i="35"/>
  <c r="K514" i="35"/>
  <c r="K520" i="35"/>
  <c r="K1515" i="35"/>
  <c r="K1508" i="35"/>
  <c r="K3516" i="35" l="1"/>
  <c r="K3541" i="35"/>
  <c r="K303" i="35" l="1"/>
  <c r="K2152" i="35"/>
  <c r="K2147" i="35"/>
  <c r="K1178" i="35"/>
  <c r="K503" i="35" l="1"/>
  <c r="K489" i="35"/>
  <c r="K3500" i="35"/>
  <c r="K1667" i="35"/>
  <c r="K3761" i="35" l="1"/>
  <c r="K3762" i="35"/>
  <c r="K385" i="35"/>
  <c r="K392" i="35"/>
  <c r="K3778" i="35"/>
  <c r="K3779" i="35"/>
  <c r="K3760" i="35"/>
  <c r="K1640" i="35"/>
  <c r="K3738" i="35" l="1"/>
  <c r="K3739" i="35"/>
  <c r="K3725" i="35" l="1"/>
  <c r="K3726" i="35"/>
  <c r="K434" i="35"/>
  <c r="K1663" i="35"/>
  <c r="K1612" i="35"/>
  <c r="K1637" i="35"/>
  <c r="K3721" i="35" l="1"/>
  <c r="K3722" i="35"/>
  <c r="K1799" i="35"/>
  <c r="K1792" i="35"/>
  <c r="K2118" i="35"/>
  <c r="K2113" i="35"/>
  <c r="K1634" i="35"/>
  <c r="K1610" i="35"/>
  <c r="K3562" i="35" l="1"/>
  <c r="K3581" i="35"/>
  <c r="K1238" i="35"/>
  <c r="K930" i="35"/>
  <c r="K1633" i="35"/>
  <c r="K2230" i="35" l="1"/>
  <c r="K2227" i="35"/>
  <c r="K937" i="35"/>
  <c r="K924" i="35"/>
  <c r="K1632" i="35"/>
  <c r="K354" i="35" l="1"/>
  <c r="K350" i="35"/>
  <c r="K3803" i="35" l="1"/>
  <c r="K2053" i="35"/>
  <c r="K1894" i="35"/>
  <c r="K1066" i="35"/>
  <c r="K1071" i="35"/>
  <c r="K1666" i="35"/>
  <c r="K1659" i="35"/>
  <c r="K1207" i="35"/>
  <c r="K1197" i="35"/>
  <c r="K1467" i="35"/>
  <c r="K1630" i="35"/>
  <c r="K1502" i="35"/>
  <c r="K2060" i="35" l="1"/>
  <c r="K2107" i="35"/>
  <c r="K2050" i="35"/>
  <c r="K1943" i="35"/>
  <c r="K3880" i="35"/>
  <c r="K3448" i="35"/>
  <c r="K1106" i="35"/>
  <c r="K1499" i="35"/>
  <c r="K1629" i="35"/>
  <c r="K2043" i="35" l="1"/>
  <c r="K3772" i="35"/>
  <c r="K3879" i="35"/>
  <c r="K1887" i="35"/>
  <c r="K3686" i="35"/>
  <c r="K1140" i="35"/>
  <c r="K3439" i="35"/>
  <c r="K3441" i="35"/>
  <c r="K1125" i="35"/>
  <c r="K1495" i="35"/>
  <c r="K3750" i="35" l="1"/>
  <c r="K3769" i="35"/>
  <c r="K1413" i="35"/>
  <c r="K3749" i="35"/>
  <c r="K3758" i="35"/>
  <c r="K1142" i="35"/>
  <c r="K3359" i="35"/>
  <c r="K993" i="35"/>
  <c r="K1074" i="35"/>
  <c r="K911" i="35"/>
  <c r="K1493" i="35"/>
  <c r="K1307" i="35" l="1"/>
  <c r="K3737" i="35"/>
  <c r="K1131" i="35"/>
  <c r="K3745" i="35"/>
  <c r="K3877" i="35"/>
  <c r="K1005" i="35"/>
  <c r="K1022" i="35"/>
  <c r="K3431" i="35"/>
  <c r="K3433" i="35"/>
  <c r="K1487" i="35"/>
  <c r="K1287" i="35" l="1"/>
  <c r="K1304" i="35"/>
  <c r="K3732" i="35"/>
  <c r="K3733" i="35"/>
  <c r="K3741" i="35"/>
  <c r="K3352" i="35"/>
  <c r="K3364" i="35"/>
  <c r="K1003" i="35"/>
  <c r="K991" i="35"/>
  <c r="K793" i="35"/>
  <c r="K361" i="35"/>
  <c r="K1277" i="35" l="1"/>
  <c r="K1389" i="35"/>
  <c r="K1145" i="35"/>
  <c r="K1251" i="35"/>
  <c r="K1126" i="35"/>
  <c r="K1665" i="35"/>
  <c r="K1117" i="35" l="1"/>
  <c r="K1223" i="35"/>
  <c r="K1152" i="35"/>
  <c r="K1098" i="35"/>
  <c r="K2431" i="35"/>
  <c r="K2428" i="35"/>
  <c r="K1396" i="35"/>
  <c r="K1387" i="35"/>
  <c r="K1476" i="35"/>
  <c r="K1080" i="35" l="1"/>
  <c r="K934" i="35"/>
  <c r="K3349" i="35"/>
  <c r="K1474" i="35"/>
  <c r="K1075" i="35" l="1"/>
  <c r="K823" i="35"/>
  <c r="K3348" i="35"/>
  <c r="K1220" i="35"/>
  <c r="K1210" i="35"/>
  <c r="K3715" i="35" l="1"/>
  <c r="K3716" i="35"/>
  <c r="K905" i="35"/>
  <c r="K3347" i="35"/>
  <c r="K3724" i="35"/>
  <c r="K3875" i="35"/>
  <c r="K416" i="35"/>
  <c r="K3704" i="35"/>
  <c r="K3705" i="35"/>
  <c r="K1469" i="35"/>
  <c r="K3346" i="35" l="1"/>
  <c r="K3370" i="35"/>
  <c r="K348" i="35"/>
  <c r="K3700" i="35" l="1"/>
  <c r="K3709" i="35"/>
  <c r="K3688" i="35"/>
  <c r="K3689" i="35"/>
  <c r="K3366" i="35" l="1"/>
  <c r="K3695" i="35" l="1"/>
  <c r="K3714" i="35"/>
  <c r="K3684" i="35"/>
  <c r="K3682" i="35"/>
  <c r="K3671" i="35" l="1"/>
  <c r="K3690" i="35"/>
  <c r="K3669" i="35"/>
  <c r="K3670" i="35"/>
  <c r="K3356" i="35" l="1"/>
  <c r="K3674" i="35" l="1"/>
  <c r="K3675" i="35"/>
  <c r="K3683" i="35"/>
  <c r="K3662" i="35"/>
  <c r="K3663" i="35"/>
  <c r="K3644" i="35" l="1"/>
  <c r="K3645" i="35"/>
  <c r="K3634" i="35"/>
  <c r="K3653" i="35"/>
  <c r="K3633" i="35"/>
  <c r="K3624" i="35" l="1"/>
  <c r="K3643" i="35"/>
  <c r="K3623" i="35"/>
  <c r="K3613" i="35"/>
  <c r="K3632" i="35"/>
  <c r="K3611" i="35"/>
  <c r="K3612" i="35"/>
  <c r="K3605" i="35" l="1"/>
  <c r="K3606" i="35"/>
  <c r="K3595" i="35"/>
  <c r="K3614" i="35"/>
  <c r="K3593" i="35"/>
  <c r="K3594" i="35"/>
  <c r="K3573" i="35" l="1"/>
  <c r="K3560" i="35"/>
  <c r="K3552" i="35" l="1"/>
  <c r="K3506" i="35" l="1"/>
  <c r="K2996" i="35"/>
  <c r="K3536" i="35" l="1"/>
  <c r="K3525" i="35"/>
  <c r="K3503" i="35" l="1"/>
  <c r="K3519" i="35" l="1"/>
  <c r="K3483" i="35"/>
  <c r="K3484" i="35" l="1"/>
  <c r="K3509" i="35"/>
  <c r="K3462" i="35"/>
  <c r="K3860" i="35"/>
  <c r="K3473" i="35" l="1"/>
  <c r="K3457" i="35"/>
  <c r="K3452" i="35" l="1"/>
  <c r="K3464" i="35"/>
  <c r="K3858" i="35"/>
  <c r="K1419" i="35" l="1"/>
  <c r="K3420" i="35" l="1"/>
  <c r="K3854" i="35"/>
  <c r="K3388" i="35"/>
  <c r="K3853" i="35"/>
  <c r="K3355" i="35" l="1"/>
  <c r="K3852" i="35"/>
  <c r="K3851" i="35" l="1"/>
  <c r="K400" i="35"/>
  <c r="K3850" i="35" l="1"/>
  <c r="K3849" i="35" l="1"/>
  <c r="K3339" i="35" l="1"/>
  <c r="K3848" i="35"/>
  <c r="K3337" i="35" l="1"/>
  <c r="K2648" i="35" l="1"/>
  <c r="K2997" i="35"/>
  <c r="K3335" i="35" l="1"/>
  <c r="K3334" i="35" l="1"/>
  <c r="K2212" i="35"/>
  <c r="K3332" i="35" l="1"/>
  <c r="K2017" i="35"/>
  <c r="K1875" i="35" l="1"/>
  <c r="K1628" i="35" l="1"/>
  <c r="K1464" i="35" l="1"/>
  <c r="K3327" i="35" l="1"/>
  <c r="K1367" i="35"/>
  <c r="K3326" i="35" l="1"/>
  <c r="K1171" i="35"/>
  <c r="K1047" i="35"/>
  <c r="K3325" i="35" l="1"/>
  <c r="K970" i="35"/>
  <c r="K3324" i="35" l="1"/>
  <c r="K884" i="35"/>
  <c r="K3323" i="35" l="1"/>
  <c r="K735" i="35"/>
  <c r="K3321" i="35" l="1"/>
  <c r="K339" i="35"/>
  <c r="K3319" i="35" l="1"/>
  <c r="K3314" i="35" l="1"/>
  <c r="K3313" i="35" l="1"/>
  <c r="K3856" i="35" l="1"/>
  <c r="K3846" i="35" l="1"/>
  <c r="K3305" i="35" l="1"/>
  <c r="K3833" i="35"/>
  <c r="K3871" i="35" l="1"/>
  <c r="K3304" i="35"/>
  <c r="K3828" i="35"/>
  <c r="K3302" i="35" l="1"/>
  <c r="K3823" i="35"/>
  <c r="K3865" i="35" l="1"/>
  <c r="K3867" i="35"/>
  <c r="K3301" i="35"/>
  <c r="K3806" i="35"/>
  <c r="K3863" i="35" l="1"/>
  <c r="K3561" i="35" l="1"/>
  <c r="K3837" i="35" l="1"/>
  <c r="K3526" i="35"/>
  <c r="K3294" i="35" l="1"/>
  <c r="K3847" i="35" l="1"/>
  <c r="K3291" i="35"/>
  <c r="K3289" i="35" l="1"/>
  <c r="K3535" i="35" l="1"/>
  <c r="K3824" i="35"/>
  <c r="K3791" i="35" l="1"/>
  <c r="K3891" i="35"/>
  <c r="K3820" i="35"/>
  <c r="K3283" i="35"/>
  <c r="K3834" i="35" l="1"/>
  <c r="K3571" i="35"/>
  <c r="K3572" i="35"/>
  <c r="K3563" i="35" l="1"/>
  <c r="K3564" i="35"/>
  <c r="K3008" i="35"/>
  <c r="K3545" i="35" l="1"/>
  <c r="K3546" i="35"/>
  <c r="K2703" i="35"/>
  <c r="K2692" i="35"/>
  <c r="K3030" i="35" l="1"/>
  <c r="K2654" i="35"/>
  <c r="K2520" i="35" l="1"/>
  <c r="K3273" i="35"/>
  <c r="K2434" i="35"/>
  <c r="K274" i="35" l="1"/>
  <c r="K299" i="35"/>
  <c r="K2439" i="35"/>
  <c r="K2234" i="35"/>
  <c r="K2219" i="35" l="1"/>
  <c r="K273" i="35" l="1"/>
  <c r="K298" i="35"/>
  <c r="K2220" i="35"/>
  <c r="K3267" i="35" l="1"/>
  <c r="K2214" i="35" l="1"/>
  <c r="K2222" i="35"/>
  <c r="K2237" i="35"/>
  <c r="K2245" i="35"/>
  <c r="K3266" i="35"/>
  <c r="K3265" i="35"/>
  <c r="K2177" i="35"/>
  <c r="K3264" i="35" l="1"/>
  <c r="K3263" i="35" l="1"/>
  <c r="K2046" i="35"/>
  <c r="K2071" i="35" l="1"/>
  <c r="K2080" i="35"/>
  <c r="K3262" i="35"/>
  <c r="K2027" i="35"/>
  <c r="K2076" i="35" l="1"/>
  <c r="K2055" i="35"/>
  <c r="K2023" i="35"/>
  <c r="K3260" i="35" l="1"/>
  <c r="K1896" i="35"/>
  <c r="K2032" i="35" l="1"/>
  <c r="K2042" i="35"/>
  <c r="K1876" i="35"/>
  <c r="K2022" i="35" l="1"/>
  <c r="K3258" i="35"/>
  <c r="K1877" i="35"/>
  <c r="K2019" i="35" l="1"/>
  <c r="K3256" i="35" l="1"/>
  <c r="K1811" i="35"/>
  <c r="K1803" i="35" l="1"/>
  <c r="K3254" i="35" l="1"/>
  <c r="K3253" i="35" l="1"/>
  <c r="K1670" i="35"/>
  <c r="K3252" i="35" l="1"/>
  <c r="K1652" i="35"/>
  <c r="K3251" i="35" l="1"/>
  <c r="K1543" i="35"/>
  <c r="K3250" i="35" l="1"/>
  <c r="K1802" i="35"/>
  <c r="K3249" i="35"/>
  <c r="K3248" i="35" l="1"/>
  <c r="K1520" i="35"/>
  <c r="K3247" i="35" l="1"/>
  <c r="K3246" i="35" l="1"/>
  <c r="K3245" i="35" l="1"/>
  <c r="K1465" i="35"/>
  <c r="K3244" i="35" l="1"/>
  <c r="K3243" i="35" l="1"/>
  <c r="K1428" i="35"/>
  <c r="K1658" i="35" l="1"/>
  <c r="K1672" i="35"/>
  <c r="K3242" i="35"/>
  <c r="K3241" i="35" l="1"/>
  <c r="K1639" i="35" l="1"/>
  <c r="K1653" i="35"/>
  <c r="K3240" i="35"/>
  <c r="K1368" i="35"/>
  <c r="K1635" i="35" l="1"/>
  <c r="K3239" i="35"/>
  <c r="K1370" i="35"/>
  <c r="K1626" i="35" l="1"/>
  <c r="K1641" i="35"/>
  <c r="K3237" i="35"/>
  <c r="K1631" i="35"/>
  <c r="K3238" i="35"/>
  <c r="K3236" i="35" l="1"/>
  <c r="K1328" i="35"/>
  <c r="K3235" i="35" l="1"/>
  <c r="K1332" i="35"/>
  <c r="K3234" i="35" l="1"/>
  <c r="K3233" i="35" l="1"/>
  <c r="K1309" i="35"/>
  <c r="K1551" i="35" l="1"/>
  <c r="K3232" i="35"/>
  <c r="K3231" i="35" l="1"/>
  <c r="K1523" i="35" l="1"/>
  <c r="K1538" i="35"/>
  <c r="K3230" i="35"/>
  <c r="K3229" i="35" l="1"/>
  <c r="K1481" i="35" l="1"/>
  <c r="K1496" i="35"/>
  <c r="K3227" i="35"/>
  <c r="K3228" i="35"/>
  <c r="K1225" i="35"/>
  <c r="K1443" i="35" l="1"/>
  <c r="K1458" i="35"/>
  <c r="K1456" i="35"/>
  <c r="K1471" i="35"/>
  <c r="K3224" i="35"/>
  <c r="K3223" i="35" l="1"/>
  <c r="K3222" i="35" l="1"/>
  <c r="K1411" i="35" l="1"/>
  <c r="K1427" i="35"/>
  <c r="K3221" i="35"/>
  <c r="K3220" i="35" l="1"/>
  <c r="K1400" i="35" l="1"/>
  <c r="K1416" i="35"/>
  <c r="K3219" i="35"/>
  <c r="K3218" i="35" l="1"/>
  <c r="K1114" i="35"/>
  <c r="K1366" i="35" l="1"/>
  <c r="K3217" i="35"/>
  <c r="K1111" i="35"/>
  <c r="K3216" i="35" l="1"/>
  <c r="K1376" i="35"/>
  <c r="K1089" i="35"/>
  <c r="K3215" i="35" l="1"/>
  <c r="K3214" i="35" l="1"/>
  <c r="K3213" i="35" l="1"/>
  <c r="K3212" i="35" l="1"/>
  <c r="K1049" i="35"/>
  <c r="K3211" i="35" l="1"/>
  <c r="K1262" i="35" l="1"/>
  <c r="K1279" i="35"/>
  <c r="K3210" i="35"/>
  <c r="K3209" i="35" l="1"/>
  <c r="K3208" i="35" l="1"/>
  <c r="K983" i="35"/>
  <c r="K982" i="35" l="1"/>
  <c r="K1222" i="35" l="1"/>
  <c r="K1240" i="35"/>
  <c r="K3206" i="35"/>
  <c r="K969" i="35"/>
  <c r="K1217" i="35" l="1"/>
  <c r="K964" i="35"/>
  <c r="K1213" i="35" l="1"/>
  <c r="K3204" i="35"/>
  <c r="K898" i="35"/>
  <c r="K1201" i="35" l="1"/>
  <c r="K3203" i="35"/>
  <c r="K903" i="35"/>
  <c r="K1169" i="35" l="1"/>
  <c r="K3202" i="35"/>
  <c r="K798" i="35"/>
  <c r="K3201" i="35" l="1"/>
  <c r="K781" i="35"/>
  <c r="K3200" i="35" l="1"/>
  <c r="K750" i="35"/>
  <c r="K1007" i="35" l="1"/>
  <c r="K1026" i="35"/>
  <c r="K3197" i="35"/>
  <c r="K755" i="35"/>
  <c r="K984" i="35" l="1"/>
  <c r="K3198" i="35"/>
  <c r="K3196" i="35"/>
  <c r="K717" i="35"/>
  <c r="K968" i="35" l="1"/>
  <c r="K988" i="35"/>
  <c r="K932" i="35"/>
  <c r="K952" i="35"/>
  <c r="K3194" i="35"/>
  <c r="K3195" i="35"/>
  <c r="K682" i="35"/>
  <c r="K890" i="35" l="1"/>
  <c r="K3193" i="35"/>
  <c r="K847" i="35" l="1"/>
  <c r="K3192" i="35"/>
  <c r="K509" i="35"/>
  <c r="K3191" i="35" l="1"/>
  <c r="K420" i="35"/>
  <c r="K779" i="35" l="1"/>
  <c r="K3190" i="35"/>
  <c r="K3189" i="35" l="1"/>
  <c r="K407" i="35"/>
  <c r="K677" i="35" l="1"/>
  <c r="K667" i="35"/>
  <c r="K687" i="35"/>
  <c r="K3186" i="35"/>
  <c r="K3187" i="35" l="1"/>
  <c r="K3185" i="35"/>
  <c r="K375" i="35"/>
  <c r="K3184" i="35" l="1"/>
  <c r="K3183" i="35"/>
  <c r="K3182" i="35" l="1"/>
  <c r="K613" i="35" l="1"/>
  <c r="K634" i="35"/>
  <c r="K3181" i="35"/>
  <c r="K604" i="35" l="1"/>
  <c r="K3180" i="35"/>
  <c r="K595" i="35" l="1"/>
  <c r="K3179" i="35"/>
  <c r="K3178" i="35"/>
  <c r="K548" i="35" l="1"/>
  <c r="K3176" i="35"/>
  <c r="K3177" i="35"/>
  <c r="K3175" i="35" l="1"/>
  <c r="K3173" i="35" l="1"/>
  <c r="K3174" i="35"/>
  <c r="K491" i="35" l="1"/>
  <c r="K3341" i="35"/>
  <c r="K465" i="35" l="1"/>
  <c r="K487" i="35"/>
  <c r="K3171" i="35"/>
  <c r="K3170" i="35" l="1"/>
  <c r="K411" i="35" l="1"/>
  <c r="K433" i="35"/>
  <c r="K3168" i="35"/>
  <c r="K3169" i="35"/>
  <c r="K432" i="35" l="1"/>
  <c r="K570" i="35"/>
  <c r="K3167" i="35"/>
  <c r="K3166" i="35" l="1"/>
  <c r="K3165" i="35" l="1"/>
  <c r="K3164" i="35" l="1"/>
  <c r="K3163" i="35" l="1"/>
  <c r="K322" i="35" l="1"/>
  <c r="K311" i="35" l="1"/>
  <c r="K306" i="35" l="1"/>
  <c r="K3159" i="35" l="1"/>
  <c r="K292" i="35" l="1"/>
  <c r="K316" i="35"/>
  <c r="K3158" i="35"/>
  <c r="K251" i="35" l="1"/>
  <c r="K3793" i="35"/>
  <c r="K3544" i="35" l="1"/>
  <c r="K248" i="35" l="1"/>
  <c r="K313" i="35" l="1"/>
  <c r="K532" i="35"/>
  <c r="K247" i="35"/>
  <c r="K3007" i="35"/>
  <c r="I2796" i="35"/>
  <c r="K288" i="35"/>
  <c r="I3884" i="35"/>
  <c r="K3884" i="35" l="1"/>
  <c r="D39" i="31"/>
  <c r="D32" i="31"/>
  <c r="K2796" i="35"/>
  <c r="K525" i="35"/>
  <c r="K531" i="35"/>
  <c r="K459" i="35"/>
  <c r="K523" i="35"/>
  <c r="K312" i="35"/>
  <c r="K463" i="35"/>
  <c r="K285" i="35"/>
  <c r="K310" i="35"/>
  <c r="K2246" i="35" l="1"/>
  <c r="K2213" i="35" l="1"/>
  <c r="K241" i="35" l="1"/>
  <c r="K2070" i="35"/>
  <c r="K2031" i="35" l="1"/>
  <c r="K1638" i="35" l="1"/>
  <c r="K1318" i="35" l="1"/>
  <c r="K1442" i="35"/>
  <c r="K1155" i="35" l="1"/>
  <c r="K659" i="35" l="1"/>
  <c r="K612" i="35" l="1"/>
  <c r="K409" i="35" l="1"/>
  <c r="K290" i="35"/>
  <c r="K330" i="35"/>
  <c r="K335" i="35"/>
  <c r="K346" i="35"/>
  <c r="N3896" i="35"/>
  <c r="K383" i="35"/>
  <c r="K363" i="35"/>
  <c r="K2192" i="35"/>
  <c r="K505" i="35"/>
  <c r="K515" i="35"/>
  <c r="K554" i="35"/>
  <c r="K583" i="35"/>
  <c r="K617" i="35"/>
  <c r="K622" i="35"/>
  <c r="K626" i="35"/>
  <c r="K620" i="35"/>
  <c r="K648" i="35"/>
  <c r="K660" i="35"/>
  <c r="K910" i="35"/>
  <c r="K1038" i="35"/>
  <c r="K1040" i="35"/>
  <c r="K1156" i="35"/>
  <c r="K1235" i="35"/>
  <c r="K1253" i="35"/>
  <c r="K1320" i="35"/>
  <c r="K1342" i="35"/>
  <c r="K1361" i="35"/>
  <c r="K1401" i="35"/>
  <c r="K1454" i="35"/>
  <c r="K1539" i="35"/>
  <c r="K1580" i="35"/>
  <c r="K1599" i="35"/>
  <c r="K1714" i="35"/>
  <c r="K3882" i="35"/>
  <c r="K1791" i="35"/>
  <c r="K1785" i="35"/>
  <c r="K1814" i="35"/>
  <c r="K2030" i="35"/>
  <c r="K2062" i="35"/>
  <c r="K2099" i="35"/>
  <c r="K2247" i="35"/>
  <c r="K2445" i="35"/>
  <c r="K3284" i="35"/>
  <c r="K3300" i="35"/>
  <c r="K3011" i="35"/>
  <c r="K3310" i="35"/>
  <c r="K3033" i="35"/>
  <c r="K3537" i="35"/>
  <c r="K3794" i="35"/>
  <c r="K3869" i="35"/>
  <c r="K3873" i="35"/>
  <c r="K1242" i="35"/>
  <c r="K1293" i="35"/>
  <c r="K1405" i="35"/>
  <c r="K1371" i="35"/>
  <c r="K1664" i="35"/>
  <c r="K1588" i="35"/>
  <c r="K1650" i="35"/>
  <c r="K231" i="35" l="1"/>
  <c r="K228" i="35" l="1"/>
  <c r="I3881" i="35" l="1"/>
  <c r="K3881" i="35" s="1"/>
  <c r="I3872" i="35" l="1"/>
  <c r="K3872" i="35" s="1"/>
  <c r="I3870" i="35" l="1"/>
  <c r="K3870" i="35" s="1"/>
  <c r="I3868" i="35"/>
  <c r="K3868" i="35" s="1"/>
  <c r="K222" i="35" l="1"/>
  <c r="K223" i="35"/>
  <c r="I3866" i="35"/>
  <c r="K3866" i="35" s="1"/>
  <c r="K221" i="35" l="1"/>
  <c r="I3864" i="35"/>
  <c r="K3864" i="35" s="1"/>
  <c r="K220" i="35" l="1"/>
  <c r="I3862" i="35"/>
  <c r="K3862" i="35" s="1"/>
  <c r="K219" i="35" l="1"/>
  <c r="I3859" i="35"/>
  <c r="I3857" i="35" l="1"/>
  <c r="K3857" i="35" s="1"/>
  <c r="K3859" i="35"/>
  <c r="K217" i="35"/>
  <c r="I3855" i="35"/>
  <c r="K3855" i="35" s="1"/>
  <c r="K216" i="35" l="1"/>
  <c r="I3845" i="35"/>
  <c r="K3845" i="35" s="1"/>
  <c r="I3835" i="35" l="1"/>
  <c r="K3835" i="35" s="1"/>
  <c r="K215" i="35"/>
  <c r="I3832" i="35"/>
  <c r="K3832" i="35" s="1"/>
  <c r="K213" i="35" l="1"/>
  <c r="K214" i="35"/>
  <c r="I3830" i="35"/>
  <c r="K3830" i="35" l="1"/>
  <c r="I3829" i="35"/>
  <c r="I3826" i="35"/>
  <c r="K3826" i="35" s="1"/>
  <c r="K529" i="35" l="1"/>
  <c r="K3829" i="35"/>
  <c r="D38" i="31"/>
  <c r="K208" i="35" l="1"/>
  <c r="I3777" i="35"/>
  <c r="K207" i="35" l="1"/>
  <c r="K3777" i="35"/>
  <c r="I3550" i="35" l="1"/>
  <c r="K3550" i="35" s="1"/>
  <c r="I3532" i="35" l="1"/>
  <c r="K205" i="35"/>
  <c r="I3522" i="35"/>
  <c r="K3522" i="35" s="1"/>
  <c r="K3532" i="35" l="1"/>
  <c r="K202" i="35" l="1"/>
  <c r="I3261" i="35" l="1"/>
  <c r="K3261" i="35" s="1"/>
  <c r="I3172" i="35" l="1"/>
  <c r="K3172" i="35" s="1"/>
  <c r="K197" i="35" l="1"/>
  <c r="I3017" i="35"/>
  <c r="K3017" i="35" s="1"/>
  <c r="I2995" i="35" l="1"/>
  <c r="K2995" i="35" l="1"/>
  <c r="I2994" i="35"/>
  <c r="I2689" i="35"/>
  <c r="K2689" i="35" s="1"/>
  <c r="K2994" i="35" l="1"/>
  <c r="D34" i="31"/>
  <c r="I2646" i="35"/>
  <c r="K2646" i="35" l="1"/>
  <c r="I2645" i="35"/>
  <c r="I2506" i="35"/>
  <c r="D31" i="31" l="1"/>
  <c r="K2645" i="35"/>
  <c r="I2425" i="35"/>
  <c r="K2506" i="35"/>
  <c r="I2281" i="35"/>
  <c r="I2223" i="35"/>
  <c r="K2223" i="35" s="1"/>
  <c r="K2281" i="35" l="1"/>
  <c r="I2280" i="35"/>
  <c r="K191" i="35"/>
  <c r="K2425" i="35"/>
  <c r="I2215" i="35"/>
  <c r="K188" i="35" l="1"/>
  <c r="K2215" i="35"/>
  <c r="K244" i="35"/>
  <c r="K2280" i="35"/>
  <c r="D30" i="31"/>
  <c r="I2279" i="35"/>
  <c r="I2209" i="35"/>
  <c r="I2188" i="35"/>
  <c r="K2188" i="35" s="1"/>
  <c r="K511" i="35" l="1"/>
  <c r="D29" i="31"/>
  <c r="K2279" i="35"/>
  <c r="K187" i="35"/>
  <c r="K2209" i="35"/>
  <c r="I2208" i="35"/>
  <c r="I2143" i="35"/>
  <c r="I2165" i="35"/>
  <c r="K184" i="35" l="1"/>
  <c r="K2143" i="35"/>
  <c r="K2165" i="35"/>
  <c r="I2164" i="35"/>
  <c r="K2208" i="35"/>
  <c r="D28" i="31"/>
  <c r="I2109" i="35"/>
  <c r="K242" i="35" l="1"/>
  <c r="K2164" i="35"/>
  <c r="D27" i="31"/>
  <c r="I2033" i="35"/>
  <c r="K2033" i="35" s="1"/>
  <c r="K2109" i="35"/>
  <c r="K182" i="35"/>
  <c r="I2014" i="35"/>
  <c r="K2014" i="35" l="1"/>
  <c r="I2013" i="35"/>
  <c r="I2009" i="35"/>
  <c r="K2009" i="35" s="1"/>
  <c r="K2013" i="35" l="1"/>
  <c r="D26" i="31"/>
  <c r="K180" i="35"/>
  <c r="I1862" i="35"/>
  <c r="I1852" i="35" l="1"/>
  <c r="K1862" i="35"/>
  <c r="I1796" i="35"/>
  <c r="K1796" i="35" s="1"/>
  <c r="K176" i="35" l="1"/>
  <c r="K1852" i="35"/>
  <c r="I1788" i="35"/>
  <c r="K1788" i="35" s="1"/>
  <c r="I1661" i="35" l="1"/>
  <c r="K1661" i="35" s="1"/>
  <c r="I1655" i="35" l="1"/>
  <c r="K1655" i="35" s="1"/>
  <c r="I1648" i="35" l="1"/>
  <c r="K1648" i="35" s="1"/>
  <c r="K172" i="35"/>
  <c r="I1625" i="35"/>
  <c r="K170" i="35" l="1"/>
  <c r="K1625" i="35"/>
  <c r="I1624" i="35"/>
  <c r="K239" i="35" l="1"/>
  <c r="D24" i="31"/>
  <c r="K1624" i="35"/>
  <c r="I1509" i="35"/>
  <c r="K1509" i="35" l="1"/>
  <c r="I1503" i="35"/>
  <c r="K167" i="35" l="1"/>
  <c r="K1503" i="35"/>
  <c r="I1484" i="35"/>
  <c r="K1484" i="35" s="1"/>
  <c r="I1472" i="35" l="1"/>
  <c r="K1472" i="35" s="1"/>
  <c r="I1460" i="35" l="1"/>
  <c r="K165" i="35"/>
  <c r="I1425" i="35"/>
  <c r="K163" i="35" l="1"/>
  <c r="K1425" i="35"/>
  <c r="K164" i="35"/>
  <c r="K1460" i="35"/>
  <c r="I1415" i="35"/>
  <c r="K1415" i="35" l="1"/>
  <c r="K1414" i="35"/>
  <c r="I1382" i="35"/>
  <c r="K162" i="35"/>
  <c r="I1374" i="35"/>
  <c r="K160" i="35" l="1"/>
  <c r="K1374" i="35"/>
  <c r="K161" i="35"/>
  <c r="K1382" i="35"/>
  <c r="I1363" i="35"/>
  <c r="K1363" i="35" l="1"/>
  <c r="I1359" i="35"/>
  <c r="D20" i="31" l="1"/>
  <c r="K1362" i="35"/>
  <c r="K158" i="35"/>
  <c r="K1359" i="35"/>
  <c r="I1350" i="35"/>
  <c r="K157" i="35" l="1"/>
  <c r="K1350" i="35"/>
  <c r="I1340" i="35"/>
  <c r="I1323" i="35" l="1"/>
  <c r="K1340" i="35"/>
  <c r="I1312" i="35"/>
  <c r="K154" i="35" l="1"/>
  <c r="K1312" i="35"/>
  <c r="K155" i="35"/>
  <c r="K1323" i="35"/>
  <c r="I1300" i="35"/>
  <c r="K1300" i="35" s="1"/>
  <c r="I1289" i="35" l="1"/>
  <c r="K153" i="35"/>
  <c r="I1275" i="35"/>
  <c r="K151" i="35" l="1"/>
  <c r="K1275" i="35"/>
  <c r="K152" i="35"/>
  <c r="K1289" i="35"/>
  <c r="I1263" i="35"/>
  <c r="K1263" i="35" s="1"/>
  <c r="I1247" i="35" l="1"/>
  <c r="K149" i="35" l="1"/>
  <c r="K1247" i="35"/>
  <c r="I1230" i="35"/>
  <c r="K148" i="35" l="1"/>
  <c r="K1230" i="35"/>
  <c r="I1218" i="35"/>
  <c r="K1218" i="35" s="1"/>
  <c r="I1205" i="35" l="1"/>
  <c r="K146" i="35" l="1"/>
  <c r="K1205" i="35"/>
  <c r="I1192" i="35"/>
  <c r="K145" i="35" l="1"/>
  <c r="K1192" i="35"/>
  <c r="I1180" i="35"/>
  <c r="K144" i="35" l="1"/>
  <c r="K1180" i="35"/>
  <c r="I1167" i="35"/>
  <c r="K1167" i="35" l="1"/>
  <c r="I1166" i="35"/>
  <c r="I1162" i="35"/>
  <c r="K143" i="35"/>
  <c r="I1150" i="35"/>
  <c r="K1150" i="35" s="1"/>
  <c r="D19" i="31" l="1"/>
  <c r="K1166" i="35"/>
  <c r="K142" i="35"/>
  <c r="K1162" i="35"/>
  <c r="I1135" i="35"/>
  <c r="K1135" i="35" s="1"/>
  <c r="K141" i="35"/>
  <c r="I1129" i="35" l="1"/>
  <c r="K1129" i="35" s="1"/>
  <c r="K140" i="35"/>
  <c r="K139" i="35" l="1"/>
  <c r="I1124" i="35"/>
  <c r="K1124" i="35" s="1"/>
  <c r="K138" i="35" l="1"/>
  <c r="I1109" i="35"/>
  <c r="I1084" i="35"/>
  <c r="K1084" i="35" s="1"/>
  <c r="I1090" i="35" l="1"/>
  <c r="K1109" i="35"/>
  <c r="I1079" i="35"/>
  <c r="K1079" i="35" s="1"/>
  <c r="K136" i="35" l="1"/>
  <c r="K1090" i="35"/>
  <c r="I1069" i="35"/>
  <c r="K133" i="35" l="1"/>
  <c r="K1069" i="35"/>
  <c r="I1050" i="35"/>
  <c r="K132" i="35" l="1"/>
  <c r="K1050" i="35"/>
  <c r="I1044" i="35"/>
  <c r="K1044" i="35" l="1"/>
  <c r="I1042" i="35"/>
  <c r="K234" i="35" l="1"/>
  <c r="K1042" i="35"/>
  <c r="D18" i="31"/>
  <c r="I986" i="35"/>
  <c r="K986" i="35" s="1"/>
  <c r="I971" i="35" l="1"/>
  <c r="K971" i="35" s="1"/>
  <c r="K128" i="35" l="1"/>
  <c r="I966" i="35"/>
  <c r="K966" i="35" l="1"/>
  <c r="K127" i="35"/>
  <c r="I959" i="35"/>
  <c r="K959" i="35" s="1"/>
  <c r="I946" i="35" l="1"/>
  <c r="K946" i="35" s="1"/>
  <c r="K126" i="35"/>
  <c r="K125" i="35" l="1"/>
  <c r="I941" i="35"/>
  <c r="I893" i="35"/>
  <c r="K893" i="35" s="1"/>
  <c r="I919" i="35" l="1"/>
  <c r="K941" i="35"/>
  <c r="I880" i="35"/>
  <c r="K121" i="35"/>
  <c r="K880" i="35" l="1"/>
  <c r="I907" i="35"/>
  <c r="I879" i="35" s="1"/>
  <c r="K919" i="35"/>
  <c r="I762" i="35"/>
  <c r="K762" i="35" s="1"/>
  <c r="K879" i="35" l="1"/>
  <c r="D16" i="31"/>
  <c r="K907" i="35"/>
  <c r="I745" i="35"/>
  <c r="K745" i="35" s="1"/>
  <c r="K118" i="35"/>
  <c r="I731" i="35" l="1"/>
  <c r="K117" i="35"/>
  <c r="K731" i="35" l="1"/>
  <c r="I708" i="35"/>
  <c r="K116" i="35"/>
  <c r="I692" i="35" l="1"/>
  <c r="K692" i="35" s="1"/>
  <c r="K708" i="35"/>
  <c r="I656" i="35"/>
  <c r="K656" i="35" s="1"/>
  <c r="K113" i="35" l="1"/>
  <c r="I614" i="35"/>
  <c r="I571" i="35" l="1"/>
  <c r="K614" i="35"/>
  <c r="I381" i="35"/>
  <c r="K107" i="35"/>
  <c r="I376" i="35" l="1"/>
  <c r="K381" i="35"/>
  <c r="I494" i="35"/>
  <c r="K571" i="35"/>
  <c r="I320" i="35"/>
  <c r="K99" i="35"/>
  <c r="I483" i="35" l="1"/>
  <c r="K494" i="35"/>
  <c r="I315" i="35"/>
  <c r="K320" i="35"/>
  <c r="I364" i="35"/>
  <c r="K376" i="35"/>
  <c r="K96" i="35"/>
  <c r="I268" i="35"/>
  <c r="I235" i="35"/>
  <c r="K235" i="35" s="1"/>
  <c r="I281" i="35" l="1"/>
  <c r="K281" i="35" s="1"/>
  <c r="K315" i="35"/>
  <c r="I252" i="35"/>
  <c r="K94" i="35" s="1"/>
  <c r="K268" i="35"/>
  <c r="I347" i="35"/>
  <c r="K364" i="35"/>
  <c r="I414" i="35"/>
  <c r="K483" i="35"/>
  <c r="I225" i="35"/>
  <c r="K225" i="35" s="1"/>
  <c r="I388" i="35" l="1"/>
  <c r="K414" i="35"/>
  <c r="I343" i="35"/>
  <c r="K347" i="35"/>
  <c r="I211" i="35"/>
  <c r="I340" i="35" l="1"/>
  <c r="K343" i="35"/>
  <c r="K211" i="35"/>
  <c r="K388" i="35"/>
  <c r="I380" i="35"/>
  <c r="I185" i="35"/>
  <c r="K380" i="35" l="1"/>
  <c r="D14" i="31"/>
  <c r="K90" i="35"/>
  <c r="K185" i="35"/>
  <c r="I333" i="35"/>
  <c r="K340" i="35"/>
  <c r="I168" i="35"/>
  <c r="I324" i="35" l="1"/>
  <c r="K324" i="35" s="1"/>
  <c r="K333" i="35"/>
  <c r="I332" i="35"/>
  <c r="K89" i="35"/>
  <c r="K168" i="35"/>
  <c r="I131" i="35"/>
  <c r="K88" i="35" l="1"/>
  <c r="K131" i="35"/>
  <c r="K332" i="35"/>
  <c r="D12" i="31"/>
  <c r="I122" i="35"/>
  <c r="K87" i="35" l="1"/>
  <c r="K122" i="35"/>
  <c r="I114" i="35"/>
  <c r="K114" i="35" s="1"/>
  <c r="I91" i="35" l="1"/>
  <c r="K86" i="35"/>
  <c r="I83" i="35"/>
  <c r="K526" i="35"/>
  <c r="K84" i="35" l="1"/>
  <c r="I82" i="35"/>
  <c r="K85" i="35"/>
  <c r="K91" i="35"/>
  <c r="I79" i="35"/>
  <c r="K83" i="35" s="1"/>
  <c r="I61" i="35" l="1"/>
  <c r="I42" i="35" l="1"/>
  <c r="D10" i="31"/>
  <c r="K82" i="35"/>
  <c r="I31" i="35" l="1"/>
  <c r="I26" i="35" s="1"/>
  <c r="K81" i="35"/>
  <c r="K79" i="35" l="1"/>
  <c r="I17" i="35"/>
  <c r="K78" i="35" l="1"/>
  <c r="I12" i="35"/>
  <c r="I10" i="35" s="1"/>
  <c r="K77" i="35" l="1"/>
  <c r="I224" i="35"/>
  <c r="I130" i="35" l="1"/>
  <c r="K224" i="35"/>
  <c r="K3840" i="35"/>
  <c r="I3815" i="35"/>
  <c r="K73" i="35" l="1"/>
  <c r="K3815" i="35"/>
  <c r="I3822" i="35"/>
  <c r="I129" i="35"/>
  <c r="K130" i="35"/>
  <c r="K3836" i="35"/>
  <c r="I3805" i="35"/>
  <c r="K3805" i="35" l="1"/>
  <c r="I3804" i="35"/>
  <c r="K3804" i="35" s="1"/>
  <c r="K129" i="35"/>
  <c r="D11" i="31"/>
  <c r="I9" i="35"/>
  <c r="K3822" i="35"/>
  <c r="I3821" i="35"/>
  <c r="I3790" i="35"/>
  <c r="K3790" i="35" s="1"/>
  <c r="K72" i="35"/>
  <c r="K3795" i="35"/>
  <c r="K210" i="35" l="1"/>
  <c r="K3821" i="35"/>
  <c r="I3782" i="35"/>
  <c r="K71" i="35"/>
  <c r="K3773" i="35"/>
  <c r="K3782" i="35" l="1"/>
  <c r="I3781" i="35"/>
  <c r="K70" i="35"/>
  <c r="I3759" i="35"/>
  <c r="K3759" i="35" s="1"/>
  <c r="K3756" i="35"/>
  <c r="K3781" i="35" l="1"/>
  <c r="I3780" i="35"/>
  <c r="K69" i="35"/>
  <c r="I3736" i="35"/>
  <c r="K3736" i="35" s="1"/>
  <c r="K3752" i="35"/>
  <c r="D37" i="31" l="1"/>
  <c r="K3780" i="35"/>
  <c r="I3723" i="35"/>
  <c r="K68" i="35"/>
  <c r="K3735" i="35"/>
  <c r="I3687" i="35"/>
  <c r="K64" i="35" l="1"/>
  <c r="K3687" i="35"/>
  <c r="I3719" i="35"/>
  <c r="K3723" i="35"/>
  <c r="K3720" i="35"/>
  <c r="I3681" i="35"/>
  <c r="K3681" i="35" s="1"/>
  <c r="I3702" i="35" l="1"/>
  <c r="K3702" i="35" s="1"/>
  <c r="K3719" i="35"/>
  <c r="I3668" i="35"/>
  <c r="K3668" i="35" s="1"/>
  <c r="K3701" i="35" l="1"/>
  <c r="I3661" i="35"/>
  <c r="K61" i="35" l="1"/>
  <c r="K3661" i="35"/>
  <c r="K3694" i="35"/>
  <c r="I3631" i="35"/>
  <c r="K60" i="35" l="1"/>
  <c r="K3631" i="35"/>
  <c r="K3664" i="35"/>
  <c r="I3610" i="35"/>
  <c r="K59" i="35" l="1"/>
  <c r="K3610" i="35"/>
  <c r="I3592" i="35"/>
  <c r="K3592" i="35" s="1"/>
  <c r="K3625" i="35" l="1"/>
  <c r="I3559" i="35"/>
  <c r="K57" i="35" l="1"/>
  <c r="K3559" i="35"/>
  <c r="I3558" i="35"/>
  <c r="I3514" i="35"/>
  <c r="K56" i="35" l="1"/>
  <c r="K3514" i="35"/>
  <c r="K3558" i="35"/>
  <c r="I3531" i="35"/>
  <c r="I3504" i="35"/>
  <c r="K3504" i="35" s="1"/>
  <c r="D36" i="31" l="1"/>
  <c r="K3531" i="35"/>
  <c r="K3542" i="35"/>
  <c r="I3498" i="35"/>
  <c r="I3490" i="35" l="1"/>
  <c r="K3498" i="35"/>
  <c r="K3528" i="35"/>
  <c r="I3481" i="35"/>
  <c r="K3481" i="35" s="1"/>
  <c r="K53" i="35" l="1"/>
  <c r="K3490" i="35"/>
  <c r="I3471" i="35"/>
  <c r="K3471" i="35" s="1"/>
  <c r="I3458" i="35" l="1"/>
  <c r="K51" i="35"/>
  <c r="I3444" i="35"/>
  <c r="K3444" i="35" s="1"/>
  <c r="K50" i="35" l="1"/>
  <c r="K3458" i="35"/>
  <c r="I3437" i="35"/>
  <c r="K3437" i="35" s="1"/>
  <c r="I3429" i="35" l="1"/>
  <c r="K3429" i="35" s="1"/>
  <c r="I3415" i="35" l="1"/>
  <c r="K46" i="35" l="1"/>
  <c r="K3415" i="35"/>
  <c r="K3428" i="35"/>
  <c r="I3407" i="35"/>
  <c r="K3407" i="35" s="1"/>
  <c r="K3422" i="35" l="1"/>
  <c r="I3361" i="35"/>
  <c r="I3372" i="35"/>
  <c r="I3360" i="35" l="1"/>
  <c r="K3360" i="35" s="1"/>
  <c r="K44" i="35"/>
  <c r="K3372" i="35"/>
  <c r="I3342" i="35"/>
  <c r="K3342" i="35" s="1"/>
  <c r="K43" i="35"/>
  <c r="K3385" i="35"/>
  <c r="K3351" i="35"/>
  <c r="K35" i="35"/>
  <c r="I3338" i="35" l="1"/>
  <c r="K3338" i="35" s="1"/>
  <c r="K42" i="35"/>
  <c r="K3361" i="35"/>
  <c r="K33" i="35"/>
  <c r="K41" i="35" l="1"/>
  <c r="I3328" i="35"/>
  <c r="K3328" i="35" s="1"/>
  <c r="K31" i="35"/>
  <c r="I3322" i="35" l="1"/>
  <c r="K3322" i="35" s="1"/>
  <c r="K40" i="35"/>
  <c r="K30" i="35"/>
  <c r="K39" i="35" l="1"/>
  <c r="I3311" i="35"/>
  <c r="K3311" i="35" s="1"/>
  <c r="K2065" i="35"/>
  <c r="I3296" i="35" l="1"/>
  <c r="K38" i="35"/>
  <c r="K2063" i="35"/>
  <c r="I3270" i="35" l="1"/>
  <c r="K3296" i="35"/>
  <c r="I3295" i="35"/>
  <c r="K29" i="35"/>
  <c r="I1893" i="35"/>
  <c r="K1893" i="35" l="1"/>
  <c r="I3285" i="35"/>
  <c r="K3295" i="35"/>
  <c r="I1895" i="35"/>
  <c r="K1895" i="35" s="1"/>
  <c r="K3270" i="35"/>
  <c r="I3269" i="35"/>
  <c r="K28" i="35"/>
  <c r="I1890" i="35"/>
  <c r="K200" i="35" l="1"/>
  <c r="K3285" i="35"/>
  <c r="I1892" i="35"/>
  <c r="K3269" i="35"/>
  <c r="I3268" i="35"/>
  <c r="I1882" i="35"/>
  <c r="K1882" i="35" s="1"/>
  <c r="K1890" i="35"/>
  <c r="I1873" i="35"/>
  <c r="K1873" i="35" s="1"/>
  <c r="K26" i="35"/>
  <c r="K1888" i="35"/>
  <c r="I1872" i="35" l="1"/>
  <c r="K1892" i="35"/>
  <c r="D35" i="31"/>
  <c r="K3268" i="35"/>
  <c r="I2993" i="35"/>
  <c r="K25" i="35"/>
  <c r="I1600" i="35"/>
  <c r="K1600" i="35" s="1"/>
  <c r="K1883" i="35"/>
  <c r="K512" i="35" l="1"/>
  <c r="D33" i="31"/>
  <c r="K2993" i="35"/>
  <c r="K178" i="35"/>
  <c r="K1872" i="35"/>
  <c r="I1871" i="35"/>
  <c r="K24" i="35"/>
  <c r="I1595" i="35"/>
  <c r="I1552" i="35"/>
  <c r="I1566" i="35" l="1"/>
  <c r="K1595" i="35"/>
  <c r="K1871" i="35"/>
  <c r="D25" i="31"/>
  <c r="I1623" i="35"/>
  <c r="K21" i="35"/>
  <c r="K1552" i="35"/>
  <c r="I1547" i="35"/>
  <c r="K1547" i="35" s="1"/>
  <c r="K1623" i="35" l="1"/>
  <c r="D23" i="31"/>
  <c r="K22" i="35"/>
  <c r="K1566" i="35"/>
  <c r="K1891" i="35"/>
  <c r="I1527" i="35"/>
  <c r="K19" i="35" l="1"/>
  <c r="K1527" i="35"/>
  <c r="I1526" i="35"/>
  <c r="K1815" i="35"/>
  <c r="I857" i="35"/>
  <c r="K857" i="35" s="1"/>
  <c r="K169" i="35" l="1"/>
  <c r="K1526" i="35"/>
  <c r="I1459" i="35"/>
  <c r="K1258" i="35"/>
  <c r="I850" i="35"/>
  <c r="K17" i="35" l="1"/>
  <c r="K850" i="35"/>
  <c r="K238" i="35"/>
  <c r="K1459" i="35"/>
  <c r="D22" i="31"/>
  <c r="I822" i="35"/>
  <c r="K16" i="35" l="1"/>
  <c r="K822" i="35"/>
  <c r="I804" i="35"/>
  <c r="K15" i="35" l="1"/>
  <c r="K804" i="35"/>
  <c r="K1099" i="35"/>
  <c r="I799" i="35"/>
  <c r="K14" i="35" l="1"/>
  <c r="K799" i="35"/>
  <c r="K1094" i="35"/>
  <c r="I775" i="35"/>
  <c r="I774" i="35" s="1"/>
  <c r="K119" i="35" l="1"/>
  <c r="K774" i="35"/>
  <c r="I730" i="35"/>
  <c r="K775" i="35"/>
  <c r="I1033" i="35"/>
  <c r="K1033" i="35" s="1"/>
  <c r="K13" i="35"/>
  <c r="K730" i="35" l="1"/>
  <c r="D15" i="31"/>
  <c r="I1025" i="35"/>
  <c r="K1025" i="35" s="1"/>
  <c r="K12" i="35"/>
  <c r="I1014" i="35" l="1"/>
  <c r="K1014" i="35" s="1"/>
  <c r="K11" i="35"/>
  <c r="I1011" i="35" l="1"/>
  <c r="K1011" i="35" s="1"/>
  <c r="D9" i="31"/>
  <c r="K10" i="35"/>
  <c r="K1399" i="35" l="1"/>
  <c r="I1001" i="35"/>
  <c r="K9" i="35"/>
  <c r="K1001" i="35" l="1"/>
  <c r="I1000" i="35"/>
  <c r="K1445" i="35"/>
  <c r="K1000" i="35" l="1"/>
  <c r="I965" i="35"/>
  <c r="D17" i="31" l="1"/>
  <c r="K965" i="35"/>
  <c r="I379" i="35"/>
  <c r="I8" i="35" s="1"/>
  <c r="K252" i="35" l="1"/>
  <c r="D13" i="31"/>
  <c r="K379" i="35"/>
  <c r="K3896" i="35" l="1"/>
  <c r="D7" i="31"/>
  <c r="K8" i="35"/>
  <c r="D42" i="31" l="1"/>
  <c r="D43" i="31"/>
  <c r="D44" i="31" l="1"/>
  <c r="D45" i="31" l="1"/>
  <c r="D46" i="31" s="1"/>
</calcChain>
</file>

<file path=xl/sharedStrings.xml><?xml version="1.0" encoding="utf-8"?>
<sst xmlns="http://schemas.openxmlformats.org/spreadsheetml/2006/main" count="7721" uniqueCount="3546">
  <si>
    <t>Postavka</t>
  </si>
  <si>
    <t>Količina</t>
  </si>
  <si>
    <t>Opis postavke</t>
  </si>
  <si>
    <t xml:space="preserve">Enota </t>
  </si>
  <si>
    <t>Cena skupaj</t>
  </si>
  <si>
    <t>kpl</t>
  </si>
  <si>
    <t>m2</t>
  </si>
  <si>
    <t>m3</t>
  </si>
  <si>
    <t>Nivo</t>
  </si>
  <si>
    <t>POPIS DEL</t>
  </si>
  <si>
    <t>kom</t>
  </si>
  <si>
    <t>ur</t>
  </si>
  <si>
    <t xml:space="preserve"> </t>
  </si>
  <si>
    <t>kg</t>
  </si>
  <si>
    <t>m1</t>
  </si>
  <si>
    <t>Obnova in zavarovanje zakoličbe osi tirov in kretnic</t>
  </si>
  <si>
    <t xml:space="preserve">Sproščanje tira v NZT </t>
  </si>
  <si>
    <t>Betonske ločnice; dobava in vgraditev</t>
  </si>
  <si>
    <t>Dobava, izdelava in vgraditev nagibnih kazal, komplet z izdelavo temeljev</t>
  </si>
  <si>
    <t>Izdelava in vgraditev hm in km oznak</t>
  </si>
  <si>
    <t>Postavitev in zavarovanje prečnih profilov</t>
  </si>
  <si>
    <t>Fino planiranje in utrditev planuma do predpisane komprimacije</t>
  </si>
  <si>
    <t>Zakoličba perona</t>
  </si>
  <si>
    <t>Postavljenje prečnih profilov</t>
  </si>
  <si>
    <t>Fino planiranje in utrjevanje površine tampona pred zaključnim slojem</t>
  </si>
  <si>
    <t>Naprava temelja - podlage za peronski "L" element</t>
  </si>
  <si>
    <t>Barvanje tlakovcev v rumeni barvi s posipom s kremenčevim peskom</t>
  </si>
  <si>
    <t>Signalna oznaka 204 "mesto ustavitve"; dobava in vgraditev</t>
  </si>
  <si>
    <t>Čiščenje površin po končanih delih</t>
  </si>
  <si>
    <t>a)</t>
  </si>
  <si>
    <t>b)</t>
  </si>
  <si>
    <t>3.1.</t>
  </si>
  <si>
    <t>3.2.</t>
  </si>
  <si>
    <t>3.3.</t>
  </si>
  <si>
    <t>3.4.</t>
  </si>
  <si>
    <t>Izdelava blazine pod temeljem objekta iz drobljenca v debelini do 30 cm</t>
  </si>
  <si>
    <t>4.1.</t>
  </si>
  <si>
    <t>4.2.</t>
  </si>
  <si>
    <t>5.1.</t>
  </si>
  <si>
    <t>Dobava in vgradnja montažne kanalete z rešetko.</t>
  </si>
  <si>
    <t>5.2.</t>
  </si>
  <si>
    <t>Kanaleta z vgrajenim padcem. Okvir je tesnjen ob tlaku s trajnoelastičnim kitom.</t>
  </si>
  <si>
    <t>5.3.</t>
  </si>
  <si>
    <t>5.4.</t>
  </si>
  <si>
    <t>Izdelava kanalizacije iz cevi iz polivinilklorida, vključno s podložno plastjo iz cementnega betona, premera 10 cm, v globini do 1,0 m</t>
  </si>
  <si>
    <t>5.5.</t>
  </si>
  <si>
    <t>Izdelava dvostranskega vezanega opaža za raven temelj</t>
  </si>
  <si>
    <t>Izdelava dvostranskega vezanega opaža za raven zid, visok 2,1 do 4 m</t>
  </si>
  <si>
    <t>Doplačilo za izdelavo opaža za poševen zid</t>
  </si>
  <si>
    <t xml:space="preserve">Doplačilo za opaž poševnega dela prehoda v steni, višine ca 10 cm. Vodoravni prehod iz debeline stene 35 na 25 cm. </t>
  </si>
  <si>
    <t>Izdelava podprtega opaža za bočne stranice ravnih plošč</t>
  </si>
  <si>
    <t>Izdelava opaža za …………..</t>
  </si>
  <si>
    <t>Dobava in postavitev rebrastih žic iz visokovrednega naravno trdega jekla B 500 B s premerom do 12 mm, za srednje zahtevno ojačitev</t>
  </si>
  <si>
    <t>Dobava in vgraditev ojačenega cementnega betona C30/37 v temeljne plošče</t>
  </si>
  <si>
    <t>Dobava in vgraditev ojačenega cementnega betona C30/37 v prekladno konstrukcijo tipa polne plošče</t>
  </si>
  <si>
    <t>Dobava in vgradnja nedrsnih R11 čepastih betonskih plošč dimenzije 30 x 30 cm deb. 8,0 cm, položene na betonsko podlago, vgrajene s cem. malto.</t>
  </si>
  <si>
    <t>Dobava in vgradnja nedrsnih R11, čepastih keramičnih ploščic dim. 30x30 cm deb. 10 mm v cementno - akrilno lepilo.</t>
  </si>
  <si>
    <t>- opozorilne/označevalne oznake kot opozorilo za spremembe v prostoru (širina 2x 30 cm). Npr. Casalgrande Padana - granitogres tactile. Izvedba ploščic mora biti skladna s SIST ISO 21542:2012.</t>
  </si>
  <si>
    <t>Dobava in vgraditev predfabriciranega plastičnega traku/ folije za debeloslojno trajno prečno označbo, širina črte 5 cm. Trak v reliefni strukturi</t>
  </si>
  <si>
    <t>- nalepljeno na nastopni in čelni ploskvi prve in zadnje stopnice, ter na začetnih stopnicah podesta</t>
  </si>
  <si>
    <t>Finalno čiščenje tlakov</t>
  </si>
  <si>
    <t>Dobava in vgraditev merilnih čepov, vključno navezavo na veljavno nivelmansko mrežo</t>
  </si>
  <si>
    <t>Dobava in vgraditev kovinske plošče z vpisanim nazivom izvajalca in letom izgradnje objekta</t>
  </si>
  <si>
    <t>Izdelava ločilne plasti iz trdih penastih plošč, debelih 2 cm</t>
  </si>
  <si>
    <t>Izdelava ločilne plasti iz gumijastih plošč, debelih 2 cm</t>
  </si>
  <si>
    <t>Zatesnitev dilatacijske rege z zaključnim trakom za rege</t>
  </si>
  <si>
    <t>Izdelava delovnega stika z nabrekajočim trakom ali profilom, brez izolacijskih trakov</t>
  </si>
  <si>
    <t>7.1.</t>
  </si>
  <si>
    <t>M2</t>
  </si>
  <si>
    <t>2.10</t>
  </si>
  <si>
    <t>REKAPITULACIJA</t>
  </si>
  <si>
    <t>Priprava in organizacija gradbišča z vsemi objekti, instalacijami, zagotovitev varnostnih in higiensko tehničnih pogojev, začasne transportne poti, oznakami gradbišča ter kasnejša odstranitev vseh objektov in vzpostavitev v prvotno stanje.</t>
  </si>
  <si>
    <t>c)</t>
  </si>
  <si>
    <t>Ureditev bankin s planiranjem in utrjevanjem</t>
  </si>
  <si>
    <t>2.1.</t>
  </si>
  <si>
    <t xml:space="preserve">Vgraditev klina iz zrnate kamnine – 3. kategorije.     </t>
  </si>
  <si>
    <t xml:space="preserve">- kanaleta po obodu tlaka v podhodu  </t>
  </si>
  <si>
    <t>Opomba: opaž sten jaška za dvigalo.</t>
  </si>
  <si>
    <t xml:space="preserve">Opomba: opaž odprtin za prehode  v stenah </t>
  </si>
  <si>
    <t xml:space="preserve">Dobava in postavitev rebrastih palic iz visokovrednega naravno trdega jekla B 500 B s premerom 14 mm in večjim, za srednje zahtevno ojačitev                                                                      </t>
  </si>
  <si>
    <t>- naklonski beton - estrih nad talno ploščo podhoda; dilatiran</t>
  </si>
  <si>
    <t>Dobava in vgraditev ojačenega cementnega betona C30/37 v stene</t>
  </si>
  <si>
    <t xml:space="preserve">Opomba: XC4, XF3, vodotesni beton PV-II, stene jaška za dvigalo </t>
  </si>
  <si>
    <t xml:space="preserve">- v kontrastni rumeni barvi, pred prvo spodnjo stopnico v celotni širini stopnice </t>
  </si>
  <si>
    <t>Slikanje vidnih betonskih površin z zunanjo disperzijsko barvo v dveh slojih, s predhodno pripravo in osnovnim premazom podlage.</t>
  </si>
  <si>
    <t>Zatesnitev dilatacijske rege s trajno elastičnim zapolnitvenim materialom</t>
  </si>
  <si>
    <t>Opomba: širine 2 cm, globine 2 cm, zapolnitev s penasto gumo in trajno elastičnim kitom, zasuta stran dilatacije</t>
  </si>
  <si>
    <t>Izdelava dilatacijske rege brez izolacijskih trakov - konstruktivni elementi, debeli do 50 cm, s tesnilnim trakom na sredini prereza</t>
  </si>
  <si>
    <t>Izdelava dilatacijske rege brez izolacijskih trakov - konstruktivni elementi, debeli do 50 cm, s tesnilnim trakom na zunanji strani</t>
  </si>
  <si>
    <t>2.2.</t>
  </si>
  <si>
    <t>2.3.</t>
  </si>
  <si>
    <t>2.4.</t>
  </si>
  <si>
    <t>4.3.</t>
  </si>
  <si>
    <t>4.4.</t>
  </si>
  <si>
    <t>5.6.</t>
  </si>
  <si>
    <t>5.7.</t>
  </si>
  <si>
    <t>6.1.</t>
  </si>
  <si>
    <t>6.2.</t>
  </si>
  <si>
    <t>6.3.</t>
  </si>
  <si>
    <t>6.4.</t>
  </si>
  <si>
    <t>2.5.</t>
  </si>
  <si>
    <t>2.6.</t>
  </si>
  <si>
    <t>2.7.</t>
  </si>
  <si>
    <t>1.1.</t>
  </si>
  <si>
    <t>1.2.</t>
  </si>
  <si>
    <t>1.3.</t>
  </si>
  <si>
    <t>1.4.</t>
  </si>
  <si>
    <t>CENA SKUPAJ - po načelu "ENOTNIH CEN" (brez DDV)</t>
  </si>
  <si>
    <t>NEPREDVIDENA DELA 10% - za dela po načelu "ENOTNIH CEN" (brez DDV)</t>
  </si>
  <si>
    <t>DDV (22%)</t>
  </si>
  <si>
    <t>CENA SKUPAJ (z DDV)</t>
  </si>
  <si>
    <t>CENA SKUPAJ - po načelu "ENOTNIH CEN" in NEPREDVIDENA DELA (brez DDV)</t>
  </si>
  <si>
    <t>1.3 ZEMELJSKA DELA</t>
  </si>
  <si>
    <t>Zasip jarkov s tamponskim materialom, dobava, vgraditev v slojih po 30 cm, utrditev.</t>
  </si>
  <si>
    <t>d)</t>
  </si>
  <si>
    <t>e)</t>
  </si>
  <si>
    <t>Pregled in čiščenje kanala</t>
  </si>
  <si>
    <t>Izvedba po detajlih projektanta in proizvajalca.</t>
  </si>
  <si>
    <t>Opomba: opaž bočnih vertikalnih strani stropne plošče podhoda in izhoda na stopnišče.</t>
  </si>
  <si>
    <t>- podložni beton pod talnimi ploščami</t>
  </si>
  <si>
    <t>Nizkostenska obroba v podhodu, ob stopnicah in podestih z naravnim kamnom (granit) deb. 1,5 - 2,0 cm; brušen in poliran viš.cca 15 cm, lepljena na podlago; stiki s steno so tesnjeni</t>
  </si>
  <si>
    <t>- reliefno varnostno opozorilo stopnišča pred prvo zgornjo stopnico, v širini 60 cm, oznaka v kontrastni (rumeni) barvi, npr. Stavbar IGM - taktilne opozorilne plošče. Izvedba plošč mora biti skladna s SIST ISO 21542:2012.</t>
  </si>
  <si>
    <t>Izdelava vrhnje tesnilne plasti z dvojnim varjenim bitumenskim trakom debeline 5 mm, stikovanje s preklopi</t>
  </si>
  <si>
    <t>Doplačilo za zatravitev s semenom</t>
  </si>
  <si>
    <t>Zakoličba obstoječih komunalnih vodov</t>
  </si>
  <si>
    <t>Odstranitev grmovja na redko porasli površini (do 50 % pokritega tlorisa) - ročno</t>
  </si>
  <si>
    <t>M3</t>
  </si>
  <si>
    <t>Ureditev planuma temeljnih tal zemljine 3. kategorije</t>
  </si>
  <si>
    <t>Humuziranje brežine brez valjanja, v debelini do 15 cm - strojno</t>
  </si>
  <si>
    <t>pavšal</t>
  </si>
  <si>
    <t>- ocena</t>
  </si>
  <si>
    <t>Zakoličba kabelske trase. Zajema novo traso za izgradnjo kabelske kanalizacije za zunanji razvod kablov.</t>
  </si>
  <si>
    <t>-enako toda tip B jašek svetlih mer 120x120x120 cm</t>
  </si>
  <si>
    <t>-enako toda tip A jašek svetlih mer 120x120x180 cm</t>
  </si>
  <si>
    <t>-enako toda tip D jašek svetlih mer 35x35x25cm s pokrovom art. 500A (Livar) ali temu ustrezen (jašek narejen v estrihu podhoda)</t>
  </si>
  <si>
    <t>Skupaj</t>
  </si>
  <si>
    <t>Prebijanje stene obstoječih betonskih jaškov   50*20*15 cm za uvod plastičnih cevi 4*fi 110 mm.</t>
  </si>
  <si>
    <t>5XA76800XM2-pritrdilna prirobnica za kandelaber natičnega premera Ø 60 mm</t>
  </si>
  <si>
    <t>Dobava in polaganje kabla v izdelano kabelsko kanalizacijo (del v  betonska korita, del v pvc cevi) ali notranjosti droga. Oštevilčenje kablov v vseh kabelskih jaških in razdelilnikih.</t>
  </si>
  <si>
    <t>Dobava in polaganje traku Rf 30*3,5mm položen v izkopani kanal za ozemljitev drogov zunanje razsvetljave, kompletno s križno sponko in povezavo z drogovi.</t>
  </si>
  <si>
    <t>-križna sponka pri vsakem drogu zunanje razsvetljave za ozemljitev droga ter ostalih prevodnih mas kot so ograje, obvestilne table na peronu in podobno.</t>
  </si>
  <si>
    <t>-FSA naprava za avtomatski ponovni vklop</t>
  </si>
  <si>
    <t>- vtičnica vgradna na šino 230V,16A</t>
  </si>
  <si>
    <t xml:space="preserve">- vrstne sponke vs 16 </t>
  </si>
  <si>
    <t xml:space="preserve">- vrstne sponke vs 2,5 </t>
  </si>
  <si>
    <t xml:space="preserve">- PEN zbiralka </t>
  </si>
  <si>
    <t>- kanal IKP1</t>
  </si>
  <si>
    <t>- drobni material</t>
  </si>
  <si>
    <t>Izvlačenje obstoječih kablov zunanje razsvetljave iz kabelske kanalizacije</t>
  </si>
  <si>
    <t xml:space="preserve">Dobava in polaganje vodnika ali kabla v instalacijske cevi, perforirano korito ali kab. kanalizacijo:  </t>
  </si>
  <si>
    <t>-HO7V-K-2,5 (NYM-J-3 x 2,5)</t>
  </si>
  <si>
    <t>-NYM-J-5 x 2,5</t>
  </si>
  <si>
    <t>Dobava in polaganje kos. cevi povečane trdote za vgradnjo v vibriran beton;</t>
  </si>
  <si>
    <t>-cev fi 28</t>
  </si>
  <si>
    <t>-cev fi 36</t>
  </si>
  <si>
    <t>-cev fi 50</t>
  </si>
  <si>
    <t>Dobava in polaganje nerjavečega traku Rf 30x3,5 mm v podhodu v armirano-betonsko konstrukcijo ter povezava z armaturo s sponko KON 09</t>
  </si>
  <si>
    <t xml:space="preserve">- povezava s križno spojko </t>
  </si>
  <si>
    <t xml:space="preserve">- povezava z jekleno ograjo </t>
  </si>
  <si>
    <t>- povezava ozemljila z nosilci nadstreška, vijačna z 2xM8 z ušescem na nosilcu</t>
  </si>
  <si>
    <t>-povezava zgoraj omenjenega na jekleno kontsrukcijo nadstreška s sponko SON16 in samoreznim vijakom.</t>
  </si>
  <si>
    <t>Dobava in montaža vezice za ozemljitev drogov ograje H07V-K-16 mm2, l=0,5m</t>
  </si>
  <si>
    <t>Element za fiksni ozemljilni priključek kot Hermi KON30 privarjen na valjanc in armaturo objekta.  Preko tega priključka se izvede GIP za izenačevanje potencialov v notranjosti podhoda in zunanjih naprav (lahko je tudi druga rešitev).</t>
  </si>
  <si>
    <t>-inštalacijski odklopnik do 1*20A</t>
  </si>
  <si>
    <t>-inštalacijski odklopnik do 3*20A</t>
  </si>
  <si>
    <t>-pomožni kontakt za inšt. odklopnik</t>
  </si>
  <si>
    <t>delovni + mirni-vklopljeno/izklopljeno</t>
  </si>
  <si>
    <t>-varovalčni odklopnik TYTAN do 3x63</t>
  </si>
  <si>
    <t>-ločilni transformator 400/230 V, 160 VA</t>
  </si>
  <si>
    <t>-kontaktor KN-20-20A (2-0), krm.nap. 230V</t>
  </si>
  <si>
    <t>-kontaktor KN-20-20A (4-0), krm.nap. 230V</t>
  </si>
  <si>
    <t>-zaščitno stik. RCCB In=40A, Ii=0,3A</t>
  </si>
  <si>
    <t xml:space="preserve"> s povečano odpornostjo na</t>
  </si>
  <si>
    <t>atmosferska pražnenja</t>
  </si>
  <si>
    <t>-naprava za avtomatski ponovni vklop FSA</t>
  </si>
  <si>
    <t>-pomožni kontakt za zašč. stikalo</t>
  </si>
  <si>
    <t>-kontrolnik napetosti, 3p, funkcije; U&lt;,U&gt;,</t>
  </si>
  <si>
    <t>3x400 V, 50/60Hz, 2 C/o kontakt</t>
  </si>
  <si>
    <t>komplet s podnožjem, držalom sig. diodo</t>
  </si>
  <si>
    <t xml:space="preserve">.-odvodnik prenapetosti PROTEC  C, komplet             </t>
  </si>
  <si>
    <t>-svetilka s stikalom 6W fluo, IP55</t>
  </si>
  <si>
    <t xml:space="preserve">-PEN zbiralka </t>
  </si>
  <si>
    <t>-kanal IKP1</t>
  </si>
  <si>
    <t>-drobni material</t>
  </si>
  <si>
    <t xml:space="preserve">-tesnitev uvodnih cevi Raychem RDSS, </t>
  </si>
  <si>
    <t>ter razvlaževalni granulat</t>
  </si>
  <si>
    <t>Izdelava poročila o vizualnem pregledu, preizkusu in meritvah električnih instalacij. Potrdilo o brezhibnem delovanju aktivne požarne zaščite (zasilna razsvetljava v podhodu in stopnišču).</t>
  </si>
  <si>
    <t>Meritve ter preizkus el. instalacij ter meritev osvetlitve</t>
  </si>
  <si>
    <t>Priključni vodotesni raychem spoj</t>
  </si>
  <si>
    <t>Stikalni blok z diferenčno in kratkostično zaščito ter avtomatiko za upravljanje preko temperaturnega regulatorja</t>
  </si>
  <si>
    <t>Temperaturni regulator za ročni vklop</t>
  </si>
  <si>
    <t>Elektronski sklop s tipali za samodejni vklop ob prisotnosti snega</t>
  </si>
  <si>
    <t>Skupaj za dva nadstreška:</t>
  </si>
  <si>
    <t>1.01</t>
  </si>
  <si>
    <t>1.02</t>
  </si>
  <si>
    <t>1.03</t>
  </si>
  <si>
    <t>1.04</t>
  </si>
  <si>
    <t>2.01</t>
  </si>
  <si>
    <t>2.02</t>
  </si>
  <si>
    <t>2.03</t>
  </si>
  <si>
    <t>2.04</t>
  </si>
  <si>
    <t>2.05</t>
  </si>
  <si>
    <t>2.06</t>
  </si>
  <si>
    <t>1.05</t>
  </si>
  <si>
    <t>1.06</t>
  </si>
  <si>
    <t>1.07</t>
  </si>
  <si>
    <t>Zapiranje kabelskih koncev</t>
  </si>
  <si>
    <t>Meritve energetskih kablov</t>
  </si>
  <si>
    <t>2.07</t>
  </si>
  <si>
    <t>2.08</t>
  </si>
  <si>
    <t>2.09</t>
  </si>
  <si>
    <t xml:space="preserve">  SPZ         5x0,9                        </t>
  </si>
  <si>
    <t xml:space="preserve">  SPZ         10x0,9                         </t>
  </si>
  <si>
    <t xml:space="preserve">  SPZ         16x0,9                        </t>
  </si>
  <si>
    <t>SJAD 6x12_G.652-D optični</t>
  </si>
  <si>
    <t xml:space="preserve">Trasiranje začasne ali nove kabelske trase zemeljskega kabla, kabelske kanalizacije, cevi ali kabelskih korit </t>
  </si>
  <si>
    <t>Posek drevja in grmovja - predvideno</t>
  </si>
  <si>
    <t>Ročni prečni kontrolni izkop obstoječe kabelske trase - predvideno</t>
  </si>
  <si>
    <t xml:space="preserve">Razbitje in odstranitev dela obstoječega betonskega temelja ali drugih podobnih ovir v zemlji (na območju kabelskega jarka) - predvideno </t>
  </si>
  <si>
    <t>Ročni izkop obstoječega kabla/cevi - do 10 kablov ali cevi v skupnem jarku, zasip jarka</t>
  </si>
  <si>
    <t>Ročni izkop obstoječih kablov/cevi - do dolžine 4m</t>
  </si>
  <si>
    <t>Ročni izkop in zaščita obstoječih PVC, PE, ... cevi (npr. kabelske kanalizacije - do 10 cevi) z obbetoniranjem, zasip jarka</t>
  </si>
  <si>
    <t>Ročni izkop in zaščita obstoječih SVTK kablov/cevi s PVC polcevmi ali PE prerezanimi cevmi in z obbetoniranjem (do 10 kablov v skupni trasi), zasip jarka</t>
  </si>
  <si>
    <t>Ročni izkop in zaščita obstoječih SVTK kablov/cevi s PVC polcevmi ali PE prerezanimi cevmi in z obbetoniranjem (do 10 kablov v skupni trasi), poglobitev kablov/cevi, zasip jarka</t>
  </si>
  <si>
    <t>Zaščita položenih (ali izkopanih) PE, PVC ali alkaten cevi z obbetoniranjem z armiranim betonom C16/20 - predvideno</t>
  </si>
  <si>
    <t>Ročni izkop in zaščita obstoječih SVTK kablov/cevi s PVC polcevmi ali PE prerezanimi cevmi (do 10 kablov v skupni trasi), prestavitev v začasno traso na teren</t>
  </si>
  <si>
    <t>Prestavitev in zaščita obstoječih SVTK kablov/cevi s PVC polcevmi ali PE prerezanimi cevmi (do 10 kablov v skupni trasi), prestavitev v začasno traso na teren</t>
  </si>
  <si>
    <t>Izvedba začasnega prečkanja tira/proge s položitvijo in pritrditvijo gibljive PE cevi premera 110 mm ali 125 mm v gramoz ob prag za položitev začasnih kablov; za končno stanje odstranitev cevi</t>
  </si>
  <si>
    <t>Začasna položitev začasnih gibljivih 2x PE cevi premera 110 mm ali 125 mm na teren za položitev začasnih kablov; za končno stanje odstranitev cevi (možnost ponovne uporabe)</t>
  </si>
  <si>
    <t>Začasna položitev začasnih gibljivih do 4x PE cevi premera 110 mm ali 125 mm na teren za položitev začasnih kablov; za končno stanje odstranitev cevi (možnost ponovne uporabe)</t>
  </si>
  <si>
    <t>Dodatek za ročni izkop pri izkopu za temelj PHO zaradi bližine SVTK kablov</t>
  </si>
  <si>
    <t>Zaščita obstoječih cevi z obbetoniranjem ob temelju PHO - do 2 m, ročni izkop in zasip</t>
  </si>
  <si>
    <t>Dodatek za zaščito izkopanih kablov v času izdelave temeljev PHO, ki so v neposredni bližini kablov - predvidoma</t>
  </si>
  <si>
    <t>Dodatek za zasutje zaščite SVTK trase z utrjevanjem po slojih v neposredni bližini temeljev PHO - predvidoma</t>
  </si>
  <si>
    <t>Odkrivanje in ponovno pokrivanje kovinskih kabelskih korit</t>
  </si>
  <si>
    <t>Odkrivanje asfalta, debeline 6-10 cm, z obojestranskim strojnim rezanjem, nakladanje in odvoz ruševin</t>
  </si>
  <si>
    <t xml:space="preserve">Dodatek za ročni izkop kabelskega jarka - predvideno </t>
  </si>
  <si>
    <t>Dodatek pri gradnji kabelskega jaška zaradi prilagoditve širine ali/in dolžine jaška zaradi drugih vodov - predvidoma</t>
  </si>
  <si>
    <t>Dodatek za izgradnjo globljega kabelskega jaška (do 1 m)</t>
  </si>
  <si>
    <t>Odstranitev (razbitje) obstoječega betonskega kabelskega jaška v katerem so kabli v delovanju, izmer do 2,0x2,0x2,0 (m)</t>
  </si>
  <si>
    <t>Odstranitev (razbitje) obstoječega kabelskega jaška, izmer do 2,0x2,0x2,0 (m)</t>
  </si>
  <si>
    <t>Odstranitev (razbitje) obstoječega kabelskega jaška iz betonske cevi, v kateri so kabli v delovanju</t>
  </si>
  <si>
    <t>Odstranitev (razbitje) obstoječega kabelskega jaška iz betonske cevi</t>
  </si>
  <si>
    <t>Testiranje PE cevi 2x50 mm po polaganju ali prestavljanju, tlačni preizkus in prehodnost cevi</t>
  </si>
  <si>
    <t>Testiranje obstoječe PE cevi za vpihovanje optičnega kabla, tlačni preizkus in prehodnost cevi</t>
  </si>
  <si>
    <t>Dodatek za obbetoniranje cevi - predvideno</t>
  </si>
  <si>
    <t>Dobava in vgraditev ploščatega križnega markerja 1255-3M oranžne barve s frekvenco 101,4 KHz (pri optičnih spojkah, spojih na PE ceveh in pri spremembi smeri trase)</t>
  </si>
  <si>
    <t>Pritrditev/stabiliziranje začasnih cevi na ne ravnem terenu z lesenimi količki na medsebojni razdalji 1m</t>
  </si>
  <si>
    <t>Ureditev začasnega stojišča za uporabnike SVTK naprav</t>
  </si>
  <si>
    <t>Izdelava ozemljitve kovinskih elementov ob progi (signali, omare, stebrički, kovinska korita, ograje, …) z izolirano jekleno ozemljilno vrvjo preseka 70 mm2 na neizolirano tirnico</t>
  </si>
  <si>
    <t>Odvoz odvečnega obstoječega materiala oziroma zemljine na deponijo - predvideno</t>
  </si>
  <si>
    <t>Prestavitev kabla ali cevi v začasno ali končno traso - do 10 kablov v skupni trasi</t>
  </si>
  <si>
    <t>Izvedba rezerve kabla dolžine do 10m</t>
  </si>
  <si>
    <t>Označitev vseh kablov v kabelskem jašku in/ali v kabelskem prostoru - ocena</t>
  </si>
  <si>
    <t>Predelava obstoječe odcepne kabelske spojke na progovnem kablu v ravno spojko</t>
  </si>
  <si>
    <t xml:space="preserve">  SPZ/SEZ          16x0,9                   </t>
  </si>
  <si>
    <t xml:space="preserve">  SPZ/SEZ          108x0,9                   </t>
  </si>
  <si>
    <t>Zaključitev obstoječega ali novega kabla na SVTK napravi, vključno z uvlečenjem in tesnenjem kabla (omara, razdelilec, signal, števec osi, izolirka,…), kos za napravo</t>
  </si>
  <si>
    <t>Demontaža obstoječega optičnega kabla v TK prostoru (do uvodnega jaška)</t>
  </si>
  <si>
    <t>- povprečne razdalje do 20m</t>
  </si>
  <si>
    <t>1</t>
  </si>
  <si>
    <t>2</t>
  </si>
  <si>
    <t>3</t>
  </si>
  <si>
    <t>4</t>
  </si>
  <si>
    <t>5</t>
  </si>
  <si>
    <t>6</t>
  </si>
  <si>
    <t>7</t>
  </si>
  <si>
    <t>8</t>
  </si>
  <si>
    <t>9</t>
  </si>
  <si>
    <t>10</t>
  </si>
  <si>
    <t>11</t>
  </si>
  <si>
    <t>12</t>
  </si>
  <si>
    <t>13</t>
  </si>
  <si>
    <t>14</t>
  </si>
  <si>
    <t>15</t>
  </si>
  <si>
    <t>- pritrdilni material (kpl/prag)</t>
  </si>
  <si>
    <t>Strošek merilnih voženj za zagotovitev stanja proge po opravljeni obnovi ter strošek meritev svetlega profila proge; pavšal</t>
  </si>
  <si>
    <t>Ročni izkop obstoječih SVTK kablov/cevi (do 10 kablov v skupni trasi), prestavitev v nov jarek, vključno z izkopom in zasipom jarka</t>
  </si>
  <si>
    <t>Ročni izkop in zaščita obstoječih SVTK kablov/cevi s PVC polcevmi ali PE prerezanimi cevmi in z obbetoniranjem (do 10 kablov v skupni trasi), prestavitev v nov jarek, vključno z izkopom in zasipom jarka</t>
  </si>
  <si>
    <t>Kontrolni ročni izkop gradbene jame za temelj PHO, zasutje jame z utrjevanjem po slojih</t>
  </si>
  <si>
    <t>Izdelava ozemljitve kovinskih elementov ob progi (kovinska korita, …) z izolirano jekleno ozemljilno vrvjo preseka 70 mm2 na neizolirano tirnico - za celotno območje obdelave</t>
  </si>
  <si>
    <t>Izvedba rezerve kabla dolžine do 30m v kabelskem jašku - predvidoma</t>
  </si>
  <si>
    <t>A.) ARHITEKTURA</t>
  </si>
  <si>
    <t>B.) GRADBENE KONSTRUKCIJE</t>
  </si>
  <si>
    <t>C.) ELEKTRIČNE INŠTALACIJE IN ELEKTRIČNA OPREMA</t>
  </si>
  <si>
    <t>Prekop proge z betonsko podlago</t>
  </si>
  <si>
    <t>- z 2 x fi 125 globine 1.5 m</t>
  </si>
  <si>
    <t>- s 4 x fi 125 globine 1.5 m</t>
  </si>
  <si>
    <t>- s 6 x fi 125 globine 1.5 m</t>
  </si>
  <si>
    <t>Prehodni pomožni kabelski jašek (BC)</t>
  </si>
  <si>
    <t>- dimenzij 1,0 x 1,0 x 2,0</t>
  </si>
  <si>
    <t>Izgradnja obstoječih tras</t>
  </si>
  <si>
    <t>Premikalni mejnik</t>
  </si>
  <si>
    <t>Kabel AG(St) GF 2X2X0,75</t>
  </si>
  <si>
    <t>Kabel A-2Y(st) Ybc 2x2x0,8</t>
  </si>
  <si>
    <t>Mali kabelski delilec (500 Hz)</t>
  </si>
  <si>
    <t>Pritrditev cevi ali kabla na prag</t>
  </si>
  <si>
    <t>Izdelava betonskih stojišč za KO</t>
  </si>
  <si>
    <t>Plato iz lesenih pragov in nasutja</t>
  </si>
  <si>
    <t>Gasilni aparat na prah</t>
  </si>
  <si>
    <t>Energetski kabel PP 41 4x6mm2</t>
  </si>
  <si>
    <t>Projekt: Nadgradnja železniške postaje Grosuplje</t>
  </si>
  <si>
    <t>1. ZEMELJSKA DELA</t>
  </si>
  <si>
    <t>Izkop vezljive zemljine 3. kategorije - strojno, za temelje nadstrešnic</t>
  </si>
  <si>
    <t xml:space="preserve">Zasip z vezljivo zemljino - 3. kategorije - strojno. Zasip temeljev z izkopanim materialom </t>
  </si>
  <si>
    <t>Planiranje dna izkopa pod podložnim betonom</t>
  </si>
  <si>
    <t>Nalaganje in odvoz viška materiala na stalno deponijo</t>
  </si>
  <si>
    <t>2. ODVODNJAVANJE</t>
  </si>
  <si>
    <t>Dobava in polaganje PEHD kanalizacijskih cevi s tesnili in priključki, z obbetoniranjem, z vsemi zemeljskimi deli</t>
  </si>
  <si>
    <t>- fi 160mm</t>
  </si>
  <si>
    <t xml:space="preserve">Izvedba peskolova iz (PE) polietilenskih cevi premera 45 cm, s podložnim betonom C8/10, obdelavo dna s cem. malto 1:2. Izvedba priključka in odtoka, dobavo in vgradnjo litoželeznega pokrova. </t>
  </si>
  <si>
    <t>- globina 1,0 m</t>
  </si>
  <si>
    <t>- globina 1,5 m</t>
  </si>
  <si>
    <t>Izvedba vodotesnega priključka PEHD kanalizacijske cevi na revizijski jašek.</t>
  </si>
  <si>
    <t>- fi 160 mm</t>
  </si>
  <si>
    <t>3. TESARSKA DELA</t>
  </si>
  <si>
    <t>Izdelava lahkega premičnega odra, visokega do 3 m</t>
  </si>
  <si>
    <t>- tloris nadstreškov</t>
  </si>
  <si>
    <t>Dobava in vgradnja PVC cevi v temelj, za električni kabel (glej načrt el. instalacij in el. Opreme, načrt št. 4/1).</t>
  </si>
  <si>
    <t>4. BETONSKA DELA</t>
  </si>
  <si>
    <t>Dobava in vgraditev podložnega cementnega betona C 12/15 v prerez do 0,15 m3/m2</t>
  </si>
  <si>
    <t>- vključno s potrebnim opažem robov</t>
  </si>
  <si>
    <t xml:space="preserve">Dobava in vgraditev ojačenega cementnega betona C25/30 v temelje </t>
  </si>
  <si>
    <t>- XC2, XD3, vodotesni beton PV-II</t>
  </si>
  <si>
    <t>Vgradnja kovinskih sidrnih plošč v betonsko konstrukcijo</t>
  </si>
  <si>
    <t>Samo vgradnja sidrnih plošč s sidri z geodetsko natančnostjo.</t>
  </si>
  <si>
    <t>za sidranje stebrov kovinskega nadstreška.</t>
  </si>
  <si>
    <t>za sidranje konstrukcije dvigalnega jaška</t>
  </si>
  <si>
    <t>Dobava in postavitev rebrastih žic iz visokovrednega naravno trdega jekla S500 B, premera do 12 mm, za srednje zahtevno ojačitev</t>
  </si>
  <si>
    <t>4.5.</t>
  </si>
  <si>
    <t>Dobava in postavitev rebrastih žic iz visokovrednega naravno trdega jekla S500 B, premera nad 14 mm, za srednje zahtevno ojačitev</t>
  </si>
  <si>
    <t>5. KROVSKO-KLEPARSKA DELA</t>
  </si>
  <si>
    <t>Izvedba podlage iz vodoodpornih OSB plošč deb. 30 mm s potrebno podkonstrukcijo, prilagojeno padcem strešine, vijačeno na nosilno jekleno ogrodje strehe. Podkonstrukcija je iz smrekovega lesa, zaščitena s protiglivičnim premazom.</t>
  </si>
  <si>
    <t>Izvedba podloge iz vodoodpornih OSB plošč deb. 25 mm za vertikalni strešni venec višine 45 cm s potrebno podkonstrukcijo, vijačeno na nosilno jekleno ogrodje strehe. Podkonstrukcija je iz smrekovega lesa, zaščitena s protiglivičnim premazom.</t>
  </si>
  <si>
    <t>Doplačilo za izvedbo mulde - žlote v strešini, širine 53 cm, globina prilagojena padcu. Podkonstrukcija in OSB plošče deb. 30 mm.</t>
  </si>
  <si>
    <t>- gretje žlote je upoštevano v načrtu električnih inštalacij, št. načrta 3674_4/1.</t>
  </si>
  <si>
    <t>Pokritje strešine na pripravljeno leseno podlago v naklonu ca 1,5 % (sestav od zgoraj), lepljeno:</t>
  </si>
  <si>
    <t>- Sikaplan - 15 G, deb. 1,5 mm (UV stabiliziran), SIST EN 13956</t>
  </si>
  <si>
    <t>- podložna plast - termično obdelana polipropilenska tkanina (300g/m2)</t>
  </si>
  <si>
    <t xml:space="preserve">strešine </t>
  </si>
  <si>
    <t>zaključki na strešnem vencu, r.š. ca do 15 cm</t>
  </si>
  <si>
    <t>Obloga stropa s sendvič ploščami z izolacijo iz mineralne volne, obojestransko obloženo z jekleno linirano pločevino 0,55 mm, kot n.pr. panel Trimoterm FTV gladio deb. 50 mm, s podkonstrukcijo, raster širine 1,0 m z vmesnimi profili, ki omogočajo demontažo posameznih plošč. Obroba prebojev - stebrov.</t>
  </si>
  <si>
    <t>Barva po izbiri projektanta. Izvedba, pritrditev po detajlih proizvajalca.</t>
  </si>
  <si>
    <t>Čelna obloga vertikalnega strešnega venca višine 45 cm.</t>
  </si>
  <si>
    <t>Naprimer sendvič plošče Trimoterm FTV gladio deb. 50 mm - horizontalna postavitev (AE2/7), barva po izbiri projektanta. Vogalniki izdelani iz enega kosa in se stikajo z ostalimi preko HF 102 profila s standardnim detajlom. Vključno s pokritjem zgornjega roba s pločevino enake barve in pokritje spodnjega roba  - stika stropne obloge in vertikalnega venca.</t>
  </si>
  <si>
    <t>5.8.</t>
  </si>
  <si>
    <t>Vertikalna odtočna cev fi 100 mm, s pritrditvijo kljuk na podlago ter lokom s priključkom na peskolov. Po detajlu proizvajalca.</t>
  </si>
  <si>
    <t xml:space="preserve">- iz Al barvane pločevine deb. 0,70 mm, pri nadstrešnici 1 in 4. </t>
  </si>
  <si>
    <t>- iz inox nerjavečega jekla Ø101,6 mm, d = 2,5 mm, v notranjosti kovinskega stebra nadstrešnice 2 in 3.</t>
  </si>
  <si>
    <t>Pri vseh postavkah upoštevati tudi ves potrebni vezni in pritrdilni material, mere kontrolirati na gradbišču; vsa pripravljalna in zaključna dela; vse potrebne delovne odre.</t>
  </si>
  <si>
    <t xml:space="preserve">Izdelava, dobava in montaža držaja za stoječe potnike. </t>
  </si>
  <si>
    <t>Izdelava, dobava in montaža jeklene strešne konstrukcije nadstrešnice in nosilne konstrukcije dvigala, sestavljene iz stebrov, strešnih nosilcev s povezavami in sidrnimi deli, z zavetrovanjem. Izvedbeni razred EXC 2. Izdelava iz kvadratnih in pravokotnih cevi ter drugih manjših delov. Montaža se izvaja na višini do 4 m. Vse delovne odre in eventuelne lovilne odre postavi izvajalec montažnih del in jih mora vračunati v enotne cene. Jeklena nosilna konstrukcija, z varjenjem in vijačenjem; dimenzije in kvaliteta materiala po standardih kot je predvideno v projektu in statičnem izračunu.</t>
  </si>
  <si>
    <t xml:space="preserve">Opomba: način protikorozijske zaščite pripravi izvajalec te zaščite ob upoštevanju navodil proizvajalca premazov, potrdi pa projektant in strokovni nadzor.                    </t>
  </si>
  <si>
    <t xml:space="preserve">nadstrešek 1 - stopnišče 1 in dvigalo  </t>
  </si>
  <si>
    <t xml:space="preserve">nadstrešek 2 na otočnem peronu 1 in dvigalo </t>
  </si>
  <si>
    <t xml:space="preserve">nadstrešek 3 na otočnem peronu 2 in dvigalo </t>
  </si>
  <si>
    <t xml:space="preserve">nadstrešek 4 - stopnišče 4 in dvigalo </t>
  </si>
  <si>
    <t>Dobava in montaža fiksne prezračevalne rešetke nad zasteklitvijo dvigala, širine cca 55 cm v Al barvani izvedbi, deb. 2 mm.</t>
  </si>
  <si>
    <t>Dobava in montaža pokrivne police na notranji strani nadzidka stopnišča pod zasteklitvijo, razvite širine ca 350 mm v Al barvani izvedbi, deb. 0,2 mm z vsemi prilagoditvami ob stebrih jeklenega dela konstrukcije.</t>
  </si>
  <si>
    <t>6.5.</t>
  </si>
  <si>
    <t>Dobava in montaža osebnega hidravličnega dvigala za invalide.</t>
  </si>
  <si>
    <t>Dvigalo za invalide, nosilnosti 630 kg oz. 8 oseb, hitrost 0,6 m/s, višina dviga cca 4,4 m. Izvedba za delovanje v zimskih razmerah. Z vsemi sestavnimi deli za izvedbo in tehničnim prevzemom.</t>
  </si>
  <si>
    <t>- npr. HOBD - osebno hidravlično brez strojnično dvigalo DVG - Kleemann</t>
  </si>
  <si>
    <t>neprehodna kabina - 1 vrata</t>
  </si>
  <si>
    <t>prehodna kabina - 2 vrata, na stopnišču 4</t>
  </si>
  <si>
    <t xml:space="preserve">Steklena fasada stopnišča in dvigala. </t>
  </si>
  <si>
    <t>Samonosilna konstrukcija npr. SCHÜCO FW 50+ iz stebrov in prečk za fasadne zasteklitve. Pritrditev prečk na vertikale se izvede s T spojniki, ki se pritrdijo v vijačni kanal na prečki.  Stebri in prečke so na zunanji strani pokriti s pokrivnim profilom po izbiri projektanta. Barva konstrukcije ter oblika pokrivnega profila se določi po izbiri projektanta. Zasteklitev je iz lepljenega, kaljenega, varnostnega stekla (kot npr. VSG 66.4 ESG - možnost padca v globino) v Alu okvirju. Prozorne površine so označene z dvema vidnima varnostnima trakovoma (ali s peskanim steklom) š = 10 cm, na višini 85 in 150 cm od tal perona ter tremi vmesnimi črtami širine 2 cm. Po projektu in priloženih detajlih.</t>
  </si>
  <si>
    <t>7. STEKLARSKA DELA</t>
  </si>
  <si>
    <t>6. KLJUČAVNIČARSKA DELA IN DELA V JEKLU</t>
  </si>
  <si>
    <t>1. ODSTRANITVENA DELA</t>
  </si>
  <si>
    <t>Demontaža betonske okenske police</t>
  </si>
  <si>
    <t>Odstranitev lesenega fasadnega opaža s podkonstrukcijo, v prvem nadstropju in na fasadi v osi 15.</t>
  </si>
  <si>
    <t xml:space="preserve">Demontaža in odstranitev vertikalne pocinkane odtočne cevi. </t>
  </si>
  <si>
    <t>Odstranitev kovinskega pokrova peskolova. Dobava in montaža betonskega pokrova peskolova, prilagojenega na novo vertikalno odtočno cev.</t>
  </si>
  <si>
    <t>Demontaža in odstranitev pločevinaste kritine nadstreška, vključno s stensko obrobo.</t>
  </si>
  <si>
    <t>2. FASADERSKA DELA</t>
  </si>
  <si>
    <t>Pregled obstoječega fasadnega ometa, ki služi za nanos slojev nove fasade, podlaga mora biti trdna, kvalitetna, brez odstopanj od zidu.</t>
  </si>
  <si>
    <t>Priprava obstoječe ometane površine fasade in drugih površin: temeljito čiščenje površine ometa, struganje, odpraševanje in silikatni premaz kot utrjevalec podlage (osnovni premaz tudi po navodilu proizvajalca izbranega sistema).</t>
  </si>
  <si>
    <t>- upoštevana površina celotne fasade</t>
  </si>
  <si>
    <t xml:space="preserve">Izvedba strešnega napušča iz vodoodpornih in ognjeodpornih gradbenih plošč WEDI XPS, debeline 20 mm. Pritrditev na sistemsko podkonstrukcijo h= cca 35 cm, vključno z bandažiranjem. Dobava in izvedba, vključno z vsemi deli. </t>
  </si>
  <si>
    <t>- obloženi so vsi vidni leseni deli ostrešja.</t>
  </si>
  <si>
    <t xml:space="preserve">Izvedba fasadnega finalnega sloja na strešnem napušču in pod betonskimi nadstreški. V sestavi:  </t>
  </si>
  <si>
    <t>- osnovni brezcementni tankoslojni nanos armiran s stekleno mrežico po sistemski rešitvi proizvajalca npr. STO-Armat Classic</t>
  </si>
  <si>
    <t>- finalni tankoslojni nanos - omet, npr. Sto-Lotusan (samočistilni omet), barva in zrnavost po dogovoru z arhitektom</t>
  </si>
  <si>
    <t>Izvedba kontaktne sistemske toplotno - izolacijske fasadne obloge. Toplotna izolacijski sloj lepljen in sidran na podlago, nanos lepilne malte in armirne mrežice, nanos izravnalnega sloja in zaključni fasadni sloj fine malte, v barvi in strukturi po navodilu projektanta.</t>
  </si>
  <si>
    <t>Sestava vertikalnih konstrukcij tip F1 (od zunaj navznoter):</t>
  </si>
  <si>
    <t>- finalni tankoslojni omet, npr Stolotusan (samočistilni omet), barva in zrnavost po dogovoru z arhitektom, deb 0,3 cm</t>
  </si>
  <si>
    <t>- osnovni brezcementni tankoslojni nanos armiran s stekleno mrežico po sistemski rešitvi proizvajalca, npr.Sto-Armat Classic, deb 0,3 cm</t>
  </si>
  <si>
    <t xml:space="preserve"> - toplotno-izolacijski sloj, kamena volna λo= 0,035 W/(m.K), npr. Knauf Insulation FKD-S Thermal, plošče so lepljene in sidrane po tehničnih specifikacijah proizvajalca sistema,  deb. 16,0 cm</t>
  </si>
  <si>
    <t>- hidravlično vezivno lepilo, npr. STO Levell Uni, deb. 0,4 cm</t>
  </si>
  <si>
    <t>Na vseh izpostavljenih delih je dvojno armiranje osnovne malte (2 sloja), izvedeni ustrezni odkapi, tesnitev stikov z okni, vrati ipd. vse po detajlih izbranega sistema.</t>
  </si>
  <si>
    <t>Izvedba tudi po navodilih in detajlih proizvajalca izbranega fasadnega sistema.</t>
  </si>
  <si>
    <t xml:space="preserve">Izvedba podstavka fasade - nad terenom - cokel. </t>
  </si>
  <si>
    <t>Sestava vertikalnih konstrukcij tip F2, (od zunaj navznoter):</t>
  </si>
  <si>
    <t>- finalni tankoslojni omet, npr Kulirplast, barva in zrnavost po dogovoru z arhitektom, deb 0,3 cm</t>
  </si>
  <si>
    <t xml:space="preserve"> - toplotno-izolacijski sloj, ekstrudiran polistiren λo= 0,035 W/(m.K), npr. Fibran zps300-L ali enakovredno, plošče so lepljene in sidrane po tehničnih specifikacijah proizvajalca sistema,  deb. 14,0 cm</t>
  </si>
  <si>
    <t>Pokrivanje ravnih streh z Alu barvano pločevino deb. 0,70 mm. Dobava in polaganje, vključno z vsemi deli.</t>
  </si>
  <si>
    <t>- pokrivanje nadstreškov</t>
  </si>
  <si>
    <t>Dobava in montaža zidne obrobe iz Alu barvne pločevine deb. 0,70 mm, razvite širine do 25 cm. Zidna obroba na nadstreških.</t>
  </si>
  <si>
    <t>Dobava in montaža okenskih polic iz Alu barvne pločevine deb. 0,70 mm, razvite širine do 25 cm.</t>
  </si>
  <si>
    <t xml:space="preserve">Dobava in montaža okroglih odtočnih cevi Ø 10 cm iz pocinkane pločevine deb. 0,55 mm </t>
  </si>
  <si>
    <t xml:space="preserve">Odtočne cevi je prilagoditi priključku na žleb in odtok v peskolov. </t>
  </si>
  <si>
    <t>4. RAZNA GRADBENA IN OBRTNIŠKA DELA</t>
  </si>
  <si>
    <t>Izvedba toplotne izolacije kolenčnega opečnatega zidu v podstrešju, od osi 1 do osi 7. V sestavi:</t>
  </si>
  <si>
    <t xml:space="preserve"> - toplotno-izolacijski sloj, ekstrudiran polistiren λo= 0,035 W/(m.K), npr. Fibran zps300-L ali enakovredno, plošče so lepljene in sidrane po tehničnih specifikacijah proizvajalca sistema,  deb. 10,0 cm</t>
  </si>
  <si>
    <t xml:space="preserve">Predelava zaščitnih mrež na kletnih svetlobnikih. Mreže je potrebno skrajšati zaradi debeline nove fasade. </t>
  </si>
  <si>
    <t>Čiščenje kamnite obloge zidu s peskanjem in nanos zaščitnega premaza za kamen.</t>
  </si>
  <si>
    <t>Izvedba fasadnega odra, višine do 8,0 m, izvedba dostopov po odru, zaščita zunanje strani z juto ipd.; izvedba temeljev - podstavkov za oder in sidranje odra. Nad odrom se izvede zaščitna strešina.</t>
  </si>
  <si>
    <t>1. RUŠITVENA DELA</t>
  </si>
  <si>
    <t>Mehanska in protiprašna zaščita obstoječih naprav v TK prostoru pred rušitvenimi in drugimi deli. Razne protiprašne stene, zapore in drugi ukrepi za varno obratovanje obstoječega dela objekta (100% protiprašna zaščita).</t>
  </si>
  <si>
    <t>Demontaža in odstranitev opreme prostorov, ki se obnavljajo. Oprema se odlaga na lokalni deponiji, ki jo določi Investitor.</t>
  </si>
  <si>
    <t>Demontaža sanitarne opreme (lijaki, školjke, pisoarji, itd)</t>
  </si>
  <si>
    <t>- pritličje: 2 pisoarja, 3 WC školjke, 2 lijaka</t>
  </si>
  <si>
    <t>Skupaj:</t>
  </si>
  <si>
    <t>Odstranitev obstoječih zaključnih tlakov.</t>
  </si>
  <si>
    <t xml:space="preserve">- keramika: </t>
  </si>
  <si>
    <t>- PVC tlak</t>
  </si>
  <si>
    <t xml:space="preserve">- terazzo </t>
  </si>
  <si>
    <t>Rušenje zaščitnega betona deb. 5 cm (po odstranitvi finalnega tlaka), vključno s hidroizolacijo, v tlaku javnih sanitarij, ki se obnavljajo.</t>
  </si>
  <si>
    <t xml:space="preserve">Odstranitev obstoječega tlaka zunanjih stopnic iz kamnitih plošč in tlaka podesta iz terazzo plošč na glavnem vhodu </t>
  </si>
  <si>
    <t>Odstranitev obstoječ zunanjih stopnic in podesta pred skladiščem bifeja</t>
  </si>
  <si>
    <t>Odstranitev pločevinaste stene z vrati skladišča bifeja</t>
  </si>
  <si>
    <t xml:space="preserve">Odstranitev kovinske palične stene z vrati na zunanjem prehodu </t>
  </si>
  <si>
    <t>Odstranitev zunanje steklene stene in vrat v lesenem okvirju</t>
  </si>
  <si>
    <t xml:space="preserve">Odstranitev vrat ne glede na izvedbo </t>
  </si>
  <si>
    <t>- notranja vrata; vel. do 2,0 m2</t>
  </si>
  <si>
    <t>- zunanja vrata, vel. do 2,0 m2</t>
  </si>
  <si>
    <t xml:space="preserve">Odstranitev lesenih oken </t>
  </si>
  <si>
    <t>- okna vel. do 2,0 m2</t>
  </si>
  <si>
    <t>- okna vel. nad 2,0 m2</t>
  </si>
  <si>
    <t>Odstranitev okenskih in vratnih kovinskih rešetk</t>
  </si>
  <si>
    <t>Odstranitev informacijskih oznak in opreme na fasadi železniške postaje</t>
  </si>
  <si>
    <t xml:space="preserve">Rušenje opečnih nosilnih sten z vsemi oblogami (omet ali keramika), deb. 40 cm </t>
  </si>
  <si>
    <t xml:space="preserve">Rušenje opečnih predelnih sten z vsemi oblogami (omet ali keramika), deb. 12 cm </t>
  </si>
  <si>
    <t xml:space="preserve">deb. 12 cm </t>
  </si>
  <si>
    <t xml:space="preserve">deb. 20 cm </t>
  </si>
  <si>
    <t>Izvedba prebojev  v betonskih temeljih za prehode inštalacij.</t>
  </si>
  <si>
    <t>- dim. 65x 50 cm in 20x 20 cm</t>
  </si>
  <si>
    <t>Izvedba prebojev  v obstoječih opečnih zidovih za prehod inštalacij.</t>
  </si>
  <si>
    <t>Odbijanje stenske keramike na zidovih, ki ostanejo (v sanitarijah).</t>
  </si>
  <si>
    <t>Odstranitev obstoječe toplotne izolacije na podstrešju nadstropnega dela objekta. Ocena:</t>
  </si>
  <si>
    <t>Odstranitev lesenega stropnega opaža (obloge) prehodov, na peronu in vertikalne obloge na prehodu. Podkonstrukcija opažev se ohrani.</t>
  </si>
  <si>
    <t>Rušenje asfalta pod postajnim nadstreškom in na zunanjem prehodu, v deb. do 6 cm.</t>
  </si>
  <si>
    <t>Nakladanje ruševin na kamion in odvoz v stalno deponijo po dogovoru z Investitorjem, s stroški za deponiranje.</t>
  </si>
  <si>
    <t>2. BETONSKA IN TESARSKA DELA</t>
  </si>
  <si>
    <t xml:space="preserve">Izdelava opaža za klančine iz ojačanega betona </t>
  </si>
  <si>
    <t>Izdelava opaža za vodoravno vez v zidovih</t>
  </si>
  <si>
    <t xml:space="preserve">Izvedba spuščenega fiksnega stropa iz vodoodpornih in ognjeodpornih gradbenih plošč WEDI XPS, debeline 20 mm. Pritrditev na obstoječo podkonstrukcijo stropa, ki se dopolni in prilagodi rastru novih plošč. Dobava in izvedba, vključno z vsemi deli. </t>
  </si>
  <si>
    <t>- spuščen strop postajnega nadstreška in prehodov v osi 2-3 in 13-14</t>
  </si>
  <si>
    <t>Izvedba toplotne izolacije stropa proti neizkoriščenemu podstrešju. V sestavi od zgoraj navzdol:</t>
  </si>
  <si>
    <t>- pohodna lesena obloga, npr. OSB3 plošče, paroneprepustna izvedba, deb. 2,00 cm</t>
  </si>
  <si>
    <t>- toplotno izolacijske pohodne plošče iz kamene volne, srednje gostote SIST EN 13162, npr. Knauf Insulation DF ali enakovredno, vgrajene dvoslojno v zamiku skladno z navodili proizvajalca, deb. 20,00 cm</t>
  </si>
  <si>
    <t>- parna zapora, npr. Knauf Insulation LDS 100 ali enakovredno, preklopi zalepljeni s sistemskim lepilnim trakom</t>
  </si>
  <si>
    <t>Dobava in postavitev rebrastih žic iz visokovrednega naravno trdega jekla B 500 B, za srednje zahtevno ojačitev</t>
  </si>
  <si>
    <t>- ocena, armatura vseh premerov</t>
  </si>
  <si>
    <t>Dobava in vgradnja podložnega betona C12/15, debeline 10 cm</t>
  </si>
  <si>
    <t>- pod klančino in vhodom v stopnišče</t>
  </si>
  <si>
    <t xml:space="preserve">Dobava in vgraditev ojačanega betona C25/30 v klančine pred glavnim vhodom. </t>
  </si>
  <si>
    <t>- XC2, vodotesni beton PV-II</t>
  </si>
  <si>
    <t>Dobava in vgraditev ojačanega betona C25/30 v vodoravno vez v opečnem zidu</t>
  </si>
  <si>
    <t xml:space="preserve">- XC3 </t>
  </si>
  <si>
    <t>3. ZIDARSKA DELA</t>
  </si>
  <si>
    <t>Zazidava, dozidava zidnih odprtin v nosilnih opečnih zidovih, z modularno opeko v apneno cem.m. 1:3:9, sidranje - povezava z obstoječimi zidovi.</t>
  </si>
  <si>
    <t>- vrsto opeke prilagoditi obstoječemu stanju</t>
  </si>
  <si>
    <t>Omet zidov z grobo in fino pod. cem. malto 1:3:9 s predhodnim obrizgom z redko cem. malto 1:3; zazidave opečnih sten</t>
  </si>
  <si>
    <t>Vodoravna hidroizolacija  v prostoru javnih sanitarij, v sestavi:</t>
  </si>
  <si>
    <t>- 1x hladni bit. premaz 0,30 kg/m2</t>
  </si>
  <si>
    <t>- 1x polimer bitumenski varilni trak (aPP) SIST DIN 18195 deb. 5 mm, vsi vertikalni zaključki se izvedejo s samolepilnim HI trakom</t>
  </si>
  <si>
    <t>Izvedba podloge za finalne tlake</t>
  </si>
  <si>
    <t xml:space="preserve">- premazna hidroizolacija, npr. MAPEI-Mapelastic ali enakovredno </t>
  </si>
  <si>
    <t>- mikroarmirani beton C20/25, fino zaglajen; mikroarmatura: PP vlakna, vsebnost 0.95kg/m3; deb. 5,0 cm</t>
  </si>
  <si>
    <t>- sistemske EPS profilirane plošče za talno gretje, deb. 7,0 cm</t>
  </si>
  <si>
    <t>- toplotna izolacija ekstrudirani polistiren SIST EN 13164, n.pr. FIBRAN XPS 300 - L ali enakovredno, deb. 5,0 cm</t>
  </si>
  <si>
    <t>- sistemske plošče dvignjenega poda površinsko naslojene s PVC talno oblogo položene v okvire sistemske podkonstrukcije, deb. 3,0 cm</t>
  </si>
  <si>
    <t>- stojke sistemske podkonstrukcije, višine 12,0 cm</t>
  </si>
  <si>
    <t>Zidarska pomoč pri vzidavi Alu podbojev vrat.</t>
  </si>
  <si>
    <t>- velikosti 2 - 4 m2</t>
  </si>
  <si>
    <t xml:space="preserve">Izvedba finalnega sloja spuščenega stropa postajnega nadstreška in prehodov v osi 2-3 in 13-14. V sestavi:  </t>
  </si>
  <si>
    <t xml:space="preserve">Metlanje površine betona. </t>
  </si>
  <si>
    <t>Finalna obdelava betonske površine klančin pred glavnim vhodom</t>
  </si>
  <si>
    <t>Čiščenje tlakov v objektu in drugih obrtniških in instalacijskih izdelkov. Obračun po površini tlakov.</t>
  </si>
  <si>
    <t>Zidarska in težaška pomoč obrtnikom in instalaterjem ter nepredvidena gradbena dela.</t>
  </si>
  <si>
    <t>4. KANALIZACIJA</t>
  </si>
  <si>
    <t>Opomba: vsa kanalizacija mora biti vodotesne izvedbe.</t>
  </si>
  <si>
    <t>Izkop jarkov za kanalizacijo v zemljini III. ktg, z odmetom oz.odvozom v začasno deponijo. Na območju med temeljem in obstoječim revizijskim jaškom.</t>
  </si>
  <si>
    <t xml:space="preserve">Izkop kanala za kanalizacijo v betonskem tlaku, z odvozom v začasno deponijo. </t>
  </si>
  <si>
    <t>Zasip jarkov z materialom od izkopa s premetom oz. iz začasne deponije, utrjevanjem v slojih po 30 cm.</t>
  </si>
  <si>
    <t>Nakladanje odvečnega izkopanega materiala na kamion in odvoz v stalno deponijo, stresanje in planiranje.</t>
  </si>
  <si>
    <t>Dobava in polaganje kanalizacije iz PVC cevi, vključno s tesnili in spojkami, položene na betonsko podlago in polno obbetonira</t>
  </si>
  <si>
    <t>Izdelava priključka PVC kanalizacijske cevi na obstoječi revizijski jašek iz cementnega betona.</t>
  </si>
  <si>
    <r>
      <t>PVC Ø</t>
    </r>
    <r>
      <rPr>
        <sz val="8"/>
        <color theme="1"/>
        <rFont val="Arial"/>
        <family val="2"/>
        <charset val="238"/>
      </rPr>
      <t xml:space="preserve"> 70 mm</t>
    </r>
  </si>
  <si>
    <r>
      <t>PVC Ø</t>
    </r>
    <r>
      <rPr>
        <sz val="8"/>
        <color theme="1"/>
        <rFont val="Arial"/>
        <family val="2"/>
        <charset val="238"/>
      </rPr>
      <t xml:space="preserve"> 125 mm</t>
    </r>
  </si>
  <si>
    <r>
      <t>PVC Ø</t>
    </r>
    <r>
      <rPr>
        <sz val="8"/>
        <color theme="1"/>
        <rFont val="Arial"/>
        <family val="2"/>
        <charset val="238"/>
      </rPr>
      <t xml:space="preserve"> 160 mm</t>
    </r>
  </si>
  <si>
    <t>1. KAMNOSEŠKA DELA</t>
  </si>
  <si>
    <t>Oblaganje tlaka s ploščami iz naravnega kamna.</t>
  </si>
  <si>
    <t>Obloga z rezanimi granitnimi ploščami deb. 2 cm, lepljene na podlago s cementno-akrilnim lepilom.  Plošče večjih dimenzij 30x60 cm iz pohorskega granita - tonalit v svetlo sivi barvi, peskano, nedrsne R10.  Z dobavo materiala. Izvedba po detajlu in kontroli mer na objektu!</t>
  </si>
  <si>
    <t>- obloga podesta pred glavnim vhodom, pred vhodom v stopnišče, zunanjih prehodov in postajnega nadstreška. Prva vrsta ob robu podesta na glavnem vhodu je obložena z večjimi ploščami.</t>
  </si>
  <si>
    <t>Oblaganje stopnic s ploščami iz naravnega kamna.</t>
  </si>
  <si>
    <t>Obloga nastopne ploskve stopnic z rezanimi granitnimi ploščami deb. 2 cm, lepljene na podlago, z dobavo materiala. Izvedba po detajlu in kontroli mer na objektu!</t>
  </si>
  <si>
    <t>- šir. cca 30 cm, nedrseča izvedba</t>
  </si>
  <si>
    <t>Obloga čela stopnic z rezanimi granitnimi ploščami deb. 2 cm, lepljene na podlago, z dobavo materiala. Izvedba po detajlu in kontroli mer na objektu!</t>
  </si>
  <si>
    <t>- šir. cca 15 cm, nedrseča izvedba</t>
  </si>
  <si>
    <t>2. KERAMIČARSKA DELA</t>
  </si>
  <si>
    <t>Vrsta in barva ploščic po izbiri projektanta.</t>
  </si>
  <si>
    <t>Keramična obloga zidov z glaziranimi stenskimi ploščicami lepljene na podlago s cementno-akrilnim lepilom. Stiki, šir. 0,5 cm so vodotesno tesnjeni z maso, ki preprečuje razvoj mikroorganizmov. Dimenzija ploščic 30x60 cm. V svetlo sivi barvi, po izbiri projektanta.</t>
  </si>
  <si>
    <t>- obloga v sanitarijah za potnike</t>
  </si>
  <si>
    <t>Tlak iz glaziranih keramičnih ploščic, odporne proti obrabi, nedrseče izvedbe R10, lepljene na podlago s cementno-akrilnim lepilom. Stiki so vodotesno tesnjeni - ostalo kot zgoraj.</t>
  </si>
  <si>
    <t>Tlak iz glaziranih keramičnih ploščic, kislinsko odporne, nedrseče izvedbe R10, lepljene na podlago s cementno-akrilnim lepilom. Ploščice položene v padcu. Stiki so vodotesno tesnjeni - ostalo kot zgoraj.</t>
  </si>
  <si>
    <t>- v prostoru AKU SV naprave</t>
  </si>
  <si>
    <t>Nizkostenska obroba s keramično zaokrožnico; lepljena na podlago, stiki vodotesno tesnjeni - ostalo kot v post 1.</t>
  </si>
  <si>
    <t>- reliefno varnostno opozorilo pred vhodno rampo, v širini 60 cm, oznaka v kontrastni (rumeni) barvi, npr. Stavbar IGM - taktilne opozorilne plošče. Izvedba plošč mora biti skladna s SIST ISO 21542:2012.</t>
  </si>
  <si>
    <t>- opozorilne/označevalne oznake kot opozorilo za spremembe v prostoru. Npr. Casalgrande Padana - granitogres tactile. Izvedba ploščic mora biti skladna s SIST ISO 21542:2012.</t>
  </si>
  <si>
    <t>v kontrastni rumeni barvi, pred prvo zgornjo stopnico vhodnega podesta  (širina 2x 30 cm)</t>
  </si>
  <si>
    <t xml:space="preserve">v kontrastni temno sivi barvi </t>
  </si>
  <si>
    <t>Dobava in vgradnja nedrsnih R11, žlebljenih keramičnih ploščic dim. 30x30 cm deb. 10 mm v cementno - akrilno lepilo.</t>
  </si>
  <si>
    <t>- smerne/vodilne oznake postavljene v smeri hoje. Npr. Casalgrande Padana - granitogres tactile. Izvedba ploščic mora biti skladna s SIST ISO 21542:2012.</t>
  </si>
  <si>
    <t xml:space="preserve">- v kontrastni temno sivi barvi </t>
  </si>
  <si>
    <t xml:space="preserve">3. KLJUČAVNIČARSKA DELA </t>
  </si>
  <si>
    <t>Pri vseh izdelkih upoštevati izdelavo, dobavo in montažo, vse potrebno okovje in tesnila ter opisano zasteklitev. Vsi izdelki so popolnoma izgotovljeni in finalno obdelani. Vse barve in ostali elementi po izbranem vzorcu. Izvedba po shemi, navodilu projektanta in kontroli mer na objektu. Pri vseh postavkah upoštevati tudi; ves potrebni vezni in pritrdilni material, mere kontrolirati na OBJEKTU; vsa pripravljalna in zaključna dela; vse potrebne delovne odre.</t>
  </si>
  <si>
    <t xml:space="preserve">Montažna sanitarna stena s HPL gladkimi ploščami (kot npr. Funder max kompozitne plošče). Nosilna konstrukcija iz inox profilov in stojk, ki so sidrane v tla in steno. Sidrne ploščice so pokrite z inox rozeto. </t>
  </si>
  <si>
    <t xml:space="preserve">Vrata imajo tipsko okovje 1A kvalitete, kovinsko kljuko, univerzalno desno ali levo zapiralo z barvnim indikatorjem in metuljčkom za odpiranje vrat navzven. </t>
  </si>
  <si>
    <t>Višina stene je 190 cm in je 10 cm dvignjena od tal</t>
  </si>
  <si>
    <t>Vse barve in ostali elementi  po izbranem vzorcu.</t>
  </si>
  <si>
    <t>Izdelava, dobava in vgradnja okenske protivlomne rešetke iz protiprašno barvanih železnih profilov.</t>
  </si>
  <si>
    <t>dimenzija 90/170 cm</t>
  </si>
  <si>
    <t>dimenzija 246/80 cm</t>
  </si>
  <si>
    <t>Dobava in vgraditev držaja iz dveh cevi v višinskem razmaku 20 cm. Izvedba iz nerjavnega (inox) jekla Φ 44 mm. Zaobljeni držaji na stebričkih, ki so preko sider vgrajeni na steno klančine in v steno postajnega poslopja. Površina obdelana v nesvetleči izvedbi. Izvedba po detajlu projektanta. Kvaliteta nerjavnega jekla skladna z AISI 304.</t>
  </si>
  <si>
    <t>- na obeh straneh klančine</t>
  </si>
  <si>
    <t>Prestavitev obstoječe zaščitne mreže na svetlobniku pod stopniščem. Ponovna montaža v tlaku pred vhodom v stopnišče.</t>
  </si>
  <si>
    <r>
      <rPr>
        <b/>
        <sz val="8"/>
        <color theme="1"/>
        <rFont val="Arial"/>
        <family val="2"/>
        <charset val="238"/>
      </rPr>
      <t>S1</t>
    </r>
    <r>
      <rPr>
        <sz val="8"/>
        <color theme="1"/>
        <rFont val="Arial"/>
        <family val="2"/>
        <charset val="238"/>
      </rPr>
      <t xml:space="preserve"> - zid. mera 210/200, svetla mera 130+80/200 cm, enokrilna, notranja vrata v montažni sanitarni steni, rumene barve RAL 0635, po izbranem vzorcu.</t>
    </r>
  </si>
  <si>
    <r>
      <rPr>
        <b/>
        <sz val="8"/>
        <rFont val="Arial"/>
        <family val="2"/>
        <charset val="238"/>
      </rPr>
      <t xml:space="preserve">S2 </t>
    </r>
    <r>
      <rPr>
        <sz val="8"/>
        <color theme="1"/>
        <rFont val="Arial"/>
        <family val="2"/>
        <charset val="238"/>
      </rPr>
      <t>-  v</t>
    </r>
    <r>
      <rPr>
        <sz val="8"/>
        <rFont val="Arial"/>
        <family val="2"/>
        <charset val="238"/>
      </rPr>
      <t>išina stene je 190 cm (do okenske police) in je 10 cm dvignjena od tal, širina je 60 cm. Rumene barve RAL 0635, po izbranem vzorcu</t>
    </r>
  </si>
  <si>
    <r>
      <t xml:space="preserve">Enokrilna požarna polna kovinska vrata v kovinskem podboju, 30 minut požarne odpornosti EI2 </t>
    </r>
    <r>
      <rPr>
        <sz val="8"/>
        <color theme="1"/>
        <rFont val="Arial"/>
        <family val="2"/>
        <charset val="238"/>
      </rPr>
      <t>30-C4</t>
    </r>
    <r>
      <rPr>
        <sz val="8"/>
        <rFont val="Arial"/>
        <family val="2"/>
        <charset val="238"/>
      </rPr>
      <t xml:space="preserve">. </t>
    </r>
    <r>
      <rPr>
        <sz val="8"/>
        <color theme="1"/>
        <rFont val="Arial"/>
        <family val="2"/>
        <charset val="238"/>
      </rPr>
      <t>Vrata so opremljena z evakuacijsko kljuko po SIST EN 179, samozapiralom (CAM) in ključavnico.</t>
    </r>
  </si>
  <si>
    <r>
      <rPr>
        <b/>
        <sz val="8"/>
        <rFont val="Arial"/>
        <family val="2"/>
        <charset val="238"/>
      </rPr>
      <t>PV1</t>
    </r>
    <r>
      <rPr>
        <sz val="8"/>
        <color theme="1"/>
        <rFont val="Arial"/>
        <family val="2"/>
        <charset val="238"/>
      </rPr>
      <t xml:space="preserve"> - zid. mera 110/195 cm, svetla mera 100/190 cm</t>
    </r>
  </si>
  <si>
    <t xml:space="preserve">4. ALU IZDELKI </t>
  </si>
  <si>
    <t>Splošno: Pri vseh izdelkih upoštevati izdelavo, dobavo in montažo, vse potrebno okovje in tesnila ter opisano polnitev. Vsi izdelki so popolnoma izgotovljeni in finalno obdelani. Vse barve in ostali elementi po izbranem vzorcu. Izvedba po shemi, navodilu projektanta in kontroli mer na objektu.</t>
  </si>
  <si>
    <t>Vse steklene površine so označene z varnostnimi trakovi iz nalepljene mat folije, širine 2 in 10 cm, na višini 85 in 150 cm od tal.</t>
  </si>
  <si>
    <r>
      <t>Zunanja dvokrilna, električna drsna steklena vrata s fiksno stekleno stransko steno in nadsvetlobo v Alu profilih - po shemi. Vratno krilo je stekleno iz varnostnega, prozornega stekla v alu profilu, enako je zasteklena fiksna stranska zasteklitev in nadsvetloba. Vratno krilo in ostala zasteklitev ima ustrezno toplotno karakteristiko (enako kot pri okenskih zasteklitvah), U</t>
    </r>
    <r>
      <rPr>
        <vertAlign val="subscript"/>
        <sz val="8"/>
        <color theme="1"/>
        <rFont val="Arial"/>
        <family val="2"/>
        <charset val="238"/>
      </rPr>
      <t xml:space="preserve"> skupno</t>
    </r>
    <r>
      <rPr>
        <sz val="8"/>
        <color theme="1"/>
        <rFont val="Arial"/>
        <family val="2"/>
        <charset val="238"/>
      </rPr>
      <t xml:space="preserve"> = 1,15 W/m2K. Alu suhomontažni podboj z zaokroženimi vogali. Vrata imajo vse sestavne dele po navodilu dobavitelja drsnih, električnih avtomatskih vrat, tipsko okovje in vodila. Vse barve in ostali elementi po izbranem vzorcu. </t>
    </r>
  </si>
  <si>
    <r>
      <rPr>
        <b/>
        <sz val="8"/>
        <rFont val="Arial"/>
        <family val="2"/>
        <charset val="238"/>
      </rPr>
      <t>ZV1</t>
    </r>
    <r>
      <rPr>
        <sz val="8"/>
        <color theme="1"/>
        <rFont val="Arial"/>
        <family val="2"/>
        <charset val="238"/>
      </rPr>
      <t xml:space="preserve"> - zid mera 184/370+30 cm, svetla mera 100+S(2x42)/245+20+115 cm, višino nadsvetlobe (cca 115 cm) prilagoditi višini spuščenega stropa</t>
    </r>
  </si>
  <si>
    <r>
      <rPr>
        <b/>
        <sz val="8"/>
        <rFont val="Arial"/>
        <family val="2"/>
        <charset val="238"/>
      </rPr>
      <t>ZV2</t>
    </r>
    <r>
      <rPr>
        <sz val="8"/>
        <color theme="1"/>
        <rFont val="Arial"/>
        <family val="2"/>
        <charset val="238"/>
      </rPr>
      <t xml:space="preserve"> - zid mera 300/305 cm, svetla mera 140+S(2x64)/245+20+40 cm, višino nadsvetlobe (cca 30 cm) prilagoditi višini zunanje fasadne obloge</t>
    </r>
  </si>
  <si>
    <r>
      <rPr>
        <b/>
        <sz val="8"/>
        <rFont val="Arial"/>
        <family val="2"/>
        <charset val="238"/>
      </rPr>
      <t>ZV6</t>
    </r>
    <r>
      <rPr>
        <sz val="8"/>
        <color theme="1"/>
        <rFont val="Arial"/>
        <family val="2"/>
        <charset val="238"/>
      </rPr>
      <t xml:space="preserve"> - zid mera 210/250 cm, svetla mera 100+S(2x55)/230+20 cm, višino nadsvetlobe (cca 30 cm) prilagoditi višini zunanje fasadne obloge</t>
    </r>
  </si>
  <si>
    <r>
      <t>Zunanja enokrilna alu vrata s polnim krilom in fiksno nadsvetlobo iz varnostnega, izolacijskega, prozornega stekla. Vratno krilo je iz sendvič polnila z ustrezno zvočno in toplotno karakteristiko (enako kot pri zasteklitvah). Fiksna nadsvetloba ima ustrezno TI karakteristiko, U</t>
    </r>
    <r>
      <rPr>
        <vertAlign val="subscript"/>
        <sz val="8"/>
        <color theme="1"/>
        <rFont val="Arial"/>
        <family val="2"/>
        <charset val="238"/>
      </rPr>
      <t>skupno</t>
    </r>
    <r>
      <rPr>
        <sz val="8"/>
        <color theme="1"/>
        <rFont val="Arial"/>
        <family val="2"/>
        <charset val="238"/>
      </rPr>
      <t xml:space="preserve"> = 1,15 W/m2K. Alu suhomontažni podboj z zaokroženimi vogali. Vrata imajo tipsko okovje 1A kvalitete, dvojno tesnenje, evakuacijsko kljuko in cilindrično ključavnico. Vse barve in ostali elementi po izbranem vzorcu. </t>
    </r>
  </si>
  <si>
    <r>
      <rPr>
        <b/>
        <sz val="8"/>
        <rFont val="Arial"/>
        <family val="2"/>
        <charset val="238"/>
      </rPr>
      <t>ZV3</t>
    </r>
    <r>
      <rPr>
        <sz val="8"/>
        <color theme="1"/>
        <rFont val="Arial"/>
        <family val="2"/>
        <charset val="238"/>
      </rPr>
      <t xml:space="preserve"> - zid mera 100/250 cm, svetla mera 80/210+ 35 cm,</t>
    </r>
  </si>
  <si>
    <r>
      <rPr>
        <b/>
        <sz val="8"/>
        <rFont val="Arial"/>
        <family val="2"/>
        <charset val="238"/>
      </rPr>
      <t>ZV3*</t>
    </r>
    <r>
      <rPr>
        <sz val="8"/>
        <color theme="1"/>
        <rFont val="Arial"/>
        <family val="2"/>
        <charset val="238"/>
      </rPr>
      <t xml:space="preserve"> - zid mera 100/250 cm, svetla mera 80/210+ 35 cm, namesto nadsvetlobe izvedba nadtlačne žaluzije</t>
    </r>
  </si>
  <si>
    <r>
      <rPr>
        <b/>
        <sz val="8"/>
        <rFont val="Arial"/>
        <family val="2"/>
        <charset val="238"/>
      </rPr>
      <t>ZV4</t>
    </r>
    <r>
      <rPr>
        <sz val="8"/>
        <color theme="1"/>
        <rFont val="Arial"/>
        <family val="2"/>
        <charset val="238"/>
      </rPr>
      <t xml:space="preserve"> - zid mera 120/272 cm, svetla mera 100/217+ 50 cm,</t>
    </r>
  </si>
  <si>
    <r>
      <t>Zunanja dvokrilna alu vrata z zasteklenima kriloma, iz varnostnega, izolacijskega, prozornega stekla, v širinah 90 in 30 cm. Vratna krila sta steklena iz varnostnega, izolacijskega prozornega stekla v alu profilu. Zasteklitev ima ustrezno toplotno karakteristiko (enako kot pri okenskih zasteklitvah), U</t>
    </r>
    <r>
      <rPr>
        <vertAlign val="subscript"/>
        <sz val="8"/>
        <color theme="1"/>
        <rFont val="Arial"/>
        <family val="2"/>
        <charset val="238"/>
      </rPr>
      <t>skupno</t>
    </r>
    <r>
      <rPr>
        <sz val="8"/>
        <color theme="1"/>
        <rFont val="Arial"/>
        <family val="2"/>
        <charset val="238"/>
      </rPr>
      <t xml:space="preserve"> = 1,15 W/m2K. Alu suhomontažni podboj z zaokroženimi vogali. Vrata imajo tipsko okovje 1A kvalitete, dvojno tesnenje, evakuacijsko kljuko in cilindrično ključavnico. Vse barve in ostali elementi po izbranem vzorcu. </t>
    </r>
  </si>
  <si>
    <r>
      <rPr>
        <b/>
        <sz val="8"/>
        <rFont val="Arial"/>
        <family val="2"/>
        <charset val="238"/>
      </rPr>
      <t>ZV5</t>
    </r>
    <r>
      <rPr>
        <sz val="8"/>
        <rFont val="Arial"/>
        <family val="2"/>
        <charset val="238"/>
      </rPr>
      <t xml:space="preserve"> - </t>
    </r>
    <r>
      <rPr>
        <sz val="8"/>
        <color theme="1"/>
        <rFont val="Arial"/>
        <family val="2"/>
        <charset val="238"/>
      </rPr>
      <t xml:space="preserve">zid mera 150/220 cm, svetla mera 90+S(40)/210 cm </t>
    </r>
  </si>
  <si>
    <t xml:space="preserve">5. MIZARSKA DELA </t>
  </si>
  <si>
    <t>Splošno: Pri vseh izdelkih upoštevati izdelavo, dobavo in montažo, vse potrebno okovje in tesnila ter opisano zasteklitev. Vsi izdelki so popolnoma izgotovljeni! Izvedba po shemi, navodilu projektanta in kontroli mer na objektu.</t>
  </si>
  <si>
    <t>Notranja enokrilna lesena vrata z lesenim polnim krilom. Vratno krilo je obdelano s HPL gladkimi ploščami kot npr. "FunderMax, Melamin", z ABS robnimi nalimki, bele barve po izbranem vzorcu. Kovinski plohasti suhomontažni podboj za debelino zidu, vogali zaokroženi. Podboj je finalno pleskan, svetlo sive barve po izbranem vzorcu RAL 9006. Vsa vrata imajo tipsko okovje, kovinsko kljuko in cilindrično ključavnico. Vrata morajo biti izvedena brez ostrih robov in zvočno izolativna min. 30 dB. Vse barve in ostali elementi po izbranem vzorcu.</t>
  </si>
  <si>
    <t xml:space="preserve">Okno iz sistemskih PVC profilov s prekinjenim toplotnim mostom. V beli barvi, po izbranem vzorcu RAL 9003. Zasteklitev je izvedena z dvoslojnim izolacijskim steklom. </t>
  </si>
  <si>
    <t>Toplotna prehodnost oken: steklo in okvir - Uskupno ne sme biti večja od 1,3 W/m2K. Pri oknih so zajete tudi notranje sistemske PVC police v beli barvi, po izbranem vzorcu RAL 9003.</t>
  </si>
  <si>
    <t>f)</t>
  </si>
  <si>
    <t>g)</t>
  </si>
  <si>
    <t>Izdelava, dobava in montaža notranjih okenskih alu žaluzij montiranih v okenski okvir. Širina lamel je 25 mm, po izbranem vzorcu v beli barvi RAL 9003.</t>
  </si>
  <si>
    <t>Izvedba po merah na objektu.</t>
  </si>
  <si>
    <t>- na novih oknih</t>
  </si>
  <si>
    <t xml:space="preserve">za okno O1 dim. 80/80 cm </t>
  </si>
  <si>
    <t xml:space="preserve">za okno O2 dim. 310/80 cm (2x 70/80 cm + 170/80 cm) </t>
  </si>
  <si>
    <t xml:space="preserve">za okno O3 dim. 246/80 cm (2x 70/80 cm + 106/80 cm) </t>
  </si>
  <si>
    <t xml:space="preserve">za okno O5 dim. 120/120 cm </t>
  </si>
  <si>
    <t xml:space="preserve">za okno O6 dim. 90/90 cm </t>
  </si>
  <si>
    <t xml:space="preserve">za okno O7 dim. 100/100 cm </t>
  </si>
  <si>
    <t>- na obstoječih oknih</t>
  </si>
  <si>
    <t>dim. 90/170 cm</t>
  </si>
  <si>
    <t>h)</t>
  </si>
  <si>
    <t>dim. 95/200 cm</t>
  </si>
  <si>
    <t>i)</t>
  </si>
  <si>
    <t>dim. 100/100 cm</t>
  </si>
  <si>
    <t>j)</t>
  </si>
  <si>
    <t>dim. 120/120 cm</t>
  </si>
  <si>
    <t>k)</t>
  </si>
  <si>
    <t>dim. 135/200 cm</t>
  </si>
  <si>
    <t>l)</t>
  </si>
  <si>
    <t>dim. 180/120 cm</t>
  </si>
  <si>
    <t>m)</t>
  </si>
  <si>
    <t>dim. 195/200 cm</t>
  </si>
  <si>
    <t>n)</t>
  </si>
  <si>
    <t>dim. 246/200 cm</t>
  </si>
  <si>
    <t xml:space="preserve">Izdelava, dobava in montaža lesene police dim. 30x170x3 cm. Polica montirana na steno preko kovinskih konzol, na višini 75 cm od tal. Pod oknom za prodajo kart. </t>
  </si>
  <si>
    <t>Dobava in montaža poteznih kovinskih stopnic dimenzije 70x110 cm, z belim kovinskim nosilnim okvirjem (napr. LOŽ 31740 ali enakovredno). Za dostop na podstrešje.</t>
  </si>
  <si>
    <r>
      <rPr>
        <b/>
        <sz val="8"/>
        <rFont val="Arial"/>
        <family val="2"/>
        <charset val="238"/>
      </rPr>
      <t xml:space="preserve">V1 </t>
    </r>
    <r>
      <rPr>
        <sz val="8"/>
        <color theme="1"/>
        <rFont val="Arial"/>
        <family val="2"/>
        <charset val="238"/>
      </rPr>
      <t>- zid. mera 100/215 cm, svetla mera:  90/210 cm</t>
    </r>
  </si>
  <si>
    <r>
      <rPr>
        <b/>
        <sz val="8"/>
        <rFont val="Arial"/>
        <family val="2"/>
        <charset val="238"/>
      </rPr>
      <t xml:space="preserve">V2 </t>
    </r>
    <r>
      <rPr>
        <sz val="8"/>
        <color theme="1"/>
        <rFont val="Arial"/>
        <family val="2"/>
        <charset val="238"/>
      </rPr>
      <t>- zid. mera: 90/195 cm, svetla mera:  80/190 cm</t>
    </r>
  </si>
  <si>
    <r>
      <rPr>
        <b/>
        <sz val="8"/>
        <color theme="1"/>
        <rFont val="Arial"/>
        <family val="2"/>
        <charset val="238"/>
      </rPr>
      <t>O1</t>
    </r>
    <r>
      <rPr>
        <sz val="8"/>
        <color theme="1"/>
        <rFont val="Arial"/>
        <family val="2"/>
        <charset val="238"/>
      </rPr>
      <t xml:space="preserve"> - zid mera 80/80 cm, enokrilno, odpiranje kombinirano; na ventus in klasično, ročica za odpiranje okna, po shemi</t>
    </r>
  </si>
  <si>
    <r>
      <rPr>
        <b/>
        <sz val="8"/>
        <color theme="1"/>
        <rFont val="Arial"/>
        <family val="2"/>
        <charset val="238"/>
      </rPr>
      <t>O2</t>
    </r>
    <r>
      <rPr>
        <sz val="8"/>
        <color theme="1"/>
        <rFont val="Arial"/>
        <family val="2"/>
        <charset val="238"/>
      </rPr>
      <t xml:space="preserve"> - zid mera 310/80 cm, trokrilno, stranski krili se odpirata kombinirano: na ventus in klasično, sredinsko je fiksno, ročica za odpiranje okna</t>
    </r>
  </si>
  <si>
    <r>
      <rPr>
        <b/>
        <sz val="8"/>
        <color theme="1"/>
        <rFont val="Arial"/>
        <family val="2"/>
        <charset val="238"/>
      </rPr>
      <t>O3</t>
    </r>
    <r>
      <rPr>
        <sz val="8"/>
        <color theme="1"/>
        <rFont val="Arial"/>
        <family val="2"/>
        <charset val="238"/>
      </rPr>
      <t xml:space="preserve"> - zid mera 246/80 cm, trokrilno, stranski krili se odpirata kombinirano: na ventus in klasično, sredinsko je fiksno, ročica za odpiranje okna</t>
    </r>
  </si>
  <si>
    <r>
      <rPr>
        <b/>
        <sz val="8"/>
        <color theme="1"/>
        <rFont val="Arial"/>
        <family val="2"/>
        <charset val="238"/>
      </rPr>
      <t>O4</t>
    </r>
    <r>
      <rPr>
        <sz val="8"/>
        <color theme="1"/>
        <rFont val="Arial"/>
        <family val="2"/>
        <charset val="238"/>
      </rPr>
      <t xml:space="preserve"> - zid mera 184/320+30 cm, večkrilno, delno so krila fiksna, delno se odpirajo kombinirano: na ventus in klasično, ročica za odpiranje okna. Razporeditev kril je zasnovana zrcalno glede na vrata.</t>
    </r>
  </si>
  <si>
    <r>
      <rPr>
        <b/>
        <sz val="8"/>
        <color theme="1"/>
        <rFont val="Arial"/>
        <family val="2"/>
        <charset val="238"/>
      </rPr>
      <t>O5</t>
    </r>
    <r>
      <rPr>
        <sz val="8"/>
        <color theme="1"/>
        <rFont val="Arial"/>
        <family val="2"/>
        <charset val="238"/>
      </rPr>
      <t xml:space="preserve"> - zid mera 120/120 cm, enokrilno, kombinirano odpiranje: na ventus in klasično. Okni na stopnišču s parapetom cca 70 cm se odpirata samo na ventus. </t>
    </r>
  </si>
  <si>
    <r>
      <rPr>
        <b/>
        <sz val="8"/>
        <color theme="1"/>
        <rFont val="Arial"/>
        <family val="2"/>
        <charset val="238"/>
      </rPr>
      <t>O6</t>
    </r>
    <r>
      <rPr>
        <sz val="8"/>
        <color theme="1"/>
        <rFont val="Arial"/>
        <family val="2"/>
        <charset val="238"/>
      </rPr>
      <t xml:space="preserve"> - zid mera 90/90 cm, enokrilno, kombinirano odpiranje: na ventus in klasično.</t>
    </r>
  </si>
  <si>
    <r>
      <rPr>
        <b/>
        <sz val="8"/>
        <color theme="1"/>
        <rFont val="Arial"/>
        <family val="2"/>
        <charset val="238"/>
      </rPr>
      <t>O7</t>
    </r>
    <r>
      <rPr>
        <sz val="8"/>
        <color theme="1"/>
        <rFont val="Arial"/>
        <family val="2"/>
        <charset val="238"/>
      </rPr>
      <t xml:space="preserve"> - zid mera 100/100 cm, enokrilno, kombinirano odpiranje: na ventus in klasično.</t>
    </r>
  </si>
  <si>
    <t xml:space="preserve">6. DELA IZ GIPS PLOŠČ </t>
  </si>
  <si>
    <t>Oblaganje sten z dvoslojnimi vodoodpornimi gips ploščami na kovinsko konstrukcijo, kompletno s fugiranjem in bandažiranjem stikov. Debelina plošč 2x12,5 mm</t>
  </si>
  <si>
    <t>Predelna stena debeline 10 cm z dvostransko, dvoslojno oblogo iz vodoodpornih plošč 2x12,5 mm, na kovinski podkonstrukciji iz pocinkanih profilov s samonosilno izolacijo iz mineralne izolacije, zafugirano in bandažirano. Na mestih obešanja notranje opreme mora biti kovinska podkonstrukcija stene dodatno ojačana.</t>
  </si>
  <si>
    <t>Spuščena stropna obloga iz mavčno-kartonskih plošč 60x60 cm, s potrebno podkonstrukcijo in višino obešanja 20 in 30 cm. V stropni oblogi so vgrajena svetila in druge potrebne instalacije.</t>
  </si>
  <si>
    <t>- vrsta obloge po izbiri projektanta</t>
  </si>
  <si>
    <t xml:space="preserve">7. SLIKOPLESKARSKA DELA </t>
  </si>
  <si>
    <t>Barve po izbiri projektanta !</t>
  </si>
  <si>
    <t>Slikanje stropov s poldisperzijsko barvo, v dveh slojih, s predhodno pripravo in izravnavo -glajenjem podlage z izravnalno maso. Barva je v belem tonu, po izbiri projektanta.</t>
  </si>
  <si>
    <t>Slikanje sten s poldisperzijsko barvo, v dveh slojih, s predhodno pripravo in izravnavo -glajenjem podlage z izravnalno maso. Barva je v belem tonu, po izbiri projektanta.</t>
  </si>
  <si>
    <t xml:space="preserve">8. TLAKARSKA DELA </t>
  </si>
  <si>
    <t>Vrsta tlaka po izbiri projektanta !</t>
  </si>
  <si>
    <t xml:space="preserve">Talna obloga iz poltrdega PVC - antistatična sintetična talna obloga, lepljena na sistemski dvignjen pod. </t>
  </si>
  <si>
    <t xml:space="preserve">Talna obloga iz poltrdega PVC - antistatična sintetična talna obloga, lepljena na podlago. Predhodno čiščenje betonske površine in izravnava podlage z izravnalno maso (npr. Mapei/Nivorapid ali enakovredno) </t>
  </si>
  <si>
    <t>Zaključek med PVC talno oblogo in steno s PVC zidno obrobo in protiprašnim profilom. Višina zaključka na steni je min. 10 cm.</t>
  </si>
  <si>
    <t>Dobava in vgraditev predpražnika (inox oz. Al/guma) s pocinkanim okvirjem 30/30/3 mm, n.pr. tip  EMCO ali enakovredno.</t>
  </si>
  <si>
    <t>- dim. 100/224 cm, po izbiri projektanta.</t>
  </si>
  <si>
    <t>Sanacija obstoječega terazzo tlaka na stopnišču. Tlak se na celotni površini opere z vodnim curkom pod visokim pritiskom. Vse razpoke se zareže z rezilko v širini do 5 mm, očisti, osuši in zapolni s polimerizirano ekspanzijsko cementno malto. Dela izvajati skladno z navodili proizvajalca sanacijske malte (npr. IRMA). sledi premaz površine s hidrofobnim sredstvom (npr. Silan-oxilan)</t>
  </si>
  <si>
    <t xml:space="preserve">1. PRIPRAVLJALNA DELA </t>
  </si>
  <si>
    <t>Pridobitev dovoljenja za delno zaporo ceste z obvestili in ureditvijo prometnega režima v času gradnje.</t>
  </si>
  <si>
    <t xml:space="preserve">Čiščenje trase s posekom grmičevja in odvozom v stalno deponijo, ocena </t>
  </si>
  <si>
    <t>Kompletna izdelava začasnega perona iz lesenih pragov in plohov, z odstranitvijo po končani uporabi</t>
  </si>
  <si>
    <t>-med tiroma št.3 in 4</t>
  </si>
  <si>
    <t>Zakoličba posameznih komunalnih vodov, nadzor pri izvajanju gradbenih del na območju križanja in zaščita komunalnih vodov; ocena</t>
  </si>
  <si>
    <t xml:space="preserve">2. RUŠITVENA DELA </t>
  </si>
  <si>
    <t>Porušitev in odstranitev nakladalnega profila preko tira v kovinski izvedbi - okvir, ki ga sestavlja vertikalna drogova in zgornja povezava (vključno z drugimi kovinskimi deli na drogu); odvoz v stalno deponijo s stroški za deponiranje</t>
  </si>
  <si>
    <t xml:space="preserve">Porušitev  in odstranitev enostavnih zidanih pritličnih objektov; s sortiranjem ruševin in odvozom v stalno deponijo s stroški deponiranja. </t>
  </si>
  <si>
    <t>Krtina: pločevina</t>
  </si>
  <si>
    <t>-objekt tehtnice tl.mer 3,70x2,70m</t>
  </si>
  <si>
    <t xml:space="preserve">Porošitev in odstranitev objektov s sortiranjem ruševin in odvozom v stalno deponijo s stroški deponiranja: </t>
  </si>
  <si>
    <t>Konstrukcija in materiali objekta za odstranitev so podrobno opisani v načrtu rušitve  9/10.</t>
  </si>
  <si>
    <t>a./</t>
  </si>
  <si>
    <t>objekt 1 - blagovno skladišče; tl.m.zgradbe 10,10 x 36,50m ter nadstrešek tl.m.5,25 x 9,50m</t>
  </si>
  <si>
    <t>b./</t>
  </si>
  <si>
    <t>objekt 2 - leseno skladišče; tl.m.5,10 x 23,40m</t>
  </si>
  <si>
    <t>c./</t>
  </si>
  <si>
    <t>objekt 3 - kretniška postavljalnica; tl.m. 6,70 x 5,70m</t>
  </si>
  <si>
    <t xml:space="preserve">Porušitev in odstranitev zunanjega skladiščnega prostora iz Fe I profilov; streha in ena stran stene iz pločevine; s sortiranjem ruševin in odvozom v stalno deponijo s stroški deponiranja. </t>
  </si>
  <si>
    <t>-tl.m. 9,5 x 5,3m</t>
  </si>
  <si>
    <t>ocena</t>
  </si>
  <si>
    <t>Porušitev in odstranitev betonskega kanala za tehtnico pod tiri, pokrit z jekleno pločevino med tirnicama v dolžini 21,3m; vključno z rušitvijo betonskega povezovalnega kanala od tira do objekta tehtnice v podobni izvedbi; odvoz na stalno deponijo s stroški za deponiranje</t>
  </si>
  <si>
    <t>Rušenje in odstranitev preglednega (čistilnega) kanala pod tirom v dolžini 17,5m v zelo dotrajanem stanju v betonski izvedbi (le malo armirano) notranjih mer 100cm (ca 31m3 betona); odvoz v stalno deponjo s stroški deponiranja</t>
  </si>
  <si>
    <t>Rušenje klančine ob skladišču  z nakladanjem na kamion in odvozom v stalno deponijo in stroški za deponiranje</t>
  </si>
  <si>
    <t>rušenje in odstranitev asfaltnega tlaka v deb.ca 10cm</t>
  </si>
  <si>
    <t>rušenje in odstranitev zidu iz ab betona, ocena</t>
  </si>
  <si>
    <t>Rušenje in odstranitev obst.otočnega perona š=cca 1,30m, dolž.84m; utrditev v bet.tlakovcev; odvoz materiala v stalno deponijo; vključno z dostopom na peron</t>
  </si>
  <si>
    <t>-tlak iz betonskih tlakovcev</t>
  </si>
  <si>
    <t>-ab zaključek - robnik 30/30cm na betonskih podstavkih</t>
  </si>
  <si>
    <t>Rušenje obst.ab zaključka v dolž.84m - robnik 30/30cm na betonskih podstavkih; izkop peščenenega nasipa je vključen v poglavju spodnjega ustroja</t>
  </si>
  <si>
    <t>-ob tiru št.2</t>
  </si>
  <si>
    <t>Ukinitev obst.nivojskih prehodov oziroma dostopov na peron:</t>
  </si>
  <si>
    <t>-rušenje in odstranitev asfaltnega tlaka v deb.ca 10cm (NPr ca 132+755)</t>
  </si>
  <si>
    <t>-odstranitev ščitne tirnice  z odvozom materiala v deponijo (po m1/tira)</t>
  </si>
  <si>
    <t>-demontaža prometnih znakov</t>
  </si>
  <si>
    <t xml:space="preserve">3. ZGORNJI USTROJ </t>
  </si>
  <si>
    <t xml:space="preserve">Začasne montaža in demontaža naprav proti potovanju tirnic </t>
  </si>
  <si>
    <t>- 49E1 na lesenih pragih</t>
  </si>
  <si>
    <t>Zagozditev obstoječih naprav proti vzdolžnemu premiku tira</t>
  </si>
  <si>
    <t>-žel.proga št.82</t>
  </si>
  <si>
    <t>tirnični tirni zaključek na tiru št.101</t>
  </si>
  <si>
    <t>prag prečno ter znak na tiru št.8</t>
  </si>
  <si>
    <t>Odstranitev obst.raztirnikov</t>
  </si>
  <si>
    <t xml:space="preserve">Kompletna odstranitev tira 49E1 na lesenih pragih </t>
  </si>
  <si>
    <t>Kompletna odstranitev obstoječih kretnic 49E1 na lesenih pragih</t>
  </si>
  <si>
    <t>- navadne kretnice</t>
  </si>
  <si>
    <t>49E1 - 200 - 6st; kr.št.10 in 11</t>
  </si>
  <si>
    <t>49E1 - 300 - 6st; kr.št.1, 2, 3, 4, 5, 6, 7, 8, 9, 12,13,14,15</t>
  </si>
  <si>
    <t xml:space="preserve">Material: </t>
  </si>
  <si>
    <t>- tirna greda iz tolčenca</t>
  </si>
  <si>
    <t>Doplačilo za sestavo - vezavo dolgih pragov v kretniških zvezah</t>
  </si>
  <si>
    <t>Namestitev ščitni tirnici na notranji strani vozne tirnice, ki sta na konceh zakrivljeni stran od voznih tirnic ter zaključeni z ostrorobim hrastovim pragom, ki je obdelan na mestu. V ceni je vračunano tudi doplačilo za kombinirane plošče; po m1 tira</t>
  </si>
  <si>
    <t>-prehod preko tira št.6 na nakladalno ploščad. Asfaltiranje je vključeno v poglavju platoja</t>
  </si>
  <si>
    <t>Izdelava stikov z vezavo in vgraditvijo dvojnega praga, kompletno z dobavo vsega materiala</t>
  </si>
  <si>
    <t>-2 stika na prag; tir št.105 in št.6</t>
  </si>
  <si>
    <t>Smerna in višinska regulacija tira na priključkih z obstoječim tirom</t>
  </si>
  <si>
    <t>Strojne regulacije tira in kretnic zaradi faznosti del</t>
  </si>
  <si>
    <t>Dobava in vgraditev naprav proti vzdolžnemu premiku tirnic</t>
  </si>
  <si>
    <t>49E1</t>
  </si>
  <si>
    <t xml:space="preserve">Sproščanje kretnic v NZT </t>
  </si>
  <si>
    <t xml:space="preserve">Dobava in vgraditev kap proti bočnemu premiku tira </t>
  </si>
  <si>
    <t xml:space="preserve">Dobava in montaža zavornega tirnega zaključka </t>
  </si>
  <si>
    <t>-tir 6 in 105</t>
  </si>
  <si>
    <t>Dobava in izdelava oznak za os in niveleto tira</t>
  </si>
  <si>
    <t>Dobava, izdelava in vgraditev stalnih oznak za kontrolo vzdolžnega potovanja tirnic</t>
  </si>
  <si>
    <t>Dobava, izdelava in vgraditev stalnih oznak za zavarovanje elementov krivin</t>
  </si>
  <si>
    <t>Dobava in vgradnja mazalne naprave za tirnice v ostrejših lokih, ki oskrbujejo obe tirnici hkrati, z vsemi sestavnimi deli, vključno z izkopi in izdelavo betonskega temelja</t>
  </si>
  <si>
    <t>-predvideno na sredini loka T80-1 in T80-2</t>
  </si>
  <si>
    <t>Zasip medtirja z vodopropustnim materialom - drobljencem; dobava, vgrajevanje in utrjevanje</t>
  </si>
  <si>
    <t xml:space="preserve">4. SPODNJI USTROJ </t>
  </si>
  <si>
    <t>Površinski izkop humusa z odvozom v začasno deponijo za kasnejšo uporabo</t>
  </si>
  <si>
    <t>Izkop tirne grede in materiala III..ktg z odvozom v stalno deponijo</t>
  </si>
  <si>
    <t>Planiranje in utrditev temeljnih tal do predpisane zbitosti (glej karakteristični prečni profil!)</t>
  </si>
  <si>
    <t xml:space="preserve">Izvedba kamnite posteljice iz kamnitega drobljenca zrnavosti 0/31mm v deb.45cm; dobava s prevozom, vgrajevanje, planiranje, razgrinjanje in utrditev do predpisane zbitosti. </t>
  </si>
  <si>
    <t>Izdelava nevezane nosilne plasti tamponskega drobljenca D 22 v deb. 30cm; dobava s prevozom, vgrajevanje, planiranje, razgrinjanje in utrditev materiala do predpisane zbitosti</t>
  </si>
  <si>
    <t>Humuziranje površin z zatravitvijo, brez valjanja, v debelini do 20 cm - ročno</t>
  </si>
  <si>
    <t>Vključno tudi odvodnjevanje na peronu 1 in 2, platoju pred postajnim poslopjem ter nakladalni ploščadi!</t>
  </si>
  <si>
    <t>Izvedba prečnega prekopa kanalizacije med jaškom J17 do priključka na obstoječi jašek:</t>
  </si>
  <si>
    <t>Izkop zemljine, zasipi, jaški in cevi so vključeni v spodnjih postavkah!</t>
  </si>
  <si>
    <t>površinski odkop humusa v deb.20cm z odrivom ob gradbišču oz. deponiranjem izven trase ter humuziranjem z zatravitvijo po končanem delu</t>
  </si>
  <si>
    <t>-v območju med J17 in J18</t>
  </si>
  <si>
    <t>rušenje asfaltnega cestišča debeline do 10cm, s pravilnim odrezom robov in odvozom na trajno deponijo vključno s stroški trajnega deponiranja</t>
  </si>
  <si>
    <t>-v območju med J18 in priključkom na obstoječi jašek</t>
  </si>
  <si>
    <t>krpanje in popravilo obstoječe asfaltne površine - deb.asfalta prilagoditi obstoječemu</t>
  </si>
  <si>
    <t>Izkop v materialu III.kat. za kanalizacijo z odmetom oz.odvozom v stalno deponijo</t>
  </si>
  <si>
    <t>Izvedba prečnega križanja pod obst. žel.progo št.82 s podvrtavanjem za cev PVC 300mm</t>
  </si>
  <si>
    <t>-v km ca 131+980</t>
  </si>
  <si>
    <t>Zasip kanalizacije z materialom od izkopa s premetom, vgrajevanje in utrjevanje v slojih po 20cm</t>
  </si>
  <si>
    <t xml:space="preserve">Zasip drenažnih cevi z vodopropustnim materialom; pran prodec nazivne zrnjavosti 16/32 ter 8/16mm </t>
  </si>
  <si>
    <t>Zaščita drenažnega filterskega zasipa s geotekstilom; z dobavo in polaganjem na preklop</t>
  </si>
  <si>
    <t>-Tmin = 10 kN/m, (Txɛ)min = 300 kN/m, Od &lt; 30 mm</t>
  </si>
  <si>
    <t>Dobava in polaganje drenažno kanalizacijskih plastičnih cevi, položene na betonsko podlago C16/20, z delnim obbetoniranjem do vtočnih odprtin, beton ob straneh s padcem k odprtinam.</t>
  </si>
  <si>
    <t>Ø 160mm</t>
  </si>
  <si>
    <t>Ø 200mm</t>
  </si>
  <si>
    <t xml:space="preserve">Dobava in polaganje PVC cevi klase SN 4, položene na peščeno podlago in zasuta s peskom, stiki tesnjeni; </t>
  </si>
  <si>
    <t>- DN 200 mm</t>
  </si>
  <si>
    <t>- DN 250 mm</t>
  </si>
  <si>
    <t>- DN 315mm</t>
  </si>
  <si>
    <t>Dobava in polaganje PVC cevi klase SN 4, položene na betonsko podlago in obbetoniranjem; stiki tesnjeni</t>
  </si>
  <si>
    <t>-prečni iztoki pod tiri</t>
  </si>
  <si>
    <t>DN 200 mm</t>
  </si>
  <si>
    <t>DN 315mm</t>
  </si>
  <si>
    <t>Izdelava revizijskega jaška iz bet.cevi Ø 80cm, z betoniranjem dna v C25/30, obdelavo dna s cem.m. 1:2; dobavo in vgraditvijo pokrova</t>
  </si>
  <si>
    <t>AB pokrov z odprtinami za dvigovanje</t>
  </si>
  <si>
    <t>globine do 1,00m</t>
  </si>
  <si>
    <t>globine 1,00 - 1,50m</t>
  </si>
  <si>
    <t>globine 1,50 - 2,00m</t>
  </si>
  <si>
    <t>globine 2,00 - 2,50m</t>
  </si>
  <si>
    <t>ltž okrogli pokrov  Ø 600  s kvadratnim ohišjem, vgradnja z arm.bet.vencem - C250 (art.643) - na peronu</t>
  </si>
  <si>
    <t xml:space="preserve">ltž okrogli pokrov in okvir Ø 600 - B125 (art.600) </t>
  </si>
  <si>
    <t>d./</t>
  </si>
  <si>
    <t>ltž okrogli pokrov in okvir Ø 600 - C250 (art.603) - nakladalna ploščad</t>
  </si>
  <si>
    <t>e./</t>
  </si>
  <si>
    <t>ltž okrogli pokrov in okvir Ø 600 - D400 (art.604) - J19</t>
  </si>
  <si>
    <t>Izdelava revizijskega jaška iz bet.cevi Ø 120cm, z betoniranjem dna v C25/30, obdelavo dna s cem.m. 1:2; dobavo in vgraditvijo ltž okrogleg pokrova in okvirja Ø 600 - C250 (art.603) ter arm.bet venca; vključno z vstopnimi železi ali lestvijo</t>
  </si>
  <si>
    <t>globine 3,20m</t>
  </si>
  <si>
    <t>globine 3,7m</t>
  </si>
  <si>
    <t>-nakladalna ploščad</t>
  </si>
  <si>
    <t>Dobava in polaganje betonskih kanalet sv.dim. 50/30/100 cm na betonski podlagi 10 cm, s predhodnim planiranjem in utrjevanjem, ter napravo gramozne podlage v debelini 10 cm</t>
  </si>
  <si>
    <t>Dobava in vgraditev montažne linijske kanalete z rešetko, peskolovi in priključki na jaške; naprava bet.podlage (beton C25/30) in obbetoniranje ob straneh, tesnjenjem stika okvirja kanalete s tlakom ter vsa potrebna zemlj.dela</t>
  </si>
  <si>
    <t>peron 1</t>
  </si>
  <si>
    <t>-kanaleta sv.šir.150mm v dolž.82,5m ter peskolovi tipizirane izvedbe (5 x 0,50m) - (kot n.pr.tip Hauraton KS 150 z fibretec rešetko SW9, B125</t>
  </si>
  <si>
    <t xml:space="preserve">-odtočna cev DN 150mm </t>
  </si>
  <si>
    <t>-kanaleta sv.šir.100mm v dolž.21,5m ter peskolovi tipizirane izvedbe (2 x 0,50m) - (kot n.pr.tip Hauraton KS 100 z GUGI rešetko 20/30, B125</t>
  </si>
  <si>
    <t xml:space="preserve">-odtočna cev DN 100mm </t>
  </si>
  <si>
    <t>peron 2</t>
  </si>
  <si>
    <t>-kanaleta sv.šir.150mm v dolž.82m ter peskolovi tipizirane izvedbe (5 x 0,50m) - (kot n.pr.tip Hauraton KS 150 z fibretec rešetko SW9, B125</t>
  </si>
  <si>
    <t>-kanaleta sv.šir.100mm v dolž.17,5m ter peskolov tipizirane izvedbe (1 x 0,50m) - (kot n.pr.tip Hauraton KS 100 z GUGI rešetko 20/30, B125</t>
  </si>
  <si>
    <t>postajna ploščad</t>
  </si>
  <si>
    <t>-kanaleta sv.šir.150mm v dolž.47m ter peskolovi tipizirane izvedbe (3 x 0,50m) - (kot n.pr.tip Hauraton KS 150 z fibretec rešetko SW9, B125</t>
  </si>
  <si>
    <t>-kanaleta sv.šir.100mm v dolž.18,5m ter peskolov tipizirane izvedbe (1 x 0,50m) - (kot n.pr.tip Hauraton KS 100 z GUGI rešetko 20/30, B125</t>
  </si>
  <si>
    <t>Izdelava priključkov na jaške; izsekavanje odprtine ter tesnjenje s cem.malto 1:2</t>
  </si>
  <si>
    <t>do Ø 250mm</t>
  </si>
  <si>
    <t>do Ø 300mm</t>
  </si>
  <si>
    <t>Izdelava priključka kanalete na bet.jaške; izsekavanje odprtin in tesnitev s cem.m.1:2</t>
  </si>
  <si>
    <t>Izdelava iztočnih glav na cevi Ø 200mm z dobavo, pripravo in vgradnjo (beton C25/30) s potrebnim izkopom, zasipi in opažem.</t>
  </si>
  <si>
    <t>Izddelava zaključnega zidu na prehodu PVC cevi Ø 200mm v tlakovan jarek. Zid je iz betona C25/30 (vodotesen) deb.20cm, dolž.1,20m in višine 1,00m  (vključno s temeljnim delom); vključno z armaturo, opažem ter vsemi zemlj.deli</t>
  </si>
  <si>
    <t>-od jaška KJ11 na tlakovan jarek</t>
  </si>
  <si>
    <t>Poglobitev obst.jarka od 0 do 50cm z izkopom do predvidenega profila ter tlakovanje jarka z lomljenim kamnom deb.20cm, položen v peščeni sloj v deb.20cm</t>
  </si>
  <si>
    <t>Tlakovanje izpustov cevi po brežini z lomljenim kamnom deb.10cm na bet. podlagi iz betona C16/20 s tesnjenimi stiki, predhodno napravo peščene podlage</t>
  </si>
  <si>
    <t>Pregled in čiščenje kanala s preizkusom vodotesnosti kanala.</t>
  </si>
  <si>
    <t>5. ODVODNJEVANJE</t>
  </si>
  <si>
    <t>Izdelava peskolova iz bet. cevi Ø 50 cm globine 1,65 m, podložnim betonom C12/15 in z betoniranjem dna z betonom C25/30, obdelavo dna s cem. m. 1:2 in vgraditvijo ltž. Rešetke 40/40 cm - 250 kN (art.706) z okvirjem in arm. bet. vencem.</t>
  </si>
  <si>
    <t>6. OTOČNI PERON 1</t>
  </si>
  <si>
    <t>Izkop materiala v III.kat. z odvozom materiala v začasno oz.stalno deponijo</t>
  </si>
  <si>
    <t>-delni izkop temelja peronskega elementa in zaključnih zidov (ostali izkop je vključen v poglavju "spodnji ustroj")</t>
  </si>
  <si>
    <t>Planiranje in utrjevanje podlage temeljnih tal; vključno pod "L" elementom, zaključnih zidov</t>
  </si>
  <si>
    <t>Zasip za temelji in pod tamponom perona z nevezanim nasipnim materialom (peščeno gramozni material), z dobavo, vgrajevanjem, planiranjem in utrditvijo do predpisane komprimacije, vgrajevanje v slojih do 30 cm</t>
  </si>
  <si>
    <t xml:space="preserve">Izdelava nevezane nosilne plasti tamponskega drobljenca D 32 v deb.20cm; z dobavo, vgrajevanjem v slojih, planiranjem in utrditvijo do predpisane komprimacije </t>
  </si>
  <si>
    <t xml:space="preserve">enozrnati drenažni beton C12/15 </t>
  </si>
  <si>
    <t>beton C20/25</t>
  </si>
  <si>
    <t>opaž robov betona (vključno dilatacije - delovni stik)</t>
  </si>
  <si>
    <t>Vlaganje stiropora v dilatacije temeljev in delno pete L zidu</t>
  </si>
  <si>
    <t>-deb.3,5cm (temelj in delno peta L zidu)</t>
  </si>
  <si>
    <t>-deb.1,5cm (zid)</t>
  </si>
  <si>
    <t xml:space="preserve">Tesnitev dilatacijskega spoja s trajno elastičnim kitom </t>
  </si>
  <si>
    <t xml:space="preserve">Dobava in polaganje arm.betonskih peronskih elementov "L" dim 60/85 cm, dolžine 100cm, položeni na temelj v cem.malti. V ceni je vključiti tudi 2x sidranje elementa v temelj z vsemi deli (sidro iz RA fi 14mm, l= 34cm, luknja v nogi "L" elemneta je konusna fi 8-6cm, v betonu temelja pa 3cm, zalitje s cem.malto 1:4) ter zalitje utora na vertikalni steni s cem.m.po montaži elementov. Stiki med posameznimi elementi so vodotesno tesnjeni. </t>
  </si>
  <si>
    <t xml:space="preserve">Izvedba zaključnega arm.bet."L" zidu na koncu in na začetku perona betonirana na mestu; zemlj.dela vključena zgoraj; dim.2 x 7,08m. </t>
  </si>
  <si>
    <t>Izvedba po detajlu!</t>
  </si>
  <si>
    <t>vgrajevanje betona C12/15 v podložni beton pod temelji</t>
  </si>
  <si>
    <t>vgrajevanje betona C30/37, XC2,XF2,XD2, vodotesen beton PVII v arm.bet.temelje</t>
  </si>
  <si>
    <t>vgrajevanje betona C30/37, XC2,XF2,XD2, vodotesen beton PVII v arm.bet.zidove</t>
  </si>
  <si>
    <t>betonsko jeklo z dobavo ravnanjem, rezanjem, krivljenjem, prikrojevanje, polaganjem in vezanjem za srednje zahtevno ojačitev. Jeklo B500S, B500M</t>
  </si>
  <si>
    <t>armaturne mreže do 3kg/m2 (Q283)</t>
  </si>
  <si>
    <t>opaž ravnih temeljev z montažo, demontažo in čiščenjem.</t>
  </si>
  <si>
    <t>f./</t>
  </si>
  <si>
    <t>dvostranski gladek opaž zidu; z montažo, demontažo in čiščenjem; vključno dilatacije</t>
  </si>
  <si>
    <t>g./</t>
  </si>
  <si>
    <t>dobava in vgraditev tesnilnega nabrekajočega traka v delovni stik med temeljem in zidom</t>
  </si>
  <si>
    <t>Tlak iz betonskih tlakovcev pravokotne oblike viš.8cm s predhodno napravo podlage iz peska fi 0-5mm; deb.5cm s finim planiranjem in utrditvijo. Vrsta tlaka in barva po izbiri projektanta!</t>
  </si>
  <si>
    <t>- peron</t>
  </si>
  <si>
    <t>osnovni tlak</t>
  </si>
  <si>
    <t xml:space="preserve">tlakovec v beli ali svetlo sivi barvi ter drugi površinski obdelavi od osnovnega - usmerjevalni pasovi za slepe in slabovidne; </t>
  </si>
  <si>
    <t xml:space="preserve">- rebrasta zgornja struktura </t>
  </si>
  <si>
    <t xml:space="preserve">- točkovna zgornja struktura (izbočene okrogline) </t>
  </si>
  <si>
    <t>-varnostni pas šir.10cm</t>
  </si>
  <si>
    <t>-varnostni pas šir.60cm (konec perona)</t>
  </si>
  <si>
    <t>-talna oznaka simbola za invalida (5611)</t>
  </si>
  <si>
    <t>Izvedba jeklene ograje iz kovinskih profilov - ogrodja iz okroglih cevi Ø 60/3mm in polnila iz vertilanih cevi Ø 16/1,5mm na osnem razmaku 12 oz.13cm. Stebriči so sidrani na arm.bet.zid ter pokriti z okrasno ploščo (rozeto) Ø120/5mm. Višina ograje je 1,10 m nad  tlakom perona. Izvedba po detajlu projektanta!</t>
  </si>
  <si>
    <t>Kovinski deli so očiščeni in vroče cinkani. Vključno z izdelavo priključka za ozemljitev.</t>
  </si>
  <si>
    <t xml:space="preserve">ograja na zaključku perona dolž.2 x 5,20m </t>
  </si>
  <si>
    <t>7. OTOČNI PERON 2</t>
  </si>
  <si>
    <t>-delni izkop temelja peronskega elementa  in zaključnih zidov (ostali izkop je vključen v poglavju "spodnji ustroj")</t>
  </si>
  <si>
    <t>Izvedba zaključnega arm.bet."L" zidu na začetku in na koncu perona betonirani na mestu; zemlj.dela vključena zgoraj; dim. 6,98m + 7,52m + 2,21m. Izvedba po detajlu!</t>
  </si>
  <si>
    <t>vgrajevanje betona C30/37, XC2,XF2,XD2, vodotesen beton PVII v arm.bet.zid</t>
  </si>
  <si>
    <t>- peron, dostopna klančina</t>
  </si>
  <si>
    <t>-varnostni pas šir.60cm (konec perona in vznožje-vrh klančine)</t>
  </si>
  <si>
    <t>ograja na zaključku perona dolž. 5,20m ter 6,33m</t>
  </si>
  <si>
    <t>8. UREDITEV POSTAJNE PLOŠČADI</t>
  </si>
  <si>
    <t>Izkopi so vključeni v poglavju spodnjega ustroja!</t>
  </si>
  <si>
    <t>Zakoličba gradbenih profilov s potrebnimi meritvami in zavarovanjem</t>
  </si>
  <si>
    <t>Odstranitev betonskih robnikov, odvoz v stalno deponijo</t>
  </si>
  <si>
    <t>Odstranitev asfalta v deb. 5cm z odvozom v komunalno deponijo, recikliranje</t>
  </si>
  <si>
    <t>Planiranje in utrjevanje podlage temeljnih tal pod AB zidom</t>
  </si>
  <si>
    <t>Zasip za AB zidom z nevezanim nasipnim materialom (peščeno gramozni material), z dobavo, vgrajevanjem, planiranjem in utrditvijo do predpisane komprimacije, vgrajevanje v slojih do 30 cm</t>
  </si>
  <si>
    <t>Izvedba AB zidu, betoniranje na mestu. Izvedba po detajlu!</t>
  </si>
  <si>
    <t>-dolžine 51,00m</t>
  </si>
  <si>
    <t xml:space="preserve">vgrajevanje betona C8/10 v podložni beton pod temelji </t>
  </si>
  <si>
    <t>vgrajevanje betona C30/37, XC2,XF2,XD2, vodoteseni beton PV-II v arm.bet.temelje</t>
  </si>
  <si>
    <t>vgrajevanje betona C30/37, XC2,XF2,XD2, vodoteseni beton PV-II v arm.bet.zidove</t>
  </si>
  <si>
    <t>betonsko jeklo z dobavo ravnanjem, rezanjem, krivljenjem, prikrojevanje, polaganjem in vezanjem za srednje zahtevno ojačitev. Jeklo B500B</t>
  </si>
  <si>
    <t>gladek opaž zidu; vidni robovi so posneti; viden beton</t>
  </si>
  <si>
    <t>zaščitna dela:</t>
  </si>
  <si>
    <t xml:space="preserve">-dobava in vgraditev tesnilnega nabrekajočega traka v delovni stik med temeljem in zidom  </t>
  </si>
  <si>
    <t>-izdelava ločilne plasti iz trdih penastih plošč, debelih 2 cm</t>
  </si>
  <si>
    <t xml:space="preserve">-tesnitev dilatacijskega spoja s trajno elastičnim kitom </t>
  </si>
  <si>
    <t>Dobava in vgraditev betonskih robnikov, položeni v betonsko podlago iz betona C16/20. Stiki med robniki so tesnjeni s cem.malto; vključno z vsemi izkopi in zasipi</t>
  </si>
  <si>
    <t>dim.15/25cm</t>
  </si>
  <si>
    <t>Izvedba usmerjevalnih pasov v zaključnem asfaltnem tlaku z betonskimi ploščami deb. 8 cm z rebrasto oz.točkovno (čepasto) zgornjo strukturo, položene na podložni beton C8/10; vključno s tesnitvijo stika s trajno elastično bitumensko maso med ploščami in asfaltom</t>
  </si>
  <si>
    <t>-smerni pas širine 60 cm iz rebričanih plošč</t>
  </si>
  <si>
    <t xml:space="preserve">-križišča poti ter opozorila: plošče iz čepastim vzorcem </t>
  </si>
  <si>
    <t xml:space="preserve">Izdelava obrabne in zaporne plasti bituminizirane zmesi AC 11 surf B 50/70 A4 v deb.5cm </t>
  </si>
  <si>
    <t>Izvedba jeklene ograje iz kovinskih profilov - ogrodja iz okroglih cevi Ø 60/3mm in polnila iz vertilanih cevi Ø 16/1,5mm na osnem razmaku 12 oz.13cm. Stebriči so sidrani na arm.bet.zid ter pokriti z okrasno ploščo (rozeto) Ø120/5mm. Višina ograje je 1,10 m oziroma 0,85m nad  tlakom perona. Izvedba po detajlu projektanta!</t>
  </si>
  <si>
    <t>Kovinski deli so očiščeni in vroče cinkani. Ograja je dilatirana na 6,0m, vključno z izdelavo priključka za ozemljitev.</t>
  </si>
  <si>
    <t>viš.ograje je 1,10m nad vrhom AB zidu; dolžina 50,47m</t>
  </si>
  <si>
    <t>viš.ograje je 0,85m nad vrhom AB zidu; dolžina 13,56m</t>
  </si>
  <si>
    <t>Izvedba jeklene ograje iz kovinskih profilov - ogrodja iz okroglih cevi Ø 60/3mm in polnila iz vertilanih cevi Ø 16/1,5mm na osnem razmaku 12 oz.13cm. Stebrički na razdalji 2,00m so vgrajeni v temelj iz bet.cevi Ø 30cm in zalite z betonom C25/30 z vsemi zemlj.deli. Višina ograje je 1,00m nad GRT. Izvedba po detajlu projektanta!</t>
  </si>
  <si>
    <t>ograja ob tiru št.1; dolžina odsekov je 3 x 24,96m</t>
  </si>
  <si>
    <t>9. UREDITEV DOSTOPA NA JUŽNI STRANI</t>
  </si>
  <si>
    <t>Ostala zemeljska dela so vključena v načrtu podhoda!</t>
  </si>
  <si>
    <t>Površinski izkop materiala v III.kat. z odvozom materiala v začasno oz.stalno deponijo; ostali izkop je vključen v načrtu podhoda!</t>
  </si>
  <si>
    <t>Planiranje in utrjevanje podlage</t>
  </si>
  <si>
    <t>dim.25/10 cm</t>
  </si>
  <si>
    <t>Izdelava humuzirane bankine, široke 50cm</t>
  </si>
  <si>
    <t>10. UREDITEV NAKLADALNE PLOŠČADI Z DOSTOPOM</t>
  </si>
  <si>
    <t>Ščitne tirnice na prehodu preko tira št.6 na nakladalno ploščad so zajete v poglavju zgornjega ustroja.</t>
  </si>
  <si>
    <t>Površinski izkop materiala v III.kat. z odvozom materiala v začasno oz.stalno deponijo</t>
  </si>
  <si>
    <t xml:space="preserve">-dostopna pot </t>
  </si>
  <si>
    <t>Opomba: izkop za nakladalno ploščad je zajeto v poglavju spodnjega ustroja!</t>
  </si>
  <si>
    <t xml:space="preserve">Izdelava nevezane nosilne plasti tamponskega drobljenca D 32 v deb.30cm; z dobavo, vgrajevanjem v slojih, planiranjem in utrditvijo do predpisane komprimacije </t>
  </si>
  <si>
    <t>-deb.30cm (nakladalna ploščad)</t>
  </si>
  <si>
    <t>-deb.25cm (dostopna pot)</t>
  </si>
  <si>
    <t>dim.15/25 cm</t>
  </si>
  <si>
    <t xml:space="preserve">Izdelava nosilne plasti bituminizirane zmesi AC 22 base B 50/70 A4  </t>
  </si>
  <si>
    <t>- v deb.8cm (nakladalna ploščad)</t>
  </si>
  <si>
    <t>- v deb.6cm (dostopna pot)</t>
  </si>
  <si>
    <t xml:space="preserve">Izdelava obrabne in zaporne plasti bituminizirane zmesi AC 11 surf B 50/70 A4 </t>
  </si>
  <si>
    <t>- v deb.5cm (nakladalna ploščad)</t>
  </si>
  <si>
    <t>- v deb.4cm (dostopna pot)</t>
  </si>
  <si>
    <t>Dobava in vgraditev jeklene varnostne ograje, brez distančnika, za nivo zadrževanja N2 in za delovno širino W5</t>
  </si>
  <si>
    <t>Dobava in vgraditev zaključnega elementa; L00,50m; r=0,5m</t>
  </si>
  <si>
    <t>1. PREDDELA</t>
  </si>
  <si>
    <t>Zavarovanje gradbene jame v času gradnje z zagatnicami</t>
  </si>
  <si>
    <t>- npr. tip Larssen L605, zaščita gradbene jame v 1A. Fazi Računa se dobava, zabijanje, vzdrževanje in odstranitev po končani gradnji.</t>
  </si>
  <si>
    <t xml:space="preserve">Izvedba zabitih vertikalnih tirnic in založenih s plohi (Berlinska stena), za zaščito gradbene jame </t>
  </si>
  <si>
    <t xml:space="preserve">1. faza del: 25 m2 </t>
  </si>
  <si>
    <t>1A. faza del: 10 m2</t>
  </si>
  <si>
    <t>2. faza del: 10 m2</t>
  </si>
  <si>
    <t>3. faza del: 16 m2</t>
  </si>
  <si>
    <t>1.5.</t>
  </si>
  <si>
    <t>Črpanje vode za zavarovanje gradbene jame, od 6 do 15 l/s</t>
  </si>
  <si>
    <t>1.6.</t>
  </si>
  <si>
    <t>Organizacija gradbišča – postavitev začasnih objektov</t>
  </si>
  <si>
    <t>1.7.</t>
  </si>
  <si>
    <t>Organizacija gradbišča – odstranitev začasnih objektov</t>
  </si>
  <si>
    <t>2. ZEMELJSKA DELA</t>
  </si>
  <si>
    <t>Pri izvedbi upoštevati elaborat o geološkem - geotehničnem poročilu terena; naknadna navodila geomehanika in projektanta.</t>
  </si>
  <si>
    <t>Izkop zemljine – 3. kategorije za gradbene jame za objekte, globine 2,1 do 4,0 m – strojno</t>
  </si>
  <si>
    <t>- vključno z nakladanjem in odvozom v stalno deponijo in razstiranjem</t>
  </si>
  <si>
    <t>Ureditev planuma temeljnih tal zrnate kamnine – 3. kategorije</t>
  </si>
  <si>
    <t>- pod podložnim betonom, v ravnini</t>
  </si>
  <si>
    <t>- pod podložnim betonom, v naklonu</t>
  </si>
  <si>
    <t>Dobava in vgraditev geotekstilije za ločilno plast (po načrtu)</t>
  </si>
  <si>
    <t>- npr. Polyfelt TS50, pod tamponsko blazino</t>
  </si>
  <si>
    <t>Vgraditev nasipa iz zrnate kamnine - 3. kategorije.</t>
  </si>
  <si>
    <t>Izdelava nasipa brežine ob koncu podhoda in stopnišča 4.</t>
  </si>
  <si>
    <t>Humuziranje brežine z valjanjem, v debelini do 15 cm - strojno.</t>
  </si>
  <si>
    <t>Vključno z zatravitvijo s semenom, humus iz deponije. Ob koncu podhoda in stopnišča 4.</t>
  </si>
  <si>
    <t>Opomba: Nekoherentni material (GW, SW) ustrezne zrnavosti izvesti s komprimiranjem v slojih po 30 cm. Komprimacija glede na globino: cona C: MPP = 95%, Ev2 = 60 MN/m2, cona B: MPP = 98%, Ev2 = 80 MN/m2, cona A: MPP = 100%, Ev2 = 100 MN/m2.</t>
  </si>
  <si>
    <r>
      <t>- tamponski drobljenec (GW, SW) v debelini 30 cm, Ev2</t>
    </r>
    <r>
      <rPr>
        <vertAlign val="subscript"/>
        <sz val="8"/>
        <rFont val="Arial"/>
        <family val="2"/>
        <charset val="238"/>
      </rPr>
      <t xml:space="preserve"> </t>
    </r>
    <r>
      <rPr>
        <sz val="8"/>
        <rFont val="Arial"/>
        <family val="2"/>
        <charset val="238"/>
      </rPr>
      <t>= 60-80 MPa, MPP = 95%</t>
    </r>
  </si>
  <si>
    <t>3. ODVODNJEVANJE</t>
  </si>
  <si>
    <t xml:space="preserve">Kanalizacijska cev Ø 100 mm za odvodnjavanje kanalete v podhodu in na vrhu stopnišča. </t>
  </si>
  <si>
    <t>Predviden tip Hauraton Racyfix Hicap S 100, z vtočnim kanalom, v vroče pocinkani izvedbi z vsemi gradbenimi deli in vbetoniranjem.</t>
  </si>
  <si>
    <t xml:space="preserve">- kanaleta na vrhu stopnišč podhoda </t>
  </si>
  <si>
    <t>Predviden tip Hauraton Faserfix Super KS 100, s kovinskim okvirjem in mrežo v vroče pocinkani izvedbi z vsemi gradbenimi deli in vbetoniranjem.</t>
  </si>
  <si>
    <t>Dobava in vgraditev pokrova iz ojačanega cementnega betona, izmere prereza 60/60 cm.</t>
  </si>
  <si>
    <t xml:space="preserve">Opomba: V postavki je upoštevati obdelavo notranjosti jaška s cem. malto v zalikani izvedbi, okvirjem iz nerjavne pločevine in pokrov z betonskim polnilom. Pokrov je obdelan kot tlak podhoda in opremljen z vijakom za dviganje. </t>
  </si>
  <si>
    <t>4. GRADBENA IN OBRTNIŠKA DELA</t>
  </si>
  <si>
    <t>TESARSKA DELA</t>
  </si>
  <si>
    <t xml:space="preserve">Opaži konstrukcij morajo biti izvedeni za vodotesni beton (glej tudi tehnično poročilo). Opaži vidnih betonskih površin morajo zagotoviti predpisane zahteve, skladno s SIST EN 13670. </t>
  </si>
  <si>
    <t>4.1.1.</t>
  </si>
  <si>
    <t>Izdelava podprtega opaža za ravne temelje</t>
  </si>
  <si>
    <t>Opomba: opaž talnih plošč: podhoda, dvigalnih jaškov in stopniščnih ram.</t>
  </si>
  <si>
    <t>4.1.2.</t>
  </si>
  <si>
    <t xml:space="preserve">Opomba: opaž jaška v talni plošči podhoda </t>
  </si>
  <si>
    <t>4.1.3.</t>
  </si>
  <si>
    <t>Izdelava dvostranskega vezanega opaža za raven zid, visok do 2 m</t>
  </si>
  <si>
    <t>Opomba: opaž parapetnih zidov nad podhodom</t>
  </si>
  <si>
    <t>4.1.4.</t>
  </si>
  <si>
    <t>Opomba: opaž sten podhoda in stopnišč.</t>
  </si>
  <si>
    <t>4.1.5.</t>
  </si>
  <si>
    <t>Izdelava dvostranskega vezanega opaža za raven zid, visok nad 8 m</t>
  </si>
  <si>
    <t>4.1.6.</t>
  </si>
  <si>
    <t>4.1.7.</t>
  </si>
  <si>
    <t>Izdelava podprtega opaža za ravno ploščo s podporo, visoko 2,1 do 4 m</t>
  </si>
  <si>
    <t>Opomba: opaž spodnje strani stropne plošče podhoda in izhoda na stopnišče.  Višina podpiranja 2,8 - 3,5 m</t>
  </si>
  <si>
    <t>4.1.8.</t>
  </si>
  <si>
    <t>4.1.9.</t>
  </si>
  <si>
    <t>Opomba: odprtine v stenah podhoda in stopnišča za razsvetljavo. Ocena:</t>
  </si>
  <si>
    <t>4.1.10.</t>
  </si>
  <si>
    <t>4.1.11.</t>
  </si>
  <si>
    <t xml:space="preserve">Opaži za izvedbo čela in stranic enostavnih stopnic. </t>
  </si>
  <si>
    <t>DELA Z JEKLOM ZA OJAČITEV</t>
  </si>
  <si>
    <t>4.2.1.</t>
  </si>
  <si>
    <t>4.2.2.</t>
  </si>
  <si>
    <t>DELA S CEMENTNIM BETONOM</t>
  </si>
  <si>
    <t>Armirano betonska konstrukcija podhoda s stopnišči, dvigalnimi jaški in zidovi mora biti izvedena vodotesno - sistem "bele kadi". Kvaliteta vidnih betonskih površin mora biti v skladu s SIST EN 13670. Glej tudi tehnično poročilo projektanta - statika.</t>
  </si>
  <si>
    <t>4.3.1.</t>
  </si>
  <si>
    <t>4.3.2.</t>
  </si>
  <si>
    <t>4.3.3.</t>
  </si>
  <si>
    <t>4.3.4.</t>
  </si>
  <si>
    <t xml:space="preserve">Dobava in vgraditev ojačenega cementnega betona C30/37 v pasovne temelje </t>
  </si>
  <si>
    <t>Opomba: XC4, XF3, vodotesni beton PV-II. Temelji parapetnih zidov nad podhodom. Temelji jeklene nadstrešnice stopnišča 2 in 3</t>
  </si>
  <si>
    <t>4.3.5.</t>
  </si>
  <si>
    <t>Opomba: XC4, XF3, vodotesni beton PV-II. Talna plošča podhoda z zbirnima jaškoma, talna plošča jaškov za dvigala, talna plošča stopnišč s stopnicami</t>
  </si>
  <si>
    <t>4.3.6.</t>
  </si>
  <si>
    <t>Dobava in vgraditev ojačenega cementnega betona C30/37 v stene …………</t>
  </si>
  <si>
    <t xml:space="preserve">Opomba: XC4, XF3, vodotesni beton PV-II, stene podhoda, parapetna zidova nad podhodom in stene stopnišč. </t>
  </si>
  <si>
    <t>4.3.7.</t>
  </si>
  <si>
    <t>4.3.8.</t>
  </si>
  <si>
    <t>Opomba: XC4, XF3, vodotesni beton PV-II, stropna plošča podhoda in izhoda na stopnišče</t>
  </si>
  <si>
    <r>
      <t>Dobava in vgraditev podložnega cementnega betona C12/15 v prerez do 0,15 m</t>
    </r>
    <r>
      <rPr>
        <vertAlign val="superscript"/>
        <sz val="8"/>
        <rFont val="Arial"/>
        <family val="2"/>
        <charset val="238"/>
      </rPr>
      <t>3</t>
    </r>
    <r>
      <rPr>
        <sz val="8"/>
        <rFont val="Arial"/>
        <family val="2"/>
        <charset val="238"/>
      </rPr>
      <t>/m</t>
    </r>
    <r>
      <rPr>
        <vertAlign val="superscript"/>
        <sz val="8"/>
        <rFont val="Arial"/>
        <family val="2"/>
        <charset val="238"/>
      </rPr>
      <t>2</t>
    </r>
  </si>
  <si>
    <r>
      <t>Dobava in vgraditev zaščitnega / izravnalnega / nagibnega cementnega betona C16/20 v prerez nad 0,15 m</t>
    </r>
    <r>
      <rPr>
        <vertAlign val="superscript"/>
        <sz val="8"/>
        <rFont val="Arial"/>
        <family val="2"/>
        <charset val="238"/>
      </rPr>
      <t>3</t>
    </r>
    <r>
      <rPr>
        <sz val="8"/>
        <rFont val="Arial"/>
        <family val="2"/>
        <charset val="238"/>
      </rPr>
      <t>/m</t>
    </r>
    <r>
      <rPr>
        <vertAlign val="superscript"/>
        <sz val="8"/>
        <rFont val="Arial"/>
        <family val="2"/>
        <charset val="238"/>
      </rPr>
      <t>2</t>
    </r>
  </si>
  <si>
    <r>
      <t>Dobava in vgraditev zaščitnega cementnega betona C25/30 v prerez do 0,15 m</t>
    </r>
    <r>
      <rPr>
        <vertAlign val="superscript"/>
        <sz val="8"/>
        <rFont val="Arial"/>
        <family val="2"/>
        <charset val="238"/>
      </rPr>
      <t>3</t>
    </r>
    <r>
      <rPr>
        <sz val="8"/>
        <rFont val="Arial"/>
        <family val="2"/>
        <charset val="238"/>
      </rPr>
      <t>/m</t>
    </r>
    <r>
      <rPr>
        <vertAlign val="superscript"/>
        <sz val="8"/>
        <rFont val="Arial"/>
        <family val="2"/>
        <charset val="238"/>
      </rPr>
      <t>2</t>
    </r>
  </si>
  <si>
    <t>ZIDARSKA IN KAMN. DELA</t>
  </si>
  <si>
    <t>4.4.1.</t>
  </si>
  <si>
    <t>Dobava in polaganje rezanih granitnih plošč, lepljenih na betonsko podlago. Izvedba po detajlu in kontroli mer na objektu.</t>
  </si>
  <si>
    <t>Opomba: obloga stopniščnega podesta in klančin ob stopnicah z nedrsečimi rezanimi granitnimi ploščami deb. 3 cm, lepljene na podlago</t>
  </si>
  <si>
    <t>4.4.2.</t>
  </si>
  <si>
    <t>Opomba: obloga nastopnih ploskev stopnic z rezanimi granitnimi ploščami deb. 3 cm, lepljene na podlago, z dobavo materiala. Izvedba po detajlu in kontroli mer na objektu!</t>
  </si>
  <si>
    <t>- šir. 30 cm, nedrseča izvedba</t>
  </si>
  <si>
    <t>4.4.3.</t>
  </si>
  <si>
    <t>Opomba: obloga čela stopnic z rezanimi granitnimi ploščami deb. 2 cm, lepljene na podlago; z dobavo materiala. Izvedba po detajlu in kontroli mer na objektu!</t>
  </si>
  <si>
    <t>- višine 15,9 in 16,2 cm</t>
  </si>
  <si>
    <t>4.4.4.</t>
  </si>
  <si>
    <t>Dobava in polaganje ploščic iz granitogreza, lepljenje na betonsko podlago</t>
  </si>
  <si>
    <t>Opomba: nedrseč tlak v podhodu debeline 0,8 cm, način polaganja po načrtu. Vrsta ploščic po izbiri projektanta. Vključiti tudi izvedbo dilatacij s trajnoelastičnim kitom in obrobnimi nerjavnimi profili - po detajlu.</t>
  </si>
  <si>
    <t>4.4.5.</t>
  </si>
  <si>
    <t>Dobava in polaganje obrob z granitnimi ploščami</t>
  </si>
  <si>
    <t>4.4.6.</t>
  </si>
  <si>
    <t>Dobava in polaganje nedrsnih R11 čepastih betonskih plošč dimenzije 30 x 30 cm deb. 8,0 cm, položene na betonsko podlago, vgrajene s cem. malto.</t>
  </si>
  <si>
    <t>4.4.7.</t>
  </si>
  <si>
    <t>Dobava in polaganje nedrsnih R11, čepastih keramičnih ploščic dim. 30x30 cm deb. 10 mm v cementno - akrilno lepilo.</t>
  </si>
  <si>
    <t>- v temno sivi barvi, v tlaku podhoda</t>
  </si>
  <si>
    <t>4.4.8.</t>
  </si>
  <si>
    <t xml:space="preserve">Dobava in polaganje nedrsnih R11, žlebljenih keramičnih ploščic dim. 30x30 cm deb. 10 mm v cementno - akrilno lepilo. </t>
  </si>
  <si>
    <t>- v kontrastni temno sivi barvi, v podhodu, smerne/vodilne oznake postavljene v smeri hoje (širina 2x 30 cm). Npr. Casalgrande Padana - granitogres tactile. Izvedba ploščic mora biti skladna s SIST ISO 21542:2012.</t>
  </si>
  <si>
    <t>4.4.9.</t>
  </si>
  <si>
    <t>4.4.10.</t>
  </si>
  <si>
    <t>- čiščenje tlaka v podhodu in stopnišč po končanih delih</t>
  </si>
  <si>
    <t>4.4.11.</t>
  </si>
  <si>
    <t>Opomba: podhod in stene ob stopnišču.</t>
  </si>
  <si>
    <t>4.4.12.</t>
  </si>
  <si>
    <t>Izvedba oljetesnega premaza dna jaška za dvigalo</t>
  </si>
  <si>
    <t>KLJUČAVNIČARSKA DELA</t>
  </si>
  <si>
    <t>4.5.1.</t>
  </si>
  <si>
    <t>Dobava in vgraditev stenskega pridržnega ročaja iz dveh cevi v višinskem razmaku 20 cm. Izvedba iz nerjavnega (inox) jekla Φ 44 mm. Sidra z vgraditvijo na zid. Površina obdelana v nesvetleči izvedbi. Izvedba po detajlu projektanta! Kvaliteta nerjavnega jekla skladna z AISI 304.</t>
  </si>
  <si>
    <t>- na vrhu stopnišča stebriček sidran v tla</t>
  </si>
  <si>
    <t>4.5.2.</t>
  </si>
  <si>
    <t>- na sredini stopnic stopnišča 1 in 4</t>
  </si>
  <si>
    <t>4.5.3.</t>
  </si>
  <si>
    <t>4.5.4.</t>
  </si>
  <si>
    <t>4.6.</t>
  </si>
  <si>
    <t>ZAŠČITNA DELA</t>
  </si>
  <si>
    <t>4.6.1.</t>
  </si>
  <si>
    <t>Horizontalna hidroizolacija nad ploščo podhoda - 2x epoxidni premaz</t>
  </si>
  <si>
    <t>4.6.2.</t>
  </si>
  <si>
    <t>4.6.3.</t>
  </si>
  <si>
    <t>4.6.4.</t>
  </si>
  <si>
    <t>Opomba: 2x BHT s stekleno tkanino 5 mm, lepljeno po celotni površini</t>
  </si>
  <si>
    <t>4.6.5.</t>
  </si>
  <si>
    <t>- dilatacije podhoda in stopnišč</t>
  </si>
  <si>
    <t>4.6.6.</t>
  </si>
  <si>
    <t>Elastična blazina za zmanjšanje hrupa v deb. 2 cm. Na zgornji površini stropne plošče.</t>
  </si>
  <si>
    <t>4.6.7.</t>
  </si>
  <si>
    <t>4.6.8.</t>
  </si>
  <si>
    <t xml:space="preserve">Opomba: vidna stran dilatacije, npr. profil FV 30/20/2, š = 95 mm </t>
  </si>
  <si>
    <t>4.6.9.</t>
  </si>
  <si>
    <t>Opomba: sredinski dilatacijski trak širine 320 mm, npr. profil D 320</t>
  </si>
  <si>
    <t>4.6.10.</t>
  </si>
  <si>
    <t>Opomba: zunanji dilatacijski tesnilni trak, npr. tip D 2511, širine 500 mm</t>
  </si>
  <si>
    <t>4.6.11.</t>
  </si>
  <si>
    <t>Opomba: tesnilna pločevina z nanosom za tesnenje delovnih stikov, deb. 3 mm, širine 150 mm</t>
  </si>
  <si>
    <t>Izvedba po IZN projektu in detajlih projektanta. Elementi tesnilnih trakov so med seboj vodotesno spajani.</t>
  </si>
  <si>
    <t>Obnova in zavarovanje zakoličbe trase - ostale ceste</t>
  </si>
  <si>
    <t>KM</t>
  </si>
  <si>
    <t>Ponovno zakoličenje in zavarovanje zakoličbe trase med delom</t>
  </si>
  <si>
    <t>Zakoličenje TK vodov s strani upravljavca</t>
  </si>
  <si>
    <t>Zakoličenje elektro vodov s strani upravljavca</t>
  </si>
  <si>
    <t>Zakoličenje kanalizacije s strani upravljavca</t>
  </si>
  <si>
    <t>Rezkanje obstoječega asfalta v debelini 4 cm za vklop v obstoječe stanje</t>
  </si>
  <si>
    <t>Rušenje vozišč iz asfalta debeline 5-10 cm</t>
  </si>
  <si>
    <t>Odstranitev razne opreme parkirišča</t>
  </si>
  <si>
    <t>Porušitev zida/nakladalne rampe višine cca. 1,0 m, vključno z odvozom na deponijo. Betonski stebrički 6 kom, zapornica 2 kom,</t>
  </si>
  <si>
    <t>Široki izkop zrnate kamnine - 3. kategorije - strojno z nakladanjem NAKLADALNA RAMPA</t>
  </si>
  <si>
    <t>Široki izkop zrnate kamnine - 3. kategorije - strojno z nakladanjem PARKIRIŠČE;</t>
  </si>
  <si>
    <t>Planum naravnih temeljnih tal v lahki zemljini (II/III) - strojno</t>
  </si>
  <si>
    <t xml:space="preserve">Dobava in vgraditev geotekstilije za ločilno plast (po načrtu), natezna trdnost do nad 18 kN/m2. Vzdolžna in prečna natezna trdnost 20 kN/m.
</t>
  </si>
  <si>
    <t>Humuziranje zelenice brez valjanja, v debelini nad 15 cm - ročno</t>
  </si>
  <si>
    <t>Izdelava nevezane nosilne plasti enakomerno zrnatega drobljenca iz kamnine v debelini 21 do 30 cm - PLOČNIK                                                                                         Dobava in vgraditev zmrzlinsko obstojno posteljico D63 (vsebnost finih zrn do 5%) v debelini 30 cm. zgoščenost min 98% po Proctorju.</t>
  </si>
  <si>
    <t>Izdelava nevezane nosilne plasti enozrnatega drobljenca iz kamnine v debelini od 31 do 40 cm                                                                                                                                  Dobava in vgraditev posteljice D63 v debelini 40 cm, kamniti zmrzlinsko odporni material, Ev2&gt;80 MN/m2; Evd&gt;40 MN/m2; zgoščenost min 98% po Proctorju</t>
  </si>
  <si>
    <t>3. VOZIŠČNE KONSTRUKCIJE</t>
  </si>
  <si>
    <t>Izdelava nosilne plasti bituminizirane zmesi AC 22 base B 50/70 A4 v debelini 6 cm</t>
  </si>
  <si>
    <t xml:space="preserve">Izdelava obrabne in zaporne plasti bituminizirane zmesi AC 8 surf B 70/100 v debelini 4 cm; PARKIRIŠČE  </t>
  </si>
  <si>
    <t>Dobava in vgraditev obrabno zaporne plasti bituminizirane zmesi AC 8 surf B50/70 A4 v debelini 5 cm; PLOČNIK</t>
  </si>
  <si>
    <t>Čiščenje utrjene/odrezkane površine podlage pred pobrizgom z bitumenskim vezivom</t>
  </si>
  <si>
    <t>Vgraditev predfabriciranih dvignjenih robnikov iz cementnega betona s prerezom 15/25 cm. Dobava in vgraditev betonskih robnikov 15/25/100 cm, vgrajenih na višino +10cm</t>
  </si>
  <si>
    <t>Dobava in vgraditev predfabriciranega dvignjenega robnika iz cementnega betona s prerezom 8/20 cm</t>
  </si>
  <si>
    <t>Izdelava nevezane nosilne plasti enakomerno zrnatega drobljenca iz kamnine v debelini do 20 cm - PLOČNIK                                                                                                 Dobava in vgraditev nevezane nosilne plasti kamnitega materiala D32, Tampon, Ev2&gt;80 MN/m2; Evd&gt;40 MN/m2; zgoščenost min 98% po Proctorju, v debelini 20 cm.</t>
  </si>
  <si>
    <t>Izdelava nevezane nosilne plasti enakomerno zrnatega drobljenca iz kamnine v debelini 21 do 30 cm                                                                                                              Tamponski drobljenec D22 v debelini 30 cm, Ev2&gt;90 MN/m2; Evd&gt;45 MN/m2; zgoščenost min 98% po Proctorju.</t>
  </si>
  <si>
    <t>4. ODVODNJAVANJE</t>
  </si>
  <si>
    <t>Zakoličba, trasna in višinska navezava količkov in zavarovanje.</t>
  </si>
  <si>
    <t>Široki izkop zrnate kamnine - 3. kategorije - strojno z nakladanjem</t>
  </si>
  <si>
    <t>Dobava in vgraditev peščenega materiala za peščeno posteljico (0-4 mm) s komprimacijo do zbitosti 97% SPP; cevi kanalizacije</t>
  </si>
  <si>
    <t>Vgrajevanje zasipa z dobavo kvalitetnega materiala za zasip cevi z granulacijo 8-32 mm, do 30 cm nad temenom cevi. Z granulacijo od 8-32 mm za zasip cevi.</t>
  </si>
  <si>
    <t xml:space="preserve">Zasip z zemljino 3 - kategorije. Vključno s komprimiranjem tal po plasteh 0,30m </t>
  </si>
  <si>
    <t>Dobava in montaža cestnega požiralnika - peskolova PE nazivnega premera DN500, globine do 2.0 m.Stikovanje s spojkami iz rebrastega PE.Všteta tudi izdelava betonskega okvirja in LTŽ vbočena rešetka 400x4000 mm (nosilnosti 400 kN ). Cestni požiralnik ima usedalnika 0.5 m.</t>
  </si>
  <si>
    <t>Dobava in montaža LTŽ pokrovov nosilnosti 400kN</t>
  </si>
  <si>
    <t>Pregled vgrajenih cevi s TV kamero z izdelavo končnega poročila. Pregled celotne novo izvedene kanalizacije.</t>
  </si>
  <si>
    <t xml:space="preserve">Preskus tesnosti jaška </t>
  </si>
  <si>
    <t>Čiščenje kanala po končanih delih</t>
  </si>
  <si>
    <t>Obbetoniranje cevi za kanalizacijo s cementnim betonom C 8/10, po detajlu iz načrta, premera 20 cm. Požiralniške vezi, cev iz linijskega požiralnika fi200 mm, vključno z meteorno cevjo pod voziščem</t>
  </si>
  <si>
    <t>Dobava in montaža PE revizijskih jaškov meterone kanalizacije fi800, vključno z izdelavo posteljice in vzidavo betonskega okvirja za LTŽ pokrov.</t>
  </si>
  <si>
    <t>Dobava in montaža lovilca olja z koalescentnim filtrom in 20% by-passom (S80bp16). Komplet izdelava lovilca olj, izdelan po standartu SIST-EN 858-1, vključno z podaljški vstopnih odprtin. (kot npr. Regeneracija d.o.o..).</t>
  </si>
  <si>
    <t>Izdelava kanalizacije iz cevi iz plastičnih mas, vgrajenih na planumu izkopa, premera 20 cm. PVC cev fi 200mm trdnosti SN8 (požiralniška cev).</t>
  </si>
  <si>
    <t xml:space="preserve">Izdelava kanalizacije iz cevi iz plastičnih mas, vgrajenih na planumu izkopa, premera 25 cm, povezava iz peskolova na revizijski jašek. PVC cev fi 250mm trdnosti SN8 </t>
  </si>
  <si>
    <t>Izdelava kanalizacije iz cevi iz plastičnih mas, vgrajenih na planumu izkopa, premera 30 cm, povezava iz peskolova na revizijski jašek. PVC cev fi 300mm trdnosti SN8.</t>
  </si>
  <si>
    <t>5. GRADBENA IN OBRTNIŠKA DELA</t>
  </si>
  <si>
    <t>Pocinkana žična ograja višine 2,0m, vključno s stebri in temelji</t>
  </si>
  <si>
    <t>Dobava in zasaditev drevoreda in visokodebelnih dreves (kot npr. javor)</t>
  </si>
  <si>
    <t>6. OPREMA CEST</t>
  </si>
  <si>
    <t>Izdelava temelja iz cementnega betona C 12/15, globine 100 cm, premera 30 cm</t>
  </si>
  <si>
    <t>Izdelava tankoslojne vzdolžne označbe na vozišču z enokomponentno belo barvo, vključno 250 g/m2 posipa z drobci / kroglicami stekla, strojno, debelina plasti suhe snovi 250 mikrometra, širina črte 10 cm</t>
  </si>
  <si>
    <t>Doplačilo za izdelavo prekinjenih vzdolžnih označb na vozišču, širina črte 10 cm</t>
  </si>
  <si>
    <t>Izdelava tankoslojne neprekinjene označbe z enokomponentno rumeno barvo, strojno, debelina plasti suhe snovi 200 µm, širina črte 10 cm. Označitev mesta za parkiranje invalidov.</t>
  </si>
  <si>
    <t>Izdelava tankoslojne neprekinjene označbe z enokomponentno rumeno barvo, strojno, debelina plasti suhe snovi 200 µm, širina črte 20 cm. Označitev mesta za parkiranje invalidov.</t>
  </si>
  <si>
    <t>Izdelava tankoslojne prečne in ostalih označb na vozišču z enokomponentno belo barvo, vključno 250 g/m2 posipa z drobci / kroglicami stekla, strojno, debelina plasti suhe snovi 250 mikrometra, širina črte 50 cm</t>
  </si>
  <si>
    <t>Dobava in vgraditev stebrička za prometni znak iz vroče cinkane jeklene cevi s premerom 64 mm, dolge 4000 mm</t>
  </si>
  <si>
    <t>Dobava in pritrditev okroglega prometnega znaka, podloga iz aluminijaste pločevine, znak z odsevno folijo 2. vrste, premera 600 mm</t>
  </si>
  <si>
    <t>Dobava in pritrditev prometnega znaka, podloga iz aluminijaste pločevine, znak z ............ barvo-folijo ....... vrste, velikost do 0,11 m2</t>
  </si>
  <si>
    <t>7. ZAŠČITE IN PRESTAVITVE KOMUNALNIH VODOV</t>
  </si>
  <si>
    <t>Zaščita oz. po potrebi prestavitev komunalnega voda - TK vod. Dela izvede upravljavec. TK vod med profiloma P1 in P2.</t>
  </si>
  <si>
    <t>Prestavitev lesenega droga TK voda v profilu P11</t>
  </si>
  <si>
    <t>Zaščita oz. po potrebi prestavitev komunalnega voda - elektro vod. Dela izvede upravljavec. Elektro vod v profilu P9</t>
  </si>
  <si>
    <t>Prečkanje obstoječe kanalizacije z zaščito komunalnega voda z betoniranjem v območju križanja. obstoječa kanalizacija, 2 kom. Voda</t>
  </si>
  <si>
    <t>1.1 Geodetska dela</t>
  </si>
  <si>
    <t>1.2 Čiščenje terena</t>
  </si>
  <si>
    <t>2.1 Izkopi</t>
  </si>
  <si>
    <t>2.2 Nasipi</t>
  </si>
  <si>
    <t>2.3 Planum temeljnih tal</t>
  </si>
  <si>
    <t>2.4 Ločilne plasti</t>
  </si>
  <si>
    <t>2.5 Brežine in zelenice</t>
  </si>
  <si>
    <t>3.1 Nosilne plasti</t>
  </si>
  <si>
    <t>3.2 Obrabne in zaporne plasti</t>
  </si>
  <si>
    <t>3.3 Robni elementi vozišč</t>
  </si>
  <si>
    <t>4.1 Preddela</t>
  </si>
  <si>
    <t>4.2 Zemeljska dela</t>
  </si>
  <si>
    <t>4.2.1 Izkopi</t>
  </si>
  <si>
    <t>4.2.2 Nasipi</t>
  </si>
  <si>
    <t>4.3 Meteorna kanalizacija</t>
  </si>
  <si>
    <t>5.1 Ključavničarska dela</t>
  </si>
  <si>
    <t>5.2 Zasaditev dreves</t>
  </si>
  <si>
    <t>6.1 Temelji</t>
  </si>
  <si>
    <t>6.2 Talne označbe</t>
  </si>
  <si>
    <t>6.3 Pokončna oprema cest</t>
  </si>
  <si>
    <t>7.1 Zaščite in prestavitve komunalnih vodov</t>
  </si>
  <si>
    <t>Izkop vezljive zemljine/zrnate kamnine – 3. kategorije za temelje širine nad 2 m in globine od 1,0 - 2,0 m, strojno</t>
  </si>
  <si>
    <t>- pod podložnim betonom</t>
  </si>
  <si>
    <t>Izvedba blazine pod temeljem objekta iz drobljenca v debelini do 30 cm.</t>
  </si>
  <si>
    <t xml:space="preserve">Zasip z zrnato kamnino – 3. kategorije - strojno       </t>
  </si>
  <si>
    <t>Zasip temeljev in zaledja zidu. Nekoherentni material (GW, SW) ustrezne zrnavosti z dobavo peščeno prodnatega dobro prepustnega materiala, izvesti s komprimiranjem v slojih po 30 cm</t>
  </si>
  <si>
    <t>Zaščita brežine s kamnito zložbo, izvedeno s cementnim betonom</t>
  </si>
  <si>
    <t>- na čelu zidu</t>
  </si>
  <si>
    <t>Utrditev jarka s kanaletami iz cementnega betona, dolžine 100 cm in širine 50 cm, na podložni plasti iz zmesi zrn drobljenca, debeli 20 cm</t>
  </si>
  <si>
    <t xml:space="preserve">4. GRADBENA IN OBRTNIŠKA DELA </t>
  </si>
  <si>
    <t>Izdelava premičnega odra, visokega do 4 m</t>
  </si>
  <si>
    <t>Izdelava podprtega opaža za razbremenilno konzolo zidu</t>
  </si>
  <si>
    <t xml:space="preserve">Dobava in postavitev rebrastih palic iz visokovrednega naravno trdega jekla B 500 B s premerom 14 mm in večjim, za srednje zahtevno ojačitev                                       </t>
  </si>
  <si>
    <t>- vljučno s potrebnim opažem robov</t>
  </si>
  <si>
    <t xml:space="preserve">Dobava in vgraditev ojačenega cementnega betona C30/37 v pasovne temelje                                           </t>
  </si>
  <si>
    <t xml:space="preserve">Dobava in vgraditev ojačenega cementnega betona C30/37 v stene podpornih ali opornih zidov                </t>
  </si>
  <si>
    <t xml:space="preserve">Dobava in vgraditev ojačenega cementnega betona C30/37 v razbremenilno konzolo opornih zidov                </t>
  </si>
  <si>
    <t xml:space="preserve">Zatesnitev dilatacijske rege s trajno elastičnim zapolnitvenim materialom in penasto gumo                                   </t>
  </si>
  <si>
    <t>- debelina 2 cm</t>
  </si>
  <si>
    <t>Izdelava delovnega stika z nabrekajočim trakom</t>
  </si>
  <si>
    <t>- delovni stik med temeljem in steno ter v steni nad konzolo</t>
  </si>
  <si>
    <t xml:space="preserve">- ocena </t>
  </si>
  <si>
    <t>Zakoličba, obnova in zavarovanje profilov APHZ</t>
  </si>
  <si>
    <t xml:space="preserve">Ročni izkop vezljive zemljine/zrnate kamnine  iz jeklene cevi, globine 75 cm- ročno, vključen tudi izkop s polžem iz jeklene cevi, planiranje dna ročno                                         </t>
  </si>
  <si>
    <t xml:space="preserve">Strojni izkop vezljive zemljine/zrnate kamnine                   </t>
  </si>
  <si>
    <t>Zasip z zrnato kamnino-3. kategorija, vključno z dobavo in vgradnjo</t>
  </si>
  <si>
    <t>Nakladanje in odvoz nevgrajenega materiala na deponijo z razgrinjanjem.</t>
  </si>
  <si>
    <t>Dobava in vgradnja/vtisk jeklene cevi pilota S235 JR G2 Ø600/8mm L=3m, izdelava in vgradnja podložnega betona C25/30 XC2 CI0,2, d=10cm višinsko niveliranega, dobava in vgradnja betona C30/37 XD3/XF4 CI0,2, d=65cm, vključno z vsem pritrdilnim materialom in transportom vrtalne garniture in čiščenjem in pripravo notranjega oboda jeklenega pilota, po detajlu.</t>
  </si>
  <si>
    <t>3. OPREMA - VGRADNJA ELEMENTOV PH OGRAJ</t>
  </si>
  <si>
    <t>Dobava in montaža AB kaskadnih elementov dim. 3,96/0,50/0,12 m, C30/37 XD3/XF4 CI0,2. Potrebna je nabava in montaža vseh materialov potrebnih za montažo AB elementov med HEA stebričke. Po načrtu in detajlu.</t>
  </si>
  <si>
    <t>Dobava in vgraditev AB absorbirajočega elementa za zaščito pred hrupom dim. 3,96/1,00/0,43 m, barva RAL 7032 (4%).                                                                opomba: sestavljen iz AB plošče in lesocementne plošče. Nabava vseh materialov potrebnih za montažo. Po načrtu in detajlu.</t>
  </si>
  <si>
    <t>Dobava in vgraditev AB absorbirajočega elementa za zaščito pred hrupom dim. 3,96/1,00/0,43 m, barva RAL 7030 (4%).                                                                opomba: sestavljen iz AB plošče in lesocementne plošče. Nabava vseh materialov potrebnih za montažo. Po načrtu in detajlu.</t>
  </si>
  <si>
    <t>Dobava in vgraditev AB absorbirajočega elementa za zaščito pred hrupom dim. 2,33/1,00/0,43 m, barva RAL 7032 (4%).                                                                opomba: sestavljen iz AB plošče in lesocementne plošče. Nabava vseh materialov potrebnih za montažo. Po načrtu in detajlu.</t>
  </si>
  <si>
    <t>Dobava in vgraditev AB absorbirajočega elementa za zaščito pred hrupom dim. 2,33/1,00/0,27 m, barva RAL 7030 (4%).                                                                opomba: sestavljen iz AB plošče in lesocementne plošče. Nabava vseh materialov potrebnih za montažo. Po načrtu in detajlu.</t>
  </si>
  <si>
    <t>Nalepka za opozorilo nevarnosti električnega toka</t>
  </si>
  <si>
    <t>Navezava dilatacijskih enot na povratni vod oz. steber VM s pocinkano jekleno vrvjo 70 mm2; (dolžina ene enote ~ 80 m)</t>
  </si>
  <si>
    <t xml:space="preserve">Izvedba meritev galvanskih povezav </t>
  </si>
  <si>
    <t>4. TUJE STORITVE</t>
  </si>
  <si>
    <t>Izvedba meritve učinkovitosti absorbcije PH ograje skladno s standardom SIST EN 14388 za preveritev izolativnih lastnosti vseh tipov in kombinacij protihrupnih panelov po SIST EN 1793-6:2013 (za vsako PH ograjo posebej)</t>
  </si>
  <si>
    <t>Rezervni deli za protihrupne ograje v količini 2% elementov konstrukcije PH ograje, spojnih in pritrdilnih materialov (HEA160, AB parapetni elementi, gabioni, lesocementni panel in pritrdilni materiali, transparentni panel v kovinskem okvirju in pritrdilni materiali).</t>
  </si>
  <si>
    <t>Dodatna dela ob ureditvi križanja s komunalnim vodom (SVTK, elektrika,…) TUJE</t>
  </si>
  <si>
    <r>
      <t xml:space="preserve">Dobava in vgraditev nosilnega stebrička iz jekla za elemente za zaščito pred hrupom, vključno potreben material za tesnitev in pritrditev elementov, profil stebrička vroče valjan in vroče cinkan; </t>
    </r>
    <r>
      <rPr>
        <b/>
        <sz val="8"/>
        <rFont val="Arial"/>
        <family val="2"/>
        <charset val="238"/>
      </rPr>
      <t xml:space="preserve">HEA 160 </t>
    </r>
  </si>
  <si>
    <r>
      <t xml:space="preserve">Dobava in vgraditev nosilnega stebrička iz jekla za elemente za zaščito pred hrupom, vključno potreben material za tesnitev in pritrditev elementov na obstoječi nadvoz, profil stebrička vroče valjan in vroče cinkan; </t>
    </r>
    <r>
      <rPr>
        <b/>
        <sz val="8"/>
        <rFont val="Arial"/>
        <family val="2"/>
        <charset val="238"/>
      </rPr>
      <t xml:space="preserve">varjenec 2xL100/100 </t>
    </r>
  </si>
  <si>
    <t>OAPO-05, (h=2.00m in L=101.30m)</t>
  </si>
  <si>
    <t xml:space="preserve">1. PREDDELA </t>
  </si>
  <si>
    <t xml:space="preserve">2. ZEMELJSKA DELA IN TEMELJENJE </t>
  </si>
  <si>
    <t xml:space="preserve">Strojni izkop vezljive zemljine/zrnate kamnine, planiranje dna ročno (izkop za namesitev gabionov)                                        </t>
  </si>
  <si>
    <t>Izdelava zasipa iz lomljenca frakcije 16/32 mm, vključno z dobavo in vgradnjo.</t>
  </si>
  <si>
    <t>Dobava in vgradnja podložnega betona C12/15 X0 pod gabioni (d= 5 - 15 cm)</t>
  </si>
  <si>
    <t>Dobava in vgradnja gabiona 0,50/0,50/1,66 m</t>
  </si>
  <si>
    <t xml:space="preserve">3. OPREMA - VGRADNJA ELEMENTOV PH OGRAJ </t>
  </si>
  <si>
    <t>Oznaka za zasilni izhod</t>
  </si>
  <si>
    <t xml:space="preserve">4. TUJE STORITVE </t>
  </si>
  <si>
    <t>2.2 Planum temeljnih tal</t>
  </si>
  <si>
    <t>2.3 Nasipi, zasipi, klini, posteljica in glinasti naboj</t>
  </si>
  <si>
    <t>2.4 Brežine in zelenice</t>
  </si>
  <si>
    <t>2.5 Razprostiranje odvečne zemljine</t>
  </si>
  <si>
    <t>2.6 Temeljenje in PH ograj</t>
  </si>
  <si>
    <t>3.1 Ostala oprema</t>
  </si>
  <si>
    <t>APO-03, (h=2.50m in L=232m)</t>
  </si>
  <si>
    <t>APO-01, (h=2.50m in L=200m)</t>
  </si>
  <si>
    <t>Sidranje nosilnega HEA 160 stebrička v armirano betonsko konstrukcijo, po detajlu 11.1, vključno z dobavo vsega materiala</t>
  </si>
  <si>
    <t>Dobava in vgraditev AB absorbirajočega elementa za zaščito pred hrupom dim. 3,96/1,00/0,27 m, barva RAL 7032 (4%).                                                                opomba: sestavljen iz AB plošče in lesocementne plošče. Nabava vseh materialov potrebnih za montažo. Po načrtu in detajlu.</t>
  </si>
  <si>
    <t>Dobava in vgraditev AB absorbirajočega elementa za zaščito pred hrupom dim. 3,96/0,50/0,27 m, barva RAL 7032 (4%).                                                                opomba: sestavljen iz AB plošče in lesocementne plošče. Nabava vseh materialov potrebnih za montažo. Po načrtu in detajlu.</t>
  </si>
  <si>
    <t>Dobava in vgraditev AB absorbirajočega elementa za zaščito pred hrupom dim. 3,96/1,00/0,27 m, barva RAL 7030 (4%).                                                                opomba: sestavljen iz AB plošče in lesocementne plošče. Nabava vseh materialov potrebnih za montažo. Po načrtu in detajlu.</t>
  </si>
  <si>
    <t>Dobava in vgraditev AB absorbirajočega elementa za zaščito pred hrupom dim. 2,96/1,00/0,27 m, barva RAL 7032 (4%).                                                                opomba: sestavljen iz AB plošče in lesocementne plošče. Nabava vseh materialov potrebnih za montažo. Po načrtu in detajlu.</t>
  </si>
  <si>
    <t>Dobava in vgraditev AB absorbirajočega elementa za zaščito pred hrupom dim. 2,96/0,50/0,27 m, barva RAL 7032 (4%).                                                                opomba: sestavljen iz AB plošče in lesocementne plošče. Nabava vseh materialov potrebnih za montažo. Po načrtu in detajlu.</t>
  </si>
  <si>
    <t>Dobava in vgraditev AB absorbirajočega elementa za zaščito pred hrupom dim. 2,96/1,00/0,27 m, barva RAL 7030 (4%).                                                                opomba: sestavljen iz AB plošče in lesocementne plošče. Nabava vseh materialov potrebnih za montažo. Po načrtu in detajlu.</t>
  </si>
  <si>
    <t>1. PRIPRAVLJALNA IN ZAKLJUČNA DELA</t>
  </si>
  <si>
    <t>Priprava in organizacija gradbišča z vsemi objekti in napravami, zagotovitev varnostnih in higiensko tehničnih pogojev, ureditev dostopa. Odstranitev gradbiščnih objektov in naprav ter zagotovitev prvotnega stanja na uporabljenih površinah</t>
  </si>
  <si>
    <t>Geodetska dela pri gradnji objekta (zakoličba, podajanje in kontrola višin in potrebnih smeri)</t>
  </si>
  <si>
    <t>Stalni ali občasni geološki nadzor pri gradnji objekta, vključuje razna merjenja ali izračune stabilnosti objekta glede na geološke razmere terena</t>
  </si>
  <si>
    <t xml:space="preserve">Dobava in vgradnja perforiranih betonskih cevi premera 60 cm, L= 1,0 m, za črpališče podzemne vode iz gradbene jame. </t>
  </si>
  <si>
    <t>7x tirnice dolžine L= 3,0 m, 5x plohi dolžine L= 4,0 m</t>
  </si>
  <si>
    <t>3x tirnice dolžine L= 3,0 m, 5x plohi dolžine L= 1,5 m</t>
  </si>
  <si>
    <t>Izvedba zagatnih sten za zaščito gradbene jame. Računa se dobava, zabijanje, vzdrževanje in odstranitev po končani gradnji.</t>
  </si>
  <si>
    <t>- npr. tip Larssen L605, zaščita gradbene jame zaradi nadstreška avtobusne postaje</t>
  </si>
  <si>
    <t>Strojni izkop v zemljini 3. kat. za gradbene jame za objekte, globine 2,1 do 4,0 m, z odvozom v stalno deponijo in razstiranjem.</t>
  </si>
  <si>
    <t>Strojno ali ročno planiranje dna gradbenih jam. Izvaja se pred vgradnjo podložnega ali izravnalnega betonskega sloja, kar mora biti prevzeto s strani nadzornega organa</t>
  </si>
  <si>
    <t>Izvedba blazine pod temeljem objekta iz drobljenca v debelini nad 30 cm.</t>
  </si>
  <si>
    <t>3. MONTAŽNI OKVIRNI PREPUST</t>
  </si>
  <si>
    <t>Dobava in vgraditev ojačanega podložnega cementnega betona C12/15 deb. 10-20 cm pod montažnimi elementi. Upoštevati potrebni opaž.</t>
  </si>
  <si>
    <t>Dobava in postavitev mreže iz visokovrednega naravno trdega jekla B500B v podložni beton pod montažnimi elementi (mreža Q 196).</t>
  </si>
  <si>
    <t>Izdelava, dobava in montaža elementov-okvirjev iz ojačanega cementnega betona, sv. m. 100/100 cm in dolžine 100 cm. Debelina sten 20 cm z vutami, stiki so tesnjeni s tesnilnimi trakovi in kitani. V poševnem delu spoja je vložen stiropor deb. 1 cm.</t>
  </si>
  <si>
    <t>- beton C30/37, XC2, XF1, vodotesen beton PV-II</t>
  </si>
  <si>
    <t>- armatura B500B vključena v postavki (cca 110 kg/kos)</t>
  </si>
  <si>
    <t>Izdelava vtočnega in iztočnega dela prepusta iz ojačanega cementnega betona - revizijski jašek P1 in P3, z vsemi deli.</t>
  </si>
  <si>
    <t>podložni beton C 12/15 deb. 10 cm, vključno s potrebnim opažem robov</t>
  </si>
  <si>
    <t>opaž talne plošče in sten jaška</t>
  </si>
  <si>
    <t>armatura B500B, ocena</t>
  </si>
  <si>
    <t>ojačani beton C 30/37, XC2, XF1, vodotesen beton PV-II</t>
  </si>
  <si>
    <t>Izdelava sredinskega vtoka iz ojačanega cementnega betona - revizijski jašek P2, z vsemi deli.</t>
  </si>
  <si>
    <t>Dobava in vgradnja LTŽ kanalskega pokrova dim. 80x80 cm, vključno z okvirjem.</t>
  </si>
  <si>
    <t>-  npr. B125, Aksess 800 z zaklepom</t>
  </si>
  <si>
    <t>Izdelava, dobava in montaža kovinske lestve za dostop v jašek, vključno z AK zaščito.</t>
  </si>
  <si>
    <t>Dobava in vgradnja merilnih čepov (reperjev), z navezavo na veljavno nivelmansko mrežo.</t>
  </si>
  <si>
    <t>Izvedba hidroizolacije na zgornji plošči AB okvirja in delno ob straneh. Predhodna priprava betonske površine.</t>
  </si>
  <si>
    <t>Sistem Servidek-Sevipak v sestavi:</t>
  </si>
  <si>
    <t>- bitumenska plošča deb. 12 mm z bandažiranjem stikov</t>
  </si>
  <si>
    <t>- polimer bitumen - PUR nanosna masa (3 kg/m2)</t>
  </si>
  <si>
    <t>Dobava in polaganje PP polsti - 200 g/m2, kot zaščita hidroizolacije na zgornji plošči okvirja.</t>
  </si>
  <si>
    <t>Dobava in vgradnja pustega cementnega betona C20/25, deb. 10-20 cm za oblikovanje dna jaška.</t>
  </si>
  <si>
    <t>Izvedba vodotesnega priključka PVC cevi na betonski jašek.</t>
  </si>
  <si>
    <t>Dobava in vgradnja tesnilnega nabrekajočega traku za vodotesno tesnitev delovnega stika.</t>
  </si>
  <si>
    <t>npr. SikaSwell-S2, stik med talno ploščo in steno jaška ter med montažnim elementom in jaškom.</t>
  </si>
  <si>
    <t>Preddela na gradbišču, odstranjevanje rastja, kamenja, zidarskih ostankov in razne nesnage</t>
  </si>
  <si>
    <t>Rušenje obstoječih dotrajanih objektov. Postavka vključuje vsa potrebna dela za demontažo elementov objekta in odvoz v trajno ali začasno deponijo po dogovoru.</t>
  </si>
  <si>
    <t>- rušenje in odstranitev obstoječega okvirnega prepusta</t>
  </si>
  <si>
    <t>Rušenje in odstranitev ograje iz jeklenih kotnikov; vključno z odvozom v trajno deponijo</t>
  </si>
  <si>
    <t>Dobava in vgradnja duktilne PVC cevi Ø 350 mm za potrebe obvoda vode v času gradnje.</t>
  </si>
  <si>
    <t>2. MONTAŽNI OKVIRNI PREPUST</t>
  </si>
  <si>
    <t>Izkop vezljive zemljine/zrnate kamnine – 3. kategorije za gradbene jame za objekte, globine 2,1 do 4,0 m – strojno</t>
  </si>
  <si>
    <t>Vključno z odvozom v stalno deponijo in z razstiranjem.</t>
  </si>
  <si>
    <t>Izdelava blazine pod temeljem objekta iz prodca v debelini nad 30 cm</t>
  </si>
  <si>
    <t>- peščeno prodnata blazina v debelini 40 cm</t>
  </si>
  <si>
    <t>Vgraditev klina iz zrnate kamnine – 3. kategorije</t>
  </si>
  <si>
    <t>Zasipavanje za zidovi; zaledni klin - nekoherentni material (GW, SW) ustrezne zrnavosti, z dobavo peščenoprodnega dobro prepustnega materiala, izvesti s komprimiranjem v slojih po 30 cm. Glej tehnični opis.</t>
  </si>
  <si>
    <t>Izdelava podprtega opaža roba podložnega betona, montaža, demontaža, čiščenje</t>
  </si>
  <si>
    <t>- X0, temeljni beton pod montažnimi elementi , deb. 20 cm</t>
  </si>
  <si>
    <t>Izdelava, dobava in montaža montažnih arm. bet. elementov - okvirjev sv. m. 100/100 cm; deb. sten 20 cm z vutami, v poševnem delu spoja je vložen stiropor deb. 1 cm; dolžina elementa 100 cm</t>
  </si>
  <si>
    <t>- beton C30/37, XC4, XF3, vodotesen beton PV-II</t>
  </si>
  <si>
    <t>- armatura B 500 B vključena v ceni ( 113 kg/kos)</t>
  </si>
  <si>
    <t>Izdelava vtočnega in iztočnega dela prepusta iz ojačanega betona z vsemi deli. Sestavlja: temeljna plošča, okvir prepusta in zid s krili</t>
  </si>
  <si>
    <t>opaž temeljne plošče, sten s krili in zgornje plošče</t>
  </si>
  <si>
    <t>podložni beton C 12/15, X0, d = 10 cm</t>
  </si>
  <si>
    <t>ojačani beton  C30/37, XC4, XF3, vodotesen beton PV-II, talna plošča, stene s krili in zgornja plošča</t>
  </si>
  <si>
    <t>armatura B 500 B s premerom do 12 mm</t>
  </si>
  <si>
    <t>dobava in vgradnja tesnilnega nabrekajočega traku za vodotesno tesnitev delovnega stika med talno ploščo in steno.</t>
  </si>
  <si>
    <t xml:space="preserve">Dobava in vgraditev enostavne varovalne ograje iz jeklenih pravokotnih profilov, vročecinkana, višina ograje 100 cm; sidranje s sidrno ploščo in vijaki v AB venec prepusta. </t>
  </si>
  <si>
    <t>- kvaliteta jekla S 235JR, AKZ po projektu, vključno z ozemljitvijo</t>
  </si>
  <si>
    <t>Izdelava hidroizolacije na zgornji plošči AB okvirja in delno ob straneh</t>
  </si>
  <si>
    <t>- bitumenski hidroizolacijski trak z vložkom steklene tkanine deb. 5 mm</t>
  </si>
  <si>
    <t>- bitumenska lepilna zmes</t>
  </si>
  <si>
    <t>- hladni bit.premaz</t>
  </si>
  <si>
    <t xml:space="preserve">Zaščita hidroizolacije s cem. malto deb. 2x2,5 cm, vmes vložena pocinkana mreža iz valovite žice deb. 2,5 mm z okenci 3x3 cm (malta je pripravljena iz mešanice 300 kg cementa/m3, agregat je iz okroglih zrn deb. do 4 mm) </t>
  </si>
  <si>
    <t>Izdelava kamnite obloge struge z naravnim kamnom -  lomljencem deb. 40cm (dno struge) oziroma deb.20cm (brežine struge), položen v peščeni sloj v deb. 20 cm, predhodnim planiranjem in utrditvijo podlage.</t>
  </si>
  <si>
    <t>- vtočni in iztočni del prepusta</t>
  </si>
  <si>
    <t>Izdelava talnega prečnega praga v strugi vodotoka (dno in brežini).</t>
  </si>
  <si>
    <t>Komprimacija glede na globino; cona "C": %PR = 95%, Ev2 = 60MN/m2, cona "B": %PR = 98%, Ev2 = 80MN/m2, cona "A": %PR = 100%, Ev2 = 100MN/m2.</t>
  </si>
  <si>
    <r>
      <t>Dobava in vgraditev podložnega cementnega betona C12/15 v prerez nad 0,15 m</t>
    </r>
    <r>
      <rPr>
        <vertAlign val="superscript"/>
        <sz val="8"/>
        <rFont val="Arial"/>
        <family val="2"/>
        <charset val="238"/>
      </rPr>
      <t>3</t>
    </r>
    <r>
      <rPr>
        <sz val="8"/>
        <rFont val="Arial"/>
        <family val="2"/>
        <charset val="238"/>
      </rPr>
      <t>/m</t>
    </r>
    <r>
      <rPr>
        <vertAlign val="superscript"/>
        <sz val="8"/>
        <rFont val="Arial"/>
        <family val="2"/>
        <charset val="238"/>
      </rPr>
      <t>2</t>
    </r>
  </si>
  <si>
    <t>1. GRADBENA DELA</t>
  </si>
  <si>
    <t>Izdelava kabelske kanalizacije z upogljivimi PE-HD (stigmaflex) cevmi premera 50, 110, in 125 mm v zemljišču 50% III. In 50% IV kategorije. Obseg del: izkop jarka, izdelava podlage za cevi iz peska granulacije 3-7 mm, dobava in polaganje cevi, dobava in vgraditev distančnikov, obbetoniranje cevi z betonom C16/20 v višini 10 cm nad zgornjim temenom cevi, zasip jarka z utrjevanjem po slojih in odvoz odvečnega materiala in ureditev okolice.</t>
  </si>
  <si>
    <t xml:space="preserve">- 1x cevna premera 50 mm </t>
  </si>
  <si>
    <t xml:space="preserve">- 2x cevna premera 50 mm </t>
  </si>
  <si>
    <t xml:space="preserve">- 1x cevna premera 110 mm </t>
  </si>
  <si>
    <t xml:space="preserve">- 2x cevna premera 125 mm </t>
  </si>
  <si>
    <t xml:space="preserve">- 4x cevna premera 125 mm </t>
  </si>
  <si>
    <t xml:space="preserve">- 6x cevna premera 125 mm </t>
  </si>
  <si>
    <t xml:space="preserve">- 8x cevna premera 125 mm </t>
  </si>
  <si>
    <t xml:space="preserve">- 11x cevna premera 125 mm </t>
  </si>
  <si>
    <t>Izdelava kabelske kanalizacije pod tiri z upogljivimi PEHD (Stigmagflex) cevi premera 125 mm v gramozni gredi. Obseg del: izkop jarka, izdelava podlage za cevi iz peska granulacije 3-7 mm, dobava in polaganje cevi, dobava in vgraditev distančnikov, obbetoniranje cevi z betonom C16/20 v višini 10 cm okoli cevi, zasip jarka z utrjevanjem po slojih in odvoz odvečnega materiala in ureditev okolice</t>
  </si>
  <si>
    <t xml:space="preserve">Izgradnja armiranobetonskega jaška tip C z litoželeznim pokrovom 60x60 cm, nosilnostjo 250 kN z napisom "Elektrika" , svetlih mer 60x60x80 cm z betoniranjem C 25/30, kompletno z armaturo in opažem. </t>
  </si>
  <si>
    <t>-enako toda tip A1 z dvojnim pokrovom jašek svetlih mer 150x120x120 cm</t>
  </si>
  <si>
    <t>Izgradnja betonskega temelja za  drog zunanje razvetljave  '(drog s plezalnimi klini) z betonom C25/30  svetlih mer 60x60x180 cm, ter vgrajeno betonsko cevjo fi 200 mm, dolžine 180 cm, in PVC cevjo 2*fi 50 mm za uvod kabla-kompletno.</t>
  </si>
  <si>
    <t xml:space="preserve">Izgradnja betonskega temelja za  drog (peron, dostopne poti) zunanje razvetljave  z betonom C25/30  svetlih mer 50x50x100 cm, kompletno z sidrno ploščo in sidrnimi vijaki (nerjavečimi) ter uvodnimi pvc cevmi 2*50 mm, ter 1*36 mm za ozemljitev. </t>
  </si>
  <si>
    <t xml:space="preserve">Izgradnja mehanske zaščite proti poškodbam s strani cestnih vozil za drog ki je namenjen za razsvetljavo nakladalne rampe. Tirnica antikorozijsko zaščitena, dolžine 2,5m vgrajena v betonski temelj dimenzij 50x50x100 cm. </t>
  </si>
  <si>
    <t>Demontaža obstoječih drogov l=10m razsvetljave skupaj s temeljem dim 60x60x180 ter svetilko in odvoz na deponijo.</t>
  </si>
  <si>
    <t>2. KONSTRUKCIJSKO MONTAŽNA DELA</t>
  </si>
  <si>
    <t>Dobava in montaža pocinkanega jeklenega droga v izdelani temelj. Drog dolžine L=11,5m naj bo opremljen s spono za ozemljitev, vijakos ter plezalnimi klini. Vgrajeno naj ima vrstno sponko z odcepno varovalko tip PVE-5/16 (Stanovnik ali tej ustrezno). Drog je potrebno opremiti tudi z jekleno vrvjo kospletno s pritrditvijo ali z varnostnim vodilom, za varovanje proti padcu v globino</t>
  </si>
  <si>
    <t xml:space="preserve">Konzola navpični reducir z fi 90 na fi 60 mm, za namestitev ene svetilke na drog s plezalnimi klini h=11m </t>
  </si>
  <si>
    <t>Konzola za namestitev dveh svetilk na drog s plezalnimi klini višine h=11m</t>
  </si>
  <si>
    <t>Konzola za namestitev dveh reflektorjev na drog s plezalnimi klini višine h=11m</t>
  </si>
  <si>
    <t>Konzola za namestitev dveh svetilk na drog  višine h=5m</t>
  </si>
  <si>
    <t>Dobava in montaža pocinkanega jeklenega droga na izdelani temelj (cinkanje po SIST EN-ISO 1461). Drog dolžine L=5m montiran s sidrnimi vijaki. Opremljen naj bo  s spono za ozemljitev z vijakom. Vgrajeno naj ima vrstno sponko z odcepno varovalko tip PVE-5/6 (Stanovnik ali tej ustrezno). Sidrni vijaki morajo biti iz nerjavečega materiala. Drog se na peronih montira tako, da so pod tlakovci perona.</t>
  </si>
  <si>
    <t>3. SVETILKE ZUNANJE RAZSVETLJAVE</t>
  </si>
  <si>
    <r>
      <t xml:space="preserve">Siteco Streetlight 20 midi LED 120W IP66, tip: 5XB34M2B408A s povišano stopnjo zaščite IP66 in LED virom svetlobe tople barve 4000K, barvne kakovosti po Ra&gt;70 in po času konstantne izhodne svetilnosti svetilke 12 500 lm in svetlobno tehničnega izkoristka min. 98,3 lm/W. Začetne priključne moči svetilke 120W. Z možnostjo redukcije na redukcijsko moč 85 W pri 50% svetlobnem toku, z digitalnim komunikacijskim vmesnikom in možnostjo časovno odvisnega upravljanja svetlobe, z asimetrično širokosnopno ST1.3a optiko, razpršitve svetlobe preko PMMA sistema leč,  zaščitni razred II, z vgrajenim sistemom proti pregrevanju svetilke, z vgrajeno ESD visokonapetostno zaščito svetilke za odpornost na udarno napetost: 10kV 1,2/50µs, z zamenljivo LED enoto in predstikalno napravo, ohišje prašno lakirani tlačno liti aluminij metalno sive barve DB 702S in varnostno steklo, svetilka odporna na udarce po IK09, dimenzije: 877x420x194 mm, v skladu z uredbo o svetlobnem onesnaževanju, s certifikatom ENEC in energijskega razreda A++. </t>
    </r>
    <r>
      <rPr>
        <b/>
        <sz val="8"/>
        <rFont val="Arial"/>
        <family val="2"/>
        <charset val="238"/>
      </rPr>
      <t>Svetilka za osvetlitev tirnega območja (premikalnih stez).</t>
    </r>
  </si>
  <si>
    <r>
      <t>Siteco Floodlight 20 midi LED 238W IP66, tip: 5XA7681E2D1A s povišano stopnjo zaščite IP66 in LED virom svetlobe neutralne barve 4000K, barvne kakovosti po Ra&gt;70, izhodne svetilnosti svetilke 27260 lm in svetlobno tehničnega izkoristka min. 115 lm/W, z asimetrično širokosnopno PL52 optiko, razpršitve svetlobe preko PMMA sistema leč,  zaščitni razred I (RI zaščitna ozemljitev), z vgrajenim sistemom proti pregrevanju svetilke, z zamenljivo LED enoto in predstikalno napravo, ohišje prašno lakirani tlačno liti aluminij metalno sive barve DB 702S in varnostno ESG kaljeno steklo, z jekleno pritrdilno konzolo lakirano v kovinsko sivi DB702S barvi, svetilka odporna na udarce po IK08, dimenzije:654x450x76 mm, v skladu z uredbo o svetlobnem onesnaževanju, s predvideno obratovalno dobo: 50000h L90B10, s certifikatom ENEC in energijskega razreda A++.</t>
    </r>
    <r>
      <rPr>
        <b/>
        <sz val="8"/>
        <rFont val="Arial"/>
        <family val="2"/>
        <charset val="238"/>
      </rPr>
      <t>Žaromet za osvetlitev nakladlne rampe.</t>
    </r>
  </si>
  <si>
    <r>
      <t xml:space="preserve">Dobava in montaža svetilke na drog s konzolo. Svetilka Siteco Streetlight 20 micro LED IP66, 5XB15D2B108A, s povišano stopnjo zaščite IP66 z LED virom svetlobe neutralne barve 4000K, barvne kakovosti svetlobe po Ra&gt;70 in izhodne svetilnosti svetilke 3150 lm. Začetne priključne moči svetilke 30 W. Z asimetrično širokosnopno optiko, razpršitve svetlobe preko PMMA sistema leč. Ohišje prašno lakirani tlačno liti aluminij metalno sive barve DB 7025 in varnostno steklo. Dimenzije: 408x216x120 mm. Svetilka je predvidena za natik ali stransko pritrditvijo na dvojno ali enojno konzolo. S predvideno življenjsko dobo 80 000h L85/B10. Svetilke za osvetlitev perona in dostopne poti v skladu z uredbo o svetlobnem onesnaževanju. komplet z ustrezno pritrdilno konzolo. </t>
    </r>
    <r>
      <rPr>
        <b/>
        <sz val="8"/>
        <rFont val="Arial"/>
        <family val="2"/>
        <charset val="238"/>
      </rPr>
      <t>Svetilka za osvetlitev nepokritih dela perona in parkirišča.</t>
    </r>
  </si>
  <si>
    <t>4. ELEKTROMONTAŽNA DELA ZA ZUNANJO RAZSVETLJAVO</t>
  </si>
  <si>
    <t>-enako toda dolžine do 10m</t>
  </si>
  <si>
    <t>Demontaža obstoječega razdelilnika RG v postajnem poslopju (prometni urad). Razdelilnik je izveden kot vgradna omara vel. cca 120x90x30 cm z elementi za varovanje in krmiljenje zunanje razsvetljave in notranje instalacije. Razdelilnik vsebuje 64 TZ25 elementov, 26 stikal 3xNV, števec el. energije , tarifno uro, 3xNV 400/50. Označevanje in demontaža obstoječih kablov. Obvezno sodelovanje z službo za vzdrževanje SŽ-EE Ljubljana.</t>
  </si>
  <si>
    <t>Izgradnja novega razdelilnika RPP-M. Omara nadgradna pločevinaste izvedbe velikosti 210x90x30 cm z vrati in ključavnico Službe za vzdrževanje EE naprav pri SŽ. Pred izvedbo preveriti dejanske mere.</t>
  </si>
  <si>
    <t xml:space="preserve">-stikalo glavno vgradno 160 A (3 polno) </t>
  </si>
  <si>
    <t xml:space="preserve">-stikalo vgradno 10 A, 1-0-2 (2 polno) </t>
  </si>
  <si>
    <t xml:space="preserve">-stikalo vgradno 10 A, 1-0-2 (1 polno) </t>
  </si>
  <si>
    <t xml:space="preserve">-stikalo vgradno 10 A, 1-0 (1 polno) </t>
  </si>
  <si>
    <t>-inštalacijski odklopnik do 2*20A</t>
  </si>
  <si>
    <t>-inštalacijski odklopnik do 3*20A, od tega cca polovica 7x enopoolnih, brez mehanske povezave</t>
  </si>
  <si>
    <t>-luksomat 1-2000 lux, 230V, ter ločeno časovno stikalo za dnevni in tedenski program nastavitve ter rezervnim baterijskim napajanjem.</t>
  </si>
  <si>
    <t>-KZS, In=16A, Ii=0,03A</t>
  </si>
  <si>
    <t>-pomožni rele, 10A, 3 CO, krm. nap. 230V,AC</t>
  </si>
  <si>
    <t>-pomožni rele, 8A, 2 CO, krm. nap. 24V,DC</t>
  </si>
  <si>
    <t>-odštevalni števec za interne meritve trifazni dvotarifni do 80A direktni priklop, montiran na šino, z modulom za daljinsko odčitavanje. Upravljalec bo podal tip števca.</t>
  </si>
  <si>
    <t>-časovno stikalo za dnevni in tedenski program nastavitve ter rezervnim baterijskim napajanjem za preklop nižje in višje tarife.</t>
  </si>
  <si>
    <t>-časovno stikalo za dnevni program nastavitve ter rezervnim baterijskim napajanjem za vklop ventilatorja v prometnem uradu.</t>
  </si>
  <si>
    <t xml:space="preserve">-vrstne sponke vs 2,5 </t>
  </si>
  <si>
    <t>Izgradnja novega razdelilnika RPP-D. Omara nadgradna pločevinaste izvedbe velikosti 210x50x30 cm z vrati in ključavnico Službe za vzdrževanje EE naprav pri SŽ. Pred izvedbo preveriti dejanske mere.</t>
  </si>
  <si>
    <t>-ločilni transformator 230/230 V, 2000 VA</t>
  </si>
  <si>
    <t>-tesnitev uvodnih cevi Raychem RDSS, 'ter razvlaževalni granulat</t>
  </si>
  <si>
    <t>Razdelilna omara RG nova prostostoječa omara:</t>
  </si>
  <si>
    <t>-termoplastična omara s podstavkom zaščite vsaj IP65, dimenzij 125x100x30 cm z enojnimi vrati in z vrati in ključavnico Službe za vzdrževanje EE naprav pri SŽ na betonski (plastični) podstavek. Omara naj bo enake velikosti in istega proizvajalca kot omara PMO (načrt 4.4). Komplet z izkopom in postavitvijo.</t>
  </si>
  <si>
    <t xml:space="preserve">-odklopnik s termičnim sprožnikom na šino kot Schrack MC2B-A 200, 25kA (šifra Schrack MC220131) s termičnim prožnikom.                                   </t>
  </si>
  <si>
    <t>- varovalčni odklopnik, ST 160-3*125 A</t>
  </si>
  <si>
    <t>- varovalčni odklopnik, ST 160-3*80 A</t>
  </si>
  <si>
    <t>- varovalčni odklopnik, ST 160-3*__ A</t>
  </si>
  <si>
    <t>- polindirektni trifazni števec za registracijo delovneenergije indirektni prestave x/5A za interno meritev z modulom za daljinsko odčitavanje. Števec EDMk-ITF-RS485-C2</t>
  </si>
  <si>
    <t>-tokovni transformator kot EASK 150/5A</t>
  </si>
  <si>
    <t>-instalacijski odklopnik do C 1*20A</t>
  </si>
  <si>
    <t>-instalacijski odklopnik do C 3*20A</t>
  </si>
  <si>
    <t>-prostorski termostat KT0</t>
  </si>
  <si>
    <t xml:space="preserve">-grelec 45W, kot HZG45 </t>
  </si>
  <si>
    <t>-svetilka s stikalom</t>
  </si>
  <si>
    <t>-zaščitno stik. RCCB In=40A, Ii=0,03A</t>
  </si>
  <si>
    <t>-vtičnica trifazna za na šino, 16A</t>
  </si>
  <si>
    <t>-vtičnica enofazna za na šino, 16A</t>
  </si>
  <si>
    <t xml:space="preserve">-N zbiralka </t>
  </si>
  <si>
    <t xml:space="preserve">-PE zbiralka </t>
  </si>
  <si>
    <t>-kanal IKP</t>
  </si>
  <si>
    <t>-tesnitev in drobni material</t>
  </si>
  <si>
    <t>Demontaža obstoječega priključno merilne omare na fasadi postajnega poslopja. Razdelilnik je izveden kot vgradna omara vel. cca 120x120x30 cm z elementi za varovanje in meritev električne energije za železniško postajo Grosuplje in dveh stanovanj v nadstropju postajnega poslopja. Omara vsebuje 5xnožaste podstavke z varovalnimi elementi, trifazni dvotarifni števec el. energije ter dva enofazna števca. Obvezno sodelovanje z službo za vzdrževanje SŽ-EE Ljubljana ter zaradi potrebnih izklopov z območno službo Elektro Grosuplje. Omara se demontira zaradi izgradnje nove PMO omare za SŽ. Prav tako je neustrezna zaradi obnove fasade postajnega poslopja (v sedanji velikosti je prevelika) in je moteča zaradi novih drsnih vrat.</t>
  </si>
  <si>
    <t>Nova priključno merilna omara za stanovanja, kot zamenjava zgoraj omenjene;</t>
  </si>
  <si>
    <t>Omara vgradna iz nerjaveče pločevine. Lahko je tipske izvedbe za tri odjemna mesta velikosti cca 135 (90)x70,4x25 cm z vrati in ključavnico območne službe Elektra Gropsuplje. Pred izvedbo odprtine v zidu preveriti dejanske mere ter upoštevati debelino nove izolcije stavbe. V dogovoru z vzdrževalno službo je lahko višina omare tudi 90cm.</t>
  </si>
  <si>
    <t>- varovalčni odklopnik, ST 250-3*100 A</t>
  </si>
  <si>
    <t>- varovalčni odklopnik, ST 160-3*20 A</t>
  </si>
  <si>
    <t xml:space="preserve">.-odvodnik prenapetosti PROTEC  B2 za TN            </t>
  </si>
  <si>
    <t>- direktni trifazni (enofazni) števec za registracijo delovne energije. Upravljalec bo podal tip števca.</t>
  </si>
  <si>
    <t>OPOMBA: Razdelilnik RK je zajet v predračunu in popisu načrta 4.3, PMO omara pa v načrtu 4.4.</t>
  </si>
  <si>
    <t>Demontaža obstoječih drogov zunanje razsvetljave kompletno s svetilko, drogom in temeljem. Drog dolžine 11m, temelj pa velikosti 60x60x180 cm. Odvoz na deponijo</t>
  </si>
  <si>
    <t xml:space="preserve">Meritve ter preizkus el. instalacij ter meritve osvetljenosti zunanje razsvetljave. </t>
  </si>
  <si>
    <r>
      <t>-Kabel NYY-J-3x2,5 mm</t>
    </r>
    <r>
      <rPr>
        <vertAlign val="superscript"/>
        <sz val="8"/>
        <rFont val="Arial"/>
        <family val="2"/>
        <charset val="238"/>
      </rPr>
      <t>2</t>
    </r>
  </si>
  <si>
    <r>
      <t>-Kabel NYY-J-4x4 mm</t>
    </r>
    <r>
      <rPr>
        <vertAlign val="superscript"/>
        <sz val="8"/>
        <rFont val="Arial"/>
        <family val="2"/>
        <charset val="238"/>
      </rPr>
      <t>2</t>
    </r>
  </si>
  <si>
    <r>
      <t>-Kabel NYY-J-4x6 mm</t>
    </r>
    <r>
      <rPr>
        <vertAlign val="superscript"/>
        <sz val="8"/>
        <rFont val="Arial"/>
        <family val="2"/>
        <charset val="238"/>
      </rPr>
      <t>2</t>
    </r>
  </si>
  <si>
    <r>
      <t>-Kabel NYY-J-4x10 mm</t>
    </r>
    <r>
      <rPr>
        <vertAlign val="superscript"/>
        <sz val="8"/>
        <rFont val="Arial"/>
        <family val="2"/>
        <charset val="238"/>
      </rPr>
      <t>2</t>
    </r>
  </si>
  <si>
    <r>
      <t>-Kabel NYY-J-4x16 mm</t>
    </r>
    <r>
      <rPr>
        <vertAlign val="superscript"/>
        <sz val="8"/>
        <rFont val="Arial"/>
        <family val="2"/>
        <charset val="238"/>
      </rPr>
      <t>2</t>
    </r>
  </si>
  <si>
    <r>
      <t>-Kabel NYY-J-4x50 mm</t>
    </r>
    <r>
      <rPr>
        <vertAlign val="superscript"/>
        <sz val="8"/>
        <rFont val="Arial"/>
        <family val="2"/>
        <charset val="238"/>
      </rPr>
      <t>2</t>
    </r>
  </si>
  <si>
    <r>
      <t>-Kabel NYY-J-4x120 mm</t>
    </r>
    <r>
      <rPr>
        <vertAlign val="superscript"/>
        <sz val="8"/>
        <rFont val="Arial"/>
        <family val="2"/>
        <charset val="238"/>
      </rPr>
      <t>2</t>
    </r>
  </si>
  <si>
    <r>
      <t>-Kabel NYY-J-4x150 mm</t>
    </r>
    <r>
      <rPr>
        <vertAlign val="superscript"/>
        <sz val="8"/>
        <rFont val="Arial"/>
        <family val="2"/>
        <charset val="238"/>
      </rPr>
      <t>2</t>
    </r>
  </si>
  <si>
    <r>
      <t>Dobava in polaganje izolirane pocinkane jeklene vrvi 70 mm</t>
    </r>
    <r>
      <rPr>
        <vertAlign val="superscript"/>
        <sz val="8"/>
        <rFont val="Arial"/>
        <family val="2"/>
        <charset val="238"/>
      </rPr>
      <t>2</t>
    </r>
    <r>
      <rPr>
        <sz val="8"/>
        <rFont val="Arial"/>
        <family val="2"/>
        <charset val="238"/>
      </rPr>
      <t xml:space="preserve"> položene v alkaten cev fi 32 mm v gramozni gredi ali v cevi od droga zunanje razsvetljave do ozemljila, kompletno z vijakom  (dolžine do 5m).</t>
    </r>
  </si>
  <si>
    <r>
      <t>-vrstne sponke do vs 35 mm</t>
    </r>
    <r>
      <rPr>
        <vertAlign val="superscript"/>
        <sz val="8"/>
        <rFont val="Arial"/>
        <family val="2"/>
        <charset val="238"/>
      </rPr>
      <t>2</t>
    </r>
  </si>
  <si>
    <r>
      <t>-vrstne sponke vs 16 za 16 mm</t>
    </r>
    <r>
      <rPr>
        <vertAlign val="superscript"/>
        <sz val="8"/>
        <rFont val="Arial"/>
        <family val="2"/>
        <charset val="238"/>
      </rPr>
      <t>2</t>
    </r>
  </si>
  <si>
    <r>
      <t>-priklop kabla 4x240 Al mm</t>
    </r>
    <r>
      <rPr>
        <vertAlign val="superscript"/>
        <sz val="8"/>
        <rFont val="Arial"/>
        <family val="2"/>
        <charset val="238"/>
      </rPr>
      <t>2</t>
    </r>
  </si>
  <si>
    <r>
      <t>-priklop kabla 4x120 mm</t>
    </r>
    <r>
      <rPr>
        <vertAlign val="superscript"/>
        <sz val="8"/>
        <rFont val="Arial"/>
        <family val="2"/>
        <charset val="238"/>
      </rPr>
      <t>2</t>
    </r>
  </si>
  <si>
    <r>
      <t>-priklop kabla 4x95 mm</t>
    </r>
    <r>
      <rPr>
        <vertAlign val="superscript"/>
        <sz val="8"/>
        <rFont val="Arial"/>
        <family val="2"/>
        <charset val="238"/>
      </rPr>
      <t>2</t>
    </r>
  </si>
  <si>
    <r>
      <t>-priklop kabla 4x70 mm</t>
    </r>
    <r>
      <rPr>
        <vertAlign val="superscript"/>
        <sz val="8"/>
        <rFont val="Arial"/>
        <family val="2"/>
        <charset val="238"/>
      </rPr>
      <t>2</t>
    </r>
  </si>
  <si>
    <t xml:space="preserve"> Skupaj</t>
  </si>
  <si>
    <t>ZM1000 - zaščitna mreža</t>
  </si>
  <si>
    <t>PP B LED 22W IP65 - pripadajoči pretvornik s povišano stopnjo zaščite, ohišje iz s steklenimi vlakni ojačanega poliamida, zaščitnega razreda: II, z dvema uvodnicama za možnost linijskega očičenja, s certifikatom CE</t>
  </si>
  <si>
    <t>4201GP - zaščitna mreža</t>
  </si>
  <si>
    <r>
      <t xml:space="preserve">MTS ED-IN2 LED 28W IP65  - vgradna stropna zunanja svetilka stanovitne konstrukcije s povišano stopnjo zaščite IP65 in LED virom svetlobe nevtralne barve 4000K in Ra&gt;80, izhodne svetilnosti svetilke 3090 lm, z usmerjeno simetrično optiko 56°, prašno lakirano ohišje iz litega aluminija grafitno črne barve in varnostno kaljeno steklo, z vgrajeno visoko odsevno optiko iz čistega aluminija, zaščitnega razreda II, odporna na udarce po IK08, s prigrajenim pretvornikom s povišano stopnjo zaščite IP65, za vpetje v sekundarni strop debeline do 50 mm, dimenzije: Ø175x100 mm, s predvideno obratovalno dobo 50 000h, z garancijo dobavljivosti nadomestnih delov vključno z LED enoto min. 20 let, s certifikatom CE in energijskega razreda A++,  komplet.Oznaka v načrtu </t>
    </r>
    <r>
      <rPr>
        <b/>
        <sz val="8"/>
        <rFont val="Arial"/>
        <family val="2"/>
        <charset val="238"/>
      </rPr>
      <t>C1</t>
    </r>
    <r>
      <rPr>
        <sz val="8"/>
        <rFont val="Arial"/>
        <family val="2"/>
        <charset val="238"/>
      </rPr>
      <t>.</t>
    </r>
  </si>
  <si>
    <r>
      <t xml:space="preserve">MTS ED-IN LED 22W IP65  - vgradna stropna zunanja svetilka stanovitne konstrukcije s povišano stopnjo zaščite IP65 in LED virom svetlobe nevtralne barve 4000K in Ra&gt;80, izhodne svetilnosti svetilke 1690 lm, s širokosnopno simetrično optiko 86° po izračunu, prašno lakirano ohišje iz litega aluminija grafitno črne barve in varnostno kaljeno steklo, z vgrajeno visoko odsevno optiko, zaščitnega razreda III, odporna na udarce po IK08, za vpetje v sekundarni strop debeline do 50 mm, dimenzije: Ø175x115 mm, s predvideno obratovalno dobo 50 000h L90 B10 , z garancijo dobavljivosti nadomestnih delov vključno z LED enoto min. 20 let, s certifikatom CE in energijskega razreda A++,  komplet. Oznaka v načrtu </t>
    </r>
    <r>
      <rPr>
        <b/>
        <sz val="8"/>
        <rFont val="Arial"/>
        <family val="2"/>
        <charset val="238"/>
      </rPr>
      <t>C2</t>
    </r>
    <r>
      <rPr>
        <sz val="8"/>
        <rFont val="Arial"/>
        <family val="2"/>
        <charset val="238"/>
      </rPr>
      <t>.</t>
    </r>
  </si>
  <si>
    <r>
      <t xml:space="preserve">Beghelli 4371 UP LED  2436W AT OPT SE8LTO IP65 - nadgradna stropna svetilka zasilne razsvetljave z LED virom svetlobe s povišano stopnjo zaščite, za temperaturna področja okolice od: -20°C do +50°C, stanovitno ohišje bele barve RAL9003 debeline 20 mm odporno na udarce po IK07, v pripravnem spoju avtonomije 1h, s sistemom leč in mikroprizem za dosego minimiziranja bleščanja in visok svetlobno tehnični izkoristek izhodne svetilnosti pri avtonomiji 1h: 450 lm, z avtotest funkcijo, s titan baterijo, dimenzije: 213x83x20 mm, z garancijo 10 let na komplet svetilko vključno z baterijo, s certifikatom CE. Oznaka v načrtu </t>
    </r>
    <r>
      <rPr>
        <b/>
        <sz val="8"/>
        <rFont val="Arial"/>
        <family val="2"/>
        <charset val="238"/>
      </rPr>
      <t>B</t>
    </r>
    <r>
      <rPr>
        <sz val="8"/>
        <rFont val="Arial"/>
        <family val="2"/>
        <charset val="238"/>
      </rPr>
      <t>.</t>
    </r>
  </si>
  <si>
    <t>-HO7V-K-2,5 (NYM-J-3 x 1,5)</t>
  </si>
  <si>
    <t>Dobava in montaža vtičnic 230V, 16A, v podhodu v dozo opremljeno s ključavnico ali doza za fiksni priključek. Omarica iz Rf materiala cca 200x150x100 mm.</t>
  </si>
  <si>
    <t>Dobava in montaža omarice s ključavnico za uvod in izvod kablov, montirane na podestu stopnošč v AB stopniščno ramo. Omarica iz Rf materiala cca 300x150x120 mm.</t>
  </si>
  <si>
    <t xml:space="preserve">-dobava in polaganje vodnika fi 8mm iz Al legure na konzole za "Sika" kritino kompletno s konzolo SON04A po robu strehe peronskegih nadstreškov-kompletno. Konzola na vsaki meter dolžine. </t>
  </si>
  <si>
    <t xml:space="preserve">-dobava in polaganje vodnika fi 8mm iz Al legure na konzole za "Sika" kritino kompletno s konzolo SON017A prečno po peronskih nadstreških-kompletno. Konzola na vsaki meter dolžine. </t>
  </si>
  <si>
    <t>Razdelilnik RP (podhod), sestavljen iz naslednjih elementov:</t>
  </si>
  <si>
    <t>-podometna omara ustrezno barvana ali Rf zaščite vsaj IP55 dimenzij s ključavnico SŽ-EE dim. 100*100*16 cm. Pred izvedbo preveriti dejansko velikost odprtine v betonu in temu prilagoditi velikost omare.</t>
  </si>
  <si>
    <t>- stikalo 100 A vgradno na šino</t>
  </si>
  <si>
    <t>- stikalo 16 A vgradno na šino tripoložajno dvopolno 1-0-2</t>
  </si>
  <si>
    <t>- kontaktor KN-20-16A, 230V, 2-0, s pomžnim kontaktom 3-0</t>
  </si>
  <si>
    <t>- kontaktor KN-20-16A, 400V, 4-0, s pomožnim kontaktom 2-0</t>
  </si>
  <si>
    <t>- kontaktor ali rele KN-10-16A, 24V, 2-0, s pomžnim kontaktom 3-0</t>
  </si>
  <si>
    <t>-svetlobno stikalo s časovno nastavitvijo</t>
  </si>
  <si>
    <t xml:space="preserve"> - instalacijski odklopnik C10A/1p s pomožnim kontaktom</t>
  </si>
  <si>
    <t xml:space="preserve"> - instalacijski odklopnik do vel. C16A/1p</t>
  </si>
  <si>
    <t xml:space="preserve"> - instalacijski odklopnik do C20A/3p </t>
  </si>
  <si>
    <t xml:space="preserve"> - instalacijski odklopnik do C25A/3p, s pomožnim kontaktom</t>
  </si>
  <si>
    <t xml:space="preserve"> - instalacijski odklopnik C10A/2p</t>
  </si>
  <si>
    <t>kontrolnik napetosti za tri faze ter dveh pomožnih kontaktov</t>
  </si>
  <si>
    <t>-prenapetostni odvodniki razred C za TT</t>
  </si>
  <si>
    <t>-zaščitno stik. RCCB In=43A, Ii=0,3A</t>
  </si>
  <si>
    <t>-zaščitno stik. RCCB In=25A, Ii=0,03A</t>
  </si>
  <si>
    <t xml:space="preserve">-krmilni trafo 200W, 430/230V </t>
  </si>
  <si>
    <t xml:space="preserve">- vrstne sponke vs 70 </t>
  </si>
  <si>
    <t>Dobava in montaža perforirane pocinkane police PK-100 s pritrditvijo v sekundarnem stropu nadstreška</t>
  </si>
  <si>
    <r>
      <t>- povezava na PE zbiralko omarice  z vodnikom H07V-K-6 mm</t>
    </r>
    <r>
      <rPr>
        <vertAlign val="superscript"/>
        <sz val="8"/>
        <rFont val="Arial"/>
        <family val="2"/>
        <charset val="238"/>
      </rPr>
      <t>2</t>
    </r>
    <r>
      <rPr>
        <sz val="8"/>
        <rFont val="Arial"/>
        <family val="2"/>
        <charset val="238"/>
      </rPr>
      <t>, l=2m  in križno spojko</t>
    </r>
  </si>
  <si>
    <r>
      <t>- povezava na PE zbiralko omarice  z vodnikom H07V-K-16 mm</t>
    </r>
    <r>
      <rPr>
        <vertAlign val="superscript"/>
        <sz val="8"/>
        <rFont val="Arial"/>
        <family val="2"/>
        <charset val="238"/>
      </rPr>
      <t>2</t>
    </r>
    <r>
      <rPr>
        <sz val="8"/>
        <rFont val="Arial"/>
        <family val="2"/>
        <charset val="238"/>
      </rPr>
      <t>, l=2m  in križno spojko</t>
    </r>
  </si>
  <si>
    <t>Ogrevanje žlote in odtočnih cevi. Dobava in montaža ATESTIRANE grelne instalacije v žloto in odtočne cevi do peskolova s pritrdilno in obesno opremo, z grelnim kablom GD 20W/m</t>
  </si>
  <si>
    <t>Drobni in vezni material, meritve, atesti, puščanje v pogon, tehnična dokumentacija</t>
  </si>
  <si>
    <t>Dobava in polaganje napajalnega kabla za stikalni blok iz razdelilnika RP v obstoječo kabelsko kanalizacijo</t>
  </si>
  <si>
    <t>Opomba: ta dela se izvedejo samo v primeru, da se z meritvami ugotovi, da obstoječe ozemljilo ne služi svojemu namenu. Ozemljilni trak je vpoštevan v popisu električnih inštalacij za postajno poslopje v načrtu št. 4.3</t>
  </si>
  <si>
    <t>Zakoličba trase za polaganje ozemljila.</t>
  </si>
  <si>
    <t>Rezanje in rušenje asfalta deb. 10cm z nakladanjem in odvozom na stalno deponijo, vključno stroški deponiranja</t>
  </si>
  <si>
    <t>Izkop jarka v zemlji. III do IV kategorije z odmetom in odvozom odvečnega materiala. Jarek dim. 0,8x0,4m.</t>
  </si>
  <si>
    <t>Zasip jarka z materialom od izkopa s postopnim vgrajevanjem v slojih 20-30 cm</t>
  </si>
  <si>
    <t>Odvoz odvečnega materiala na stalno deponijo, stresanje in splaniranje</t>
  </si>
  <si>
    <t>Krpanje asfaltne površine na cesti, asfaltni sloj v debelini 10 cm, vzpostavitev obstoječega stanja.</t>
  </si>
  <si>
    <t>Demontaža in ponovna montaža obstoječih betonskih plošč (prane plošče) in robnikov</t>
  </si>
  <si>
    <t>1. KABELSKA DELA</t>
  </si>
  <si>
    <r>
      <t>Energetski kabel NYY-J  4 x 70 mm</t>
    </r>
    <r>
      <rPr>
        <vertAlign val="superscript"/>
        <sz val="8"/>
        <rFont val="Arial"/>
        <family val="2"/>
        <charset val="238"/>
      </rPr>
      <t>2</t>
    </r>
  </si>
  <si>
    <r>
      <t>Energetski kabel NYY-J  4 x 35 mm</t>
    </r>
    <r>
      <rPr>
        <vertAlign val="superscript"/>
        <sz val="8"/>
        <rFont val="Arial"/>
        <family val="2"/>
        <charset val="238"/>
      </rPr>
      <t>2</t>
    </r>
  </si>
  <si>
    <r>
      <t>Energetski kabel NYY-O  4 x 10 mm</t>
    </r>
    <r>
      <rPr>
        <vertAlign val="superscript"/>
        <sz val="8"/>
        <rFont val="Arial"/>
        <family val="2"/>
        <charset val="238"/>
      </rPr>
      <t>2</t>
    </r>
  </si>
  <si>
    <r>
      <t>Energetski kabel NYY-O  4 x 6 mm</t>
    </r>
    <r>
      <rPr>
        <vertAlign val="superscript"/>
        <sz val="8"/>
        <rFont val="Arial"/>
        <family val="2"/>
        <charset val="238"/>
      </rPr>
      <t>2</t>
    </r>
  </si>
  <si>
    <r>
      <t>Energetski kabel NYY-O  4 x 4 mm</t>
    </r>
    <r>
      <rPr>
        <vertAlign val="superscript"/>
        <sz val="8"/>
        <rFont val="Arial"/>
        <family val="2"/>
        <charset val="238"/>
      </rPr>
      <t>2</t>
    </r>
  </si>
  <si>
    <r>
      <t>H07V-K rum/zel  1 x 95 mm</t>
    </r>
    <r>
      <rPr>
        <vertAlign val="superscript"/>
        <sz val="8"/>
        <rFont val="Arial"/>
        <family val="2"/>
        <charset val="238"/>
      </rPr>
      <t>2</t>
    </r>
  </si>
  <si>
    <t xml:space="preserve">TK kabel TK 59 M 3 x 4 x 0,8  </t>
  </si>
  <si>
    <t xml:space="preserve">Kabel za povezave senzorjev vremenske postaje   </t>
  </si>
  <si>
    <t>Označevanje kablov kabelskih jaških</t>
  </si>
  <si>
    <t>Zaključevanje kabla TK 59 M 3x4x0,8</t>
  </si>
  <si>
    <t>Kabelski prik. čevlji za energetske kable, 
kpl na kabelski konec</t>
  </si>
  <si>
    <t>Vgradnja kabel spojke do 4x95mm2</t>
  </si>
  <si>
    <t>Meritve TK 59 M 3x4x0,8</t>
  </si>
  <si>
    <t>2. ELEKTRIČNO GRETJE KRETNIC</t>
  </si>
  <si>
    <t>Vremenska postaja (kontrolna enota, padavinski senzor, senzor temperature tople tirnice, senzor temperature hladne tirnice, priključni kabli), kpl, kot npr. Icelert 407M</t>
  </si>
  <si>
    <t>2.2 ZUNANJE NAPRAVE</t>
  </si>
  <si>
    <t>Razdelilna omara ROGK, kpl</t>
  </si>
  <si>
    <t>omara iz poliestra tip F6 850/320, dvokrilna, IP54, 850x1115x320</t>
  </si>
  <si>
    <t>montažna plošča 1025x648x6 za omaro F6 850/320</t>
  </si>
  <si>
    <t>podstavek iz poliestra 1200x785x320</t>
  </si>
  <si>
    <t>ključavnica s tipskim ključem sekcije</t>
  </si>
  <si>
    <t>varovalčno stikalo , vel. 1 / 250A, za zbiralčni sistem 60mm</t>
  </si>
  <si>
    <t>varovalčno stikalo , vel. 00 160A / M8, 70mm2 (Cu), za zbiralčni sistem 60mm</t>
  </si>
  <si>
    <t>talilni vložek NV/NH gG 160A z indikatorjem, vel. 1</t>
  </si>
  <si>
    <t>talilni vložek NV/NH gG 63A z indikatorjem, vel. 00</t>
  </si>
  <si>
    <t>talilni vložek NV/NH gG 35A z indikatorjem, vel. 00</t>
  </si>
  <si>
    <t>nosilec zbiralk , 3 polni, za 60mm zbiralčni sistem</t>
  </si>
  <si>
    <t>prekritje končno za nosilec zbiralk</t>
  </si>
  <si>
    <t>bakrene zbiralke, 20x5 mm pokositrana / 320A, L=2400m</t>
  </si>
  <si>
    <t>PE/N nosilec zbiralk, 1 polni</t>
  </si>
  <si>
    <t>predal za načrte v omari, A4</t>
  </si>
  <si>
    <t>ozemljilna sonda, l=1,5m</t>
  </si>
  <si>
    <t>drobni montažni material, ožičenje, tesnjenje uvodov</t>
  </si>
  <si>
    <t>Razdelilna omara ROG A (4 kretnice), kpl</t>
  </si>
  <si>
    <t>omara iz poliestra tip F5 1080/320, enokrilna, IP54, 1080x785x320</t>
  </si>
  <si>
    <t>montažna plošča 900x695x6 za omaro F5 1080/320</t>
  </si>
  <si>
    <t>glavno stikalo 100A/37kW, vgradnja na DIN letev</t>
  </si>
  <si>
    <t>kontaktor 37W, AC3/400V, napajanje tuljave 230VAC</t>
  </si>
  <si>
    <t>pomožni kontakt za kontaktor, 
1 zapiralni (delovni) kontakt</t>
  </si>
  <si>
    <t>prekritje kontaktorskih sponk za kontaktorje vel.3</t>
  </si>
  <si>
    <t>inštalacijski odklopnik 1p, 2A/C, 10kA</t>
  </si>
  <si>
    <t>inštalacijski odklopnik 2p, 16A/B, 10kA</t>
  </si>
  <si>
    <t>zaščitno stikalo RCCB tip A, 40A/2p/0,03A, 10kA, G (zakasnjeno)</t>
  </si>
  <si>
    <t>Kombinirano zaščitno stikalo, 16A/B, 30mA, 1p+N</t>
  </si>
  <si>
    <t>tokovnik 50/5A 2VA KL3, vgradnja na DIN letev</t>
  </si>
  <si>
    <t>tokovni nadzorni rele, 1 fazni, 5A</t>
  </si>
  <si>
    <t>vtični rele s 4 preklopnimi kontakti, 4x6A, 24V DC, z LED</t>
  </si>
  <si>
    <t>podnožje releja, 4-polno, 6A</t>
  </si>
  <si>
    <t xml:space="preserve">stikalo CG8 A210-VE21, montaža na letev, 1-0-2 /1P/16A </t>
  </si>
  <si>
    <t>regulator temperature, 1 mirni kontakt</t>
  </si>
  <si>
    <t>grelec za  omare 45W/105°C</t>
  </si>
  <si>
    <t>svetilka za omare, z vtičnico, IP20</t>
  </si>
  <si>
    <t>vrstna sponka 70 mm2, vijačna, siva</t>
  </si>
  <si>
    <t>vrstna sponka 70 mm2, vijačna, modra</t>
  </si>
  <si>
    <t>vrstna sponka 10 mm2, vijačna, siva</t>
  </si>
  <si>
    <t>vrstna sponka 10 mm2, vijačna, modra</t>
  </si>
  <si>
    <t>vrstna sponka 2,5 mm2, vijačna,siva</t>
  </si>
  <si>
    <t>zbiralka PE/N</t>
  </si>
  <si>
    <t>končni kos za DIN letev</t>
  </si>
  <si>
    <t>drobni montažni material, kabelski kanali, DIN letve, ožičenje, tesnjenje uvodov</t>
  </si>
  <si>
    <t>Razdelilna omara ROG B (5 kretnice), kpl</t>
  </si>
  <si>
    <t>Razdelilna omara ROG C in D (3 kretnice), kpl</t>
  </si>
  <si>
    <t>Električni ploščati grelnik THE L=4,70 m, 1500W/230V s priključnim kablom</t>
  </si>
  <si>
    <t>Sponka za pritrditev grelca na tirnico S 49</t>
  </si>
  <si>
    <t>Nosilec za glavo grelca za tirnico S 49</t>
  </si>
  <si>
    <t>Priključna omarica (PO) 1 uvod 4 izvodi (plastična), z nogo</t>
  </si>
  <si>
    <t>Pritrditev cevi ali kabla na leseni prag</t>
  </si>
  <si>
    <t>3. OSTALI STROŠKI</t>
  </si>
  <si>
    <t>Preizkušanje in spuščanje v pogon, izdelava merilne in preiskusne dokumentacije</t>
  </si>
  <si>
    <t>PP B LED 16W IP65 - pripadajoči pretvornik s povišano stopnjo zaščite, ohišje iz s steklenimi vlakni ojačanega poliamida, zaščitnega razreda: II, z dvema uvodnicama za možnost linijskega očičenja, s certifikatom CE</t>
  </si>
  <si>
    <t>Beghelli 4266 Aestetica - piktogramske nalepke s piktogrami smeri izhoda, smer: naravnost, levo, desno</t>
  </si>
  <si>
    <r>
      <t xml:space="preserve">Beghelli 418PSD LED 36W 4K UGR19 Smartdimm IP40 - vgradna zaprta stropna svetilka z LED virom svetlobe nevtralne barve 4000K, z možnostjo samodejnega zatemnjevanja svetilke v odvisnosti od jakosti naravne svetlobe, z mikroprizmatično simetrično širokosnopno UV obstojno PMMA optiko z omejitvijo bleščanja po UGR&lt;19, izhodne svetilnosti svetilke 4000lm, svetlobnotehničnega izkoristka svetilke 111lm/W,  ohišje iz aluminija bele barve, dimenzije: 595x595x41 mm, servisna obratovalna doba 50000h L80, energijskega razreda A++, s certifikatom CE in garancijo 5 let. Oznaka v načrtu </t>
    </r>
    <r>
      <rPr>
        <b/>
        <sz val="8"/>
        <rFont val="Arial"/>
        <family val="2"/>
        <charset val="238"/>
      </rPr>
      <t>S2</t>
    </r>
    <r>
      <rPr>
        <sz val="8"/>
        <rFont val="Arial"/>
        <family val="2"/>
        <charset val="238"/>
      </rPr>
      <t>.</t>
    </r>
  </si>
  <si>
    <r>
      <t xml:space="preserve">Beghelli PANE LED 38W 4K IP65 - vgradna stropna svetilka s povišano stopnjo zaščite IP65, z LED virom svetlobe nevtralne barve 4000K in barvne kakovostjo Ra&gt;80, izhodne svetilnosti svetilke 4000 lm, ohišje iz aluminijeve zlitine bele barve in opalna otika, dimenzije 595x595x60 mm, s certifikatom CE. Oznaka v načrtu </t>
    </r>
    <r>
      <rPr>
        <b/>
        <sz val="8"/>
        <rFont val="Arial"/>
        <family val="2"/>
        <charset val="238"/>
      </rPr>
      <t>S3</t>
    </r>
    <r>
      <rPr>
        <sz val="8"/>
        <rFont val="Arial"/>
        <family val="2"/>
        <charset val="238"/>
      </rPr>
      <t>.</t>
    </r>
  </si>
  <si>
    <r>
      <t xml:space="preserve">Beghelli DWL LED 15W 4K IP42 - vgradna zaprta stropna svetilka z LED virom svetlobe neutralne barve 4000K in barvne kakovosti po RA&gt;80, izhodne svetilnosti svetilke: 1350 lm, zaprta z belo opalno širokosnopno optiko, dimenzije: Ø150x100 mm, potrebni vgradni izrez: Ø 120 mm, predvidena obratovalna doba min. 30000h, energijskega razreda A++, s certifikatom CE, komplet. Oznaka v načrtu </t>
    </r>
    <r>
      <rPr>
        <b/>
        <sz val="8"/>
        <rFont val="Arial"/>
        <family val="2"/>
        <charset val="238"/>
      </rPr>
      <t>S4</t>
    </r>
    <r>
      <rPr>
        <sz val="8"/>
        <rFont val="Arial"/>
        <family val="2"/>
        <charset val="238"/>
      </rPr>
      <t>.</t>
    </r>
  </si>
  <si>
    <r>
      <t xml:space="preserve">Beghelli 236ED BS100 LED 40W IP65 - nadgradna svetilka s povišano stopnjo zaščite in LED virom svetlobe nevtralne barve 4000K in Ra&gt;80 in barvne stabilnosti LED: 3SDCM, izhodne svetilnosti svetilke 5200lm, ohišje iz samougasljivega UV stabiliziranega PC in opaliziran mikroprizmatični PC difuzor, s širokosnopno simetrično optiko, z vgrajenim jeklenim belim odsevnikom, s tesnenjem z ekspandiranim polivretanom ki se ne stara, odporna na udarce po IK05, dimenzije: 1280x170x95 mm, za temperaturno območje od -20°C do +40°C, s predvideno obratovalno dobo: 60000h L80, s certifikatom CE, energijskega razreda A++, komplet, z garancijo 5 let. Oznaka v načrtu </t>
    </r>
    <r>
      <rPr>
        <b/>
        <sz val="8"/>
        <rFont val="Arial"/>
        <family val="2"/>
        <charset val="238"/>
      </rPr>
      <t>S5</t>
    </r>
    <r>
      <rPr>
        <sz val="8"/>
        <rFont val="Arial"/>
        <family val="2"/>
        <charset val="238"/>
      </rPr>
      <t>.</t>
    </r>
  </si>
  <si>
    <r>
      <t xml:space="preserve">MTS AL-OUT LED 55W 4K IP65 - nadgradna svetilka s povišano stopnjo zaščite in LED virom svetlobe nevtralne barve 4000K, s širokosnopno optiko izhodne svetilnosti svetilke 3400 lm, prahotesno prašno lakirano ohišje iz masivnega proti udarcem odpornega litega aluminija grafitno črne barve in belo varnostno steklo, odporno na udarce min. po IK05,  dimenzije: 1500x60x100 mm, s predvideno obratovalno dobo: 50000h L90, z garancijo dobavljivosti nadomestnih delov vključno z LED enoto min. 20 let, s certifiktom CE, komplet. Oznaka v načrtu </t>
    </r>
    <r>
      <rPr>
        <b/>
        <sz val="8"/>
        <rFont val="Arial"/>
        <family val="2"/>
        <charset val="238"/>
      </rPr>
      <t>S6</t>
    </r>
    <r>
      <rPr>
        <sz val="8"/>
        <rFont val="Arial"/>
        <family val="2"/>
        <charset val="238"/>
      </rPr>
      <t>.</t>
    </r>
  </si>
  <si>
    <r>
      <t xml:space="preserve">MTS ED-IN LED 16W IP65  - vgradna stropna svetilka s povišano stopnjo zaščite IP65 in LED virom svetlobe nevtralne barve 4000K in Ra&gt;80, izhodne svetilnosti svetilke 1220 lm, s širokosnopno simetrično optiko 86° po izračunu, prašno lakirano ohišje iz litega aluminija grafitno črne barve in varnostno kaljeno steklo, z vgrajeno visoko odsevno optiko, zaščitnega razreda III, odporna na udarce po IK08, za vpetje v sekundarni strop debeline do 47 mm, dimenzije: Ø145x105 mm, s predvideno obratovalno dobo 50 000h L80 B10 , z garancijo dobavljivosti nadomestnih delov vključno z LED enoto min. 20 let, s certifikatom CE in energijskega razreda A++,  komplet. Oznaka v načrtu </t>
    </r>
    <r>
      <rPr>
        <b/>
        <sz val="8"/>
        <rFont val="Arial"/>
        <family val="2"/>
        <charset val="238"/>
      </rPr>
      <t>S7</t>
    </r>
    <r>
      <rPr>
        <sz val="8"/>
        <rFont val="Arial"/>
        <family val="2"/>
        <charset val="238"/>
      </rPr>
      <t>.</t>
    </r>
  </si>
  <si>
    <r>
      <t xml:space="preserve">MTS Quasar LED 23W T4K IP65 - nadgradna stenska svetilka s povišano stopnjo zaščite in LED virom svetlobe nevtralne barve 4000K, prašno lakirano ohišje iz tlačno litega aluminija srebrno sive barve in varnostno steklo z notranjo mikroprizmatično optiko, svetilka odporna na udarce po IK07, z navzdol usmerjenim snopom svetlobe v skladu z uredbo o svetlobnem onesnaževanju, izhodne svetilnosti svetilke 1500 lm, dimenzije: 300x100x100 mm, s predvideno obratovalno dobo 50 000h L80, z garancijo 5 let, komplet. Oznaka v načrtu </t>
    </r>
    <r>
      <rPr>
        <b/>
        <sz val="8"/>
        <rFont val="Arial"/>
        <family val="2"/>
        <charset val="238"/>
      </rPr>
      <t>S8</t>
    </r>
    <r>
      <rPr>
        <sz val="8"/>
        <rFont val="Arial"/>
        <family val="2"/>
        <charset val="238"/>
      </rPr>
      <t>.</t>
    </r>
  </si>
  <si>
    <r>
      <t xml:space="preserve">Beghelli BS100 ED LED 20W IP65 - nadgradna svetilka s povišano stopnjo zaščite in LED virom svetlobe neutralne barve 4000K in Ra&gt;80 in barvne stabilnosti LED: 3SDCM, izhodne svetilnosti svetilke 2600lm, ohišje iz samougasljivega UV stabiliziranega PC in opaliziran mikroprizmatični PC difuzor, s širokosnopno simetrično optiko, z vgrajenim jeklenim belim odsevnikom, s tesnenjem z ekspandiranim poliuretanom ki se ne stara, odporna na udarce po IK05, dimenzije:  680x170x95 mm, za temperaturno območje od -20°C do +40°C, s predvideno obratovalno dobo: 60000h L80, s certifikatom CE, energijskega razreda A++, komplet, z garancijo 5 let. Oznaka v načrtu </t>
    </r>
    <r>
      <rPr>
        <b/>
        <sz val="8"/>
        <rFont val="Arial"/>
        <family val="2"/>
        <charset val="238"/>
      </rPr>
      <t>S9</t>
    </r>
    <r>
      <rPr>
        <sz val="8"/>
        <rFont val="Arial"/>
        <family val="2"/>
        <charset val="238"/>
      </rPr>
      <t>.</t>
    </r>
  </si>
  <si>
    <r>
      <t xml:space="preserve">Beghelli 218ED BS100 LED 20W IP65+MZR1H 19367 - nadgradna svetilka  z vgrajenim modulom zasilne razsvetljave v pripravnem spoju avtonomije 1h, s povišano stopnjo zaščite in LED virom svetlobe neutralne barve 4000K in Ra&gt;80 in barvne stabilnosti LED: 3SDCM, izhodne svetilnosti svetilke 2600lm, svetilnosti v funkcije zasilnega obratovanja 1h: 416 lm, ohišje iz samougasljivega UV stabiliziranega PC in opaliziran mikroprizmatični PC difuzor, s širokosnopno simetrično optiko, z vgrajenim jeklenim belim odsevnikom, s tesnenjem z ekspandiranim poliuretanom ki se ne stara, odporna na udarce po IK05, dimenzije:  671x170x95 mm, za temperaturno območje od -20°C do +40°C, s predvideno obratovalno dobo: 60000h L80, s certifikatom CE, energijskega razreda A++, komplet, z garancijo 5 let. Oznaka v načrtu </t>
    </r>
    <r>
      <rPr>
        <b/>
        <sz val="8"/>
        <rFont val="Arial"/>
        <family val="2"/>
        <charset val="238"/>
      </rPr>
      <t>S9+MZR1H</t>
    </r>
    <r>
      <rPr>
        <sz val="8"/>
        <rFont val="Arial"/>
        <family val="2"/>
        <charset val="238"/>
      </rPr>
      <t>.</t>
    </r>
  </si>
  <si>
    <r>
      <t xml:space="preserve">MTS ED-IN LED 22W IP65  - vgradna stropna svetilka s povišano stopnjo zaščite IP65 in LED virom svetlobe nevtralne barve 4000K in Ra&gt;80, izhodne svetilnosti svetilke 1690 lm, s širokosnopno simetrično optiko 86° po izračunu, prašno lakirano ohišje iz litega aluminija grafitno črne barve in varnostno kaljeno steklo, z vgrajeno visoko odsevno optiko, zaščitnega razreda III, odporna na udarce po IK08, za vpetje v sekundarni strop debeline do 50 mm, dimenzije: Ø175x115 mm, s predvideno obratovalno dobo 50 000h L90 B10 , z garancijo dobavljivosti nadomestnih delov vključno z LED enoto min. 20 let, s certifikatom CE in energijskega razreda A++,  komplet. Oznaka v načrtu </t>
    </r>
    <r>
      <rPr>
        <b/>
        <sz val="8"/>
        <rFont val="Arial"/>
        <family val="2"/>
        <charset val="238"/>
      </rPr>
      <t>S10</t>
    </r>
    <r>
      <rPr>
        <sz val="8"/>
        <rFont val="Arial"/>
        <family val="2"/>
        <charset val="238"/>
      </rPr>
      <t>.</t>
    </r>
  </si>
  <si>
    <r>
      <t xml:space="preserve">Beghelli 4390 UP LED MULTI AT SE8LTO OPTICOM IP42 Altaluce - vgradna svetilka zasilne razsvetljave z ožjesnopno optiko, z LED virom svetlobe, v pripravnem spoju avtonomije 1h, izhodne svetilnosti svetilke pri 1h avt: 180 lm, dimenzije: Ø90x46 mm,  potrebni izrez: Ø65 mm, z avtotest funkcijo, ohišje bele barve, odporna na udarce po IK07, s titan baterijo, z garancijo 10 let na komplet svetilko vključno z baterijo, s certifikatom CE. Oznaka v načrtu </t>
    </r>
    <r>
      <rPr>
        <b/>
        <sz val="8"/>
        <rFont val="Arial"/>
        <family val="2"/>
        <charset val="238"/>
      </rPr>
      <t>ZS3</t>
    </r>
    <r>
      <rPr>
        <sz val="8"/>
        <rFont val="Arial"/>
        <family val="2"/>
        <charset val="238"/>
      </rPr>
      <t>.</t>
    </r>
  </si>
  <si>
    <r>
      <t xml:space="preserve">Beghelli 4380 UP LED EXIT AT OPT 20M SA 8LTO- nadgradna stropna svetilka zasilne razsvetljave z LED virom svetlobe, s piktogrami smeri izhoda: naravnost, levo/desno, razpoznavnosti 20m, v trajnem spoju avtonomije 1h, dimenzije: 214x154x29 mm,  z avtotest funkcijo, s titan baterijo, z garancijo 10 leta na komplet svetilko vključno z baterijo, s certifikatom CE, komplet. Oznaka v načrtu </t>
    </r>
    <r>
      <rPr>
        <b/>
        <sz val="8"/>
        <rFont val="Arial"/>
        <family val="2"/>
        <charset val="238"/>
      </rPr>
      <t>ZS4</t>
    </r>
    <r>
      <rPr>
        <sz val="8"/>
        <rFont val="Arial"/>
        <family val="2"/>
        <charset val="238"/>
      </rPr>
      <t>.</t>
    </r>
  </si>
  <si>
    <t>1. SVETILKE ZA POSTAJNO POSLOPJE</t>
  </si>
  <si>
    <t>2. ELEKTRIČNE INSTALACIJE V POSTAJNEM POSLOPJU</t>
  </si>
  <si>
    <t>Instalacijsko stikalo, nadometne izvedbe, komplet z razvodnico, nosilnim in okrasnim okvirjem - 250V, 16A, NAVADNO STIKALO (klet)</t>
  </si>
  <si>
    <t>Instalacijsko tipkalo, nadometne izvedbe, komplet z razvodnico, nosilnim in okrasnim okvirjem - 250V, 16A, NAVADNO STIKALO (klet)</t>
  </si>
  <si>
    <t>Enofazna nadometna vtičnica, z zaščitnim kontaktom, komplet z razvodnico, nosilnim in okrasnim okvirjem, 250V, 16A (klet)</t>
  </si>
  <si>
    <t>Trifazna nadometna vtičnica, z zaščitnim kontaktom, komplet z razvodnico, nosilnim in okrasnim okvirjem, 3*230/400V, 16A (klet)</t>
  </si>
  <si>
    <t>Instalacijsko stikalo, podometne izvedbe, komplet z razvodnico, nosilnim in okrasnim okvirjem - 250V, 16A, NAVADNO STIKALO</t>
  </si>
  <si>
    <t>Instalacijsko stikalo, podometne izvedbe, komplet z razvodnico, nosilnim in okrasnim okvirjem - 250V, 16A, IZMENIČNO STIKALO</t>
  </si>
  <si>
    <t>Instalacijsko tipkalo,  komplet z razvodnico, nosilnim in okrasnim okvirjem - 250V, 16A, TIPKALO</t>
  </si>
  <si>
    <t xml:space="preserve">Komplet za klic v sili iz sanitarij invalida kot Vimar. Modul BIS-SSC1T, signalizacija BIS-SS01 CBT, potezno stikalo BIS-TPR SOS T. </t>
  </si>
  <si>
    <t>Enofazna podometna vtičnica, z zaščitnim kontaktom, komplet z razvodnico, nosilnim in okrasnim okvirjem, 250V, 16A</t>
  </si>
  <si>
    <t>Dvojna enofazna podometna vtičnica, z zaščitnim kontaktom, 250V, 16A</t>
  </si>
  <si>
    <t xml:space="preserve">Trojna enofazna podometna vtičnica za vgradnjo v parapetni kanal, z zaščitnim kontaktom, komplet z razvodnico, nosilnim in okrasnim okvirjem, 250V, 16A </t>
  </si>
  <si>
    <t>Trojna enofazna vtičnica za vgradnjo v parapetni kanal, z zaščitnim kontaktom, 250V, 16A, rdeče barve (UPS)</t>
  </si>
  <si>
    <t>Enofazni stalni priključek komplet z razvodnico, 16A, 230V, 50Hz</t>
  </si>
  <si>
    <t>Trifazni stalni priključek, komplet z razvodnico, 16A, 400V, 50Hz</t>
  </si>
  <si>
    <t>Dvoprekatni parapetni kanal, pločevinaste izvedbe, komplet z pokrovi, pregradami, koleni, spojkami in pomožnim spojnim materialom, kot tip ELBA AT-130/72</t>
  </si>
  <si>
    <t>Podometna razvodnica za izenačevanje potenciala, komplet z vgrajenimi priključnimi sponkami</t>
  </si>
  <si>
    <t>Glavna zbiralnica za izenačevanje potencialov</t>
  </si>
  <si>
    <t>Instalacijski kabel položen delno podometno pod obstoječi omet, delno uvlečen v instalacijske cevi in večji del položen na kabelske police ali parapetne kanale</t>
  </si>
  <si>
    <t xml:space="preserve"> - NYY-J- 4x35 mm2</t>
  </si>
  <si>
    <t xml:space="preserve"> - NYY-J- 5x10 mm2</t>
  </si>
  <si>
    <t xml:space="preserve"> - NYY-J- 5x6 mm2</t>
  </si>
  <si>
    <t xml:space="preserve"> - NYM-J-5x2,5 mm2</t>
  </si>
  <si>
    <t xml:space="preserve"> - NYM-J-3x2,5 mm2</t>
  </si>
  <si>
    <t xml:space="preserve"> - NYM-J-5x1,5 mm2</t>
  </si>
  <si>
    <t xml:space="preserve"> - NYM-J-4x1,5 mm2</t>
  </si>
  <si>
    <t xml:space="preserve"> - NYM-J-3x1,5 mm2</t>
  </si>
  <si>
    <t xml:space="preserve"> - NYM-J-2x1,5mm2</t>
  </si>
  <si>
    <t xml:space="preserve"> - Vodnik P/F-Y 25 mm2</t>
  </si>
  <si>
    <t xml:space="preserve"> - Vodnik P/F-Y 16 mm2</t>
  </si>
  <si>
    <t xml:space="preserve"> - Vodnik P/F-Y 10 mm2</t>
  </si>
  <si>
    <t xml:space="preserve"> - Vodnik P/F-Y 6 mm2</t>
  </si>
  <si>
    <t>Elektroinstalacijska cev, rebrasta, gibljiva, položena  podometno ali v opaž</t>
  </si>
  <si>
    <t xml:space="preserve"> - i. c. Φ 23 mm</t>
  </si>
  <si>
    <t xml:space="preserve"> - i. c. Φ 16 mm</t>
  </si>
  <si>
    <t>Elektroinstalacijska cev, samougasljiva, ravna (v podstrešju)</t>
  </si>
  <si>
    <t xml:space="preserve"> - PN Φ 23 mm</t>
  </si>
  <si>
    <t xml:space="preserve"> - PN Φ 16 mm</t>
  </si>
  <si>
    <t>PVC kabelski kanal za nadometni inštalacijski razvod</t>
  </si>
  <si>
    <t xml:space="preserve"> - kanal PVC NIK 0 - 30x30</t>
  </si>
  <si>
    <t>Kabelske police, izdelane iz vročecinkane perforirane pločevine, komplet s pokrovi, spojnim, nosilnim in pritrdilnim priborom</t>
  </si>
  <si>
    <t xml:space="preserve"> - kabelska polica PK 200</t>
  </si>
  <si>
    <t xml:space="preserve"> - kabelska polica PK 100</t>
  </si>
  <si>
    <t xml:space="preserve"> - kabelska polica PK 50</t>
  </si>
  <si>
    <t>Nadometna plastična razvodnica s štirimi odcepi</t>
  </si>
  <si>
    <t>Protipožarna tesnilna masa za tesnenje prehodov kablov</t>
  </si>
  <si>
    <t>Ozemljitvene objemke razne</t>
  </si>
  <si>
    <t>Konstrukcijsko železo za izdelavo vertikalnih polic in konzol, obarvano z osnovno in končno barvo</t>
  </si>
  <si>
    <t>Razdelilnik RK (klet) je predviden kot  nadometna omara iz barvane pločevine dimenzij 600x600x200, z vgrajeno opremo. Pred izvedbo preveriti velikost:</t>
  </si>
  <si>
    <t xml:space="preserve"> - stikalo vgrajeno na vrata 3p, 63A </t>
  </si>
  <si>
    <t xml:space="preserve"> - instalacijski odklopnik do velikosti 16A/1p-C</t>
  </si>
  <si>
    <t xml:space="preserve"> - instalacijski odklopnik do velikosti 16A/3p</t>
  </si>
  <si>
    <t xml:space="preserve">-impulzni rele </t>
  </si>
  <si>
    <t xml:space="preserve"> - zbiralnica za glavno glavno izenačitev potencialov</t>
  </si>
  <si>
    <t>-svetilka za osvetlitev omare</t>
  </si>
  <si>
    <t xml:space="preserve"> - prenapetostni odvodnik DS250VG ali podobno</t>
  </si>
  <si>
    <t>-uvodnice različne</t>
  </si>
  <si>
    <t xml:space="preserve"> - drobni, vezni in pritrdilni material</t>
  </si>
  <si>
    <t>Demontaža obstoječe el. opreme obstoječega postajnega poslopja Grosuplje, ki je predmet obravnave, kot so;svetilke, razdelilniki, kabli vtičnice, stikala.</t>
  </si>
  <si>
    <t>Sodelovanje z vzdrževalnim osebjem Službe SŽ-EE, ugotavljanje poteka obstoječih napajalnih kablov in načina povezav, ter uskladitev potrebnih izklopov zaradi prestavitve merilne omare in glavne razdelilne omare.</t>
  </si>
  <si>
    <t>Začasne prevezave in povezave, zaradi nemotenega delovanja železniškega tovornega in potniškega prometa.</t>
  </si>
  <si>
    <t>Naprava za dvosmerni pogovor pri blagajni za prodajo vozovnic kot SNP 3001 ali tej ustrezna, kompletno z ožičenjem. Pred izvedbo preveriti pri investitorju potrebo po napravi.</t>
  </si>
  <si>
    <t>Priključek peči na kurilno olje</t>
  </si>
  <si>
    <t>Priključek Split sistemov</t>
  </si>
  <si>
    <t>Priključek ventilatorskih konvektorjev, komplet z termostati</t>
  </si>
  <si>
    <t>Priključek talnega gretja s termostatom v sanitarijah in usklajevanje z monterji strojnih naprav.</t>
  </si>
  <si>
    <t>Priključek klimata, loput, el. grelca</t>
  </si>
  <si>
    <t>Priključek obtočnih črpalk, termostatov, mešalnih ventilov itn v kotlovnici</t>
  </si>
  <si>
    <t>Drobni in vezni material</t>
  </si>
  <si>
    <t>Meritve in preizkusi</t>
  </si>
  <si>
    <t>3. ZAŠČITA PRED DELOVANJEM STRELE ZA POSTAJNO POSLOPJE (STRLOVOD)</t>
  </si>
  <si>
    <t>3.1 GRADBENA DELA</t>
  </si>
  <si>
    <t>3.2 MONTAŽNA DELA</t>
  </si>
  <si>
    <t>Demontaža obstoječe napeljave lovilnega in odvodnega sistema zaradi obnove stavbe ter izdelava nove zaščite pred delovanjem strele</t>
  </si>
  <si>
    <t>Demontaža obstoječih odvodov (FeZn-25*4mm) kompletno s stenskimi in strešnimi nosilci vse do obstoječega ozemljila.</t>
  </si>
  <si>
    <t xml:space="preserve">Dobava in montaža lovilnega sistema: </t>
  </si>
  <si>
    <t>-Žica iz Al legure fi 8mm položena po slemenu na nosilce SON 14 (1xnosilec na meter dolžine) kat. Št. 1421. Kompletno.</t>
  </si>
  <si>
    <t>Dobava in montaža novih odvodov po valoviti kritini:</t>
  </si>
  <si>
    <t>-Žica AH1 iz Al legure fi 8mm položena na fasado na nosilce SON 14 (1xnosilec na meter dolžine) kat. Št. 1421. Kompletno</t>
  </si>
  <si>
    <t>Dobava in montaža novih odvodov ob odtočni cevi:</t>
  </si>
  <si>
    <t>-Žica AH1 iz Al legure fi 8mm položena ob žleb na nosilce KON 11A (1xnosilec na meter dolžine) pred dobavo preveriti preme odtočnih cevi. Kompletno.</t>
  </si>
  <si>
    <t>Dobava in montaža novih odvodov po fasadi:</t>
  </si>
  <si>
    <t>-Žica AH1 iz Al legure fi 8mm položena  na zidne nosilce VZ 08 (1xnosilec na meter dolžine) pred dobavo preveriti preme odtočnih cevi. Kompletno.</t>
  </si>
  <si>
    <t>Dobava in polaganje traku Rf-30*3,5 mm položen v izkopani kanal</t>
  </si>
  <si>
    <t xml:space="preserve">Dobava in montaža križnega spoja  trak-trak kot KON 01  </t>
  </si>
  <si>
    <t xml:space="preserve">Kontaktna sponka za pločevinaste dele in okroglim vodnikom kot SON 04 </t>
  </si>
  <si>
    <t>Dobava in montaža spoja za prehodni žlebni spoj kot KON 06</t>
  </si>
  <si>
    <t>Dobava in povezava drugih prevodnih delov na strelovod z vijačno povezavo kot so ograja, fasadni jekleni elementi, jeklene konstrukcije in podobno, dolžine do 2m.</t>
  </si>
  <si>
    <t>Dobava in montaža merilnega spoja za Rf-30x3,5 in Al vodnika fi 8mm kot KON 02A</t>
  </si>
  <si>
    <t>Dobava in montaža vertikalne mehanske zaščite merilnega stika kot  VZ 16</t>
  </si>
  <si>
    <t>Dobava in montaža vertikalne mehanske zaščite merilnega stika kot  VZ 08</t>
  </si>
  <si>
    <t>Dobava in montaža merilne številke kot MŠ za Rf</t>
  </si>
  <si>
    <t>Element za fiksni ozemljilni priključek kot KON 30.</t>
  </si>
  <si>
    <t>Razvodnica za izenačevanje potencialov kot H/RIP</t>
  </si>
  <si>
    <t>Fleksibilni povezovalni element kot KON 05-2 za galvansko povezavo pločevinaste obrobepovezovanje s kontaktno sponko kot KON 05D</t>
  </si>
  <si>
    <t>Poročilo o pregledu, meritvah in preizkusu strelovodne napeljave.</t>
  </si>
  <si>
    <t>4. INSTALACIJE ZA TELEKOMUNIKACIJE</t>
  </si>
  <si>
    <t>4.1 UNIVERZALNO OŽIČENJE</t>
  </si>
  <si>
    <t>Dopolnitev obstoječih komunikacijskih omar:</t>
  </si>
  <si>
    <t xml:space="preserve"> - polica 19", 380 mm vgradnja</t>
  </si>
  <si>
    <t xml:space="preserve"> - dodatna vodila na zadnji strani</t>
  </si>
  <si>
    <t>Distribucijski delilnik UTP, 24 kanalni, Cat. 6A, kot PowerCat molex PN z zaključevanjem ali temu ustrezen</t>
  </si>
  <si>
    <t>Organizator ožičenja 1HE, Molex PN</t>
  </si>
  <si>
    <t>Električni razdelilec 19", 9x230V</t>
  </si>
  <si>
    <t>Povezovalni kabel, UTP RJ45, 1m PowerCat 7, Molex PN</t>
  </si>
  <si>
    <t>Priključni kabel, UTP RJ45, 2m PowerCat 7, Molex PN</t>
  </si>
  <si>
    <t>Priključni kabel, UTP RJ45, 3m PowerCat 7, Molex PN</t>
  </si>
  <si>
    <t>Dvojna informacijska vtičnica 2xRJ45 FTP, PowerCat 6A, Molex PN za vgradnjo v parapetni kanal, komplet z razvodnico, nosilnim in okrasnim okvirjem</t>
  </si>
  <si>
    <t>Dvojna informacijska vtičnica 2xRJ45 FTP, PowerCat 6A, Molex PN za podometno vgradnjo, komplet z razvodnico, nosilnim in okrasnim okvirjem</t>
  </si>
  <si>
    <t>Instalacijski kabel položen, delno na kabelske police in delno uvlečen v parapetni kanal. Upoštevati je potrebno sodelovanje z osebjem ki vzdržije obstoječe omrežje iz SŽ-SVTK.</t>
  </si>
  <si>
    <t>UTP cat 7 PVC Molex PN</t>
  </si>
  <si>
    <t>Elektroinstalacijska cev, rebrasta, gibljiva, položena  podometno ali v tlaku</t>
  </si>
  <si>
    <t xml:space="preserve"> - i. c. fi 16 mm</t>
  </si>
  <si>
    <t>Kabelske police so zajete v instalacijskem materialu</t>
  </si>
  <si>
    <t>Meritve UTP segmenta kategorija 7, z merilnimi listi</t>
  </si>
  <si>
    <t>Sodelovanje z vzdrževalnim osebjem SŽ-TK (vzdrževalec omrežja)</t>
  </si>
  <si>
    <t>Drobni material in ostali stroški</t>
  </si>
  <si>
    <t>Zakoličba kabelske trase. Zajema novo traso za izgradnjo kabelske kanalizacije za polaganje kabla.</t>
  </si>
  <si>
    <t>Izgradnja kabelske kanalizacije izven cestišča od obstoječega jaška do nove priključno merilne omare</t>
  </si>
  <si>
    <t>Izdelava kabelske kanalizacije z upogljivimi Stigmaflex cevmi premera 160 mm v zemljišču III. do IV kategorije. Obseg del: izkop jarka, delno ročni in delno strojni, izdelava podlage za cevi iz peska granulacije 3-7 mm, dobava in polaganje cevi, dobava in vgraditev distančnikov, obbetoniranje cevi z betonom C15/20 v višini 10 cm nad zgornjim temenom cevi, zasip jarka z utrjevanjem po slojih in odvoz odvečnega materiala in ureditev okolice.</t>
  </si>
  <si>
    <t xml:space="preserve">- 4x cevna premera 160 mm </t>
  </si>
  <si>
    <t>Izgradnja kabelske kanalizacije pod lokalno cesto</t>
  </si>
  <si>
    <t>Rušenje asfaltnega cestišča debeline do 10cm, s pravilnim odrezom robov in odvozom v deponijo, vključno s stroški deponiranja</t>
  </si>
  <si>
    <t>Izkop jarka v zemlj. III.-IV.ktg z odmetom in odvozom odvečnega materiala.</t>
  </si>
  <si>
    <t>Izravnava temeljnih tal, planiranje in utrditev do predpisane komprimacije</t>
  </si>
  <si>
    <t>Zasip z zrnato kamnino - 3.ktg</t>
  </si>
  <si>
    <t>Tampon v deb.30cm</t>
  </si>
  <si>
    <t>Dobava in montaža zaščitnih Stigmaflex cevi Ø160 mm; 4cevi/m1</t>
  </si>
  <si>
    <t>- dobava in vgraditev betona C 16/20 za pod in obbetoniranjem cevi</t>
  </si>
  <si>
    <t>- opaž stranic betona</t>
  </si>
  <si>
    <t>-dobava in položitev opozorilnih trakov</t>
  </si>
  <si>
    <t>Izdelava kabelske kanalizacije pod tiri z upogljivimi PEHD (Stigmagflex) cevi premera 160 mm v gramozni gredi za potrebe Elektra Grosuplje. Obseg del: izkop jarka, izdelava podlage za cevi iz peska granulacije 3-7 mm, dobava in polaganje cevi, dobava in vgraditev distančnikov, obbetoniranje cevi z betonom C16/20 v višini 10 cm okoli cevi, zasip jarka z utrjevanjem po slojih in odvoz odvečnega materiala in ureditev okolice. Kabelska kanalizacija se izvede ob izdelavi novega spodnjega ustroja za nove tire tako, da ni potrebno izvajanje pod obstoječimi tiri.</t>
  </si>
  <si>
    <t xml:space="preserve">- 3x cevna premera 160 mm </t>
  </si>
  <si>
    <t>Izsekavanje armiranobetonske stene v obstoječem jašku velikosti 75x20x15 cm, za uvod novih cevi 4x160 mm, ter krpanje odprtine na prejšnje stanje.</t>
  </si>
  <si>
    <t>Krpanje in popravilo obstoječe asfaltne površine - deb.asfalta prilagoditi obstoječemu</t>
  </si>
  <si>
    <t>Armirani betonski podstavek za namestitev prostostoječe PMO in RG omare. Dimenzije podstavka so cca 100x30x200 cm (pred izvedbo preveriti velikost dobavljene omare). Lahko se dobavi tudi plastični podstavek, ki se vgradi na podložni beton dim cca 110x15x40 cm., kompletno z izkopom.</t>
  </si>
  <si>
    <t>Izkop jarka za polaganje novega ozemljila okoli PMO omare. Jarek globine 0,8m in širine 0,4m. Ozemljilo se lahko položi tudi ob izgradnji kabelske kanalizacije od TP do PMO.</t>
  </si>
  <si>
    <t xml:space="preserve">Izgradnja mehanske zaščite proti poškodbam s strani cestnih vozil za priključno merilno omaro. Tirnica antikorozijsko zaščitena, dolžine 2,5m vgrajena v betonski temelj dimenzij 50x50x100 cm. </t>
  </si>
  <si>
    <r>
      <t>Zaščita obstoječega NN kabla Elektra Grosuplje (NAYY-4x70 mm</t>
    </r>
    <r>
      <rPr>
        <vertAlign val="superscript"/>
        <sz val="8"/>
        <rFont val="Arial"/>
        <family val="2"/>
        <charset val="238"/>
      </rPr>
      <t>2</t>
    </r>
    <r>
      <rPr>
        <sz val="8"/>
        <rFont val="Arial"/>
        <family val="2"/>
        <charset val="238"/>
      </rPr>
      <t>), ki poteka pod obstoječimi tiri. Po potrebi se obstoječi kabel prestavi v zgoraj omenjeno kabelsko kanalizacijo v kolikor se ugotovi, da je globina obstoječega kabla manjša od 1,5m do gornjega roba tira. Prestavitev se izvede tako, da se ena od cevi izvede iz dveh polovic in obbetonira.</t>
    </r>
  </si>
  <si>
    <t>2. ELEKTROMONTAŽNA DELA</t>
  </si>
  <si>
    <t>Dobava in polaganje kabla v izdelano kabelsko kanalizacijo s priklopom na priključni točki na NN razdelilniku v trafo postaji in v PMO omari z Al čevlji. Oštevilčenje kabla v kabelskih jaških in razdelilnikih.</t>
  </si>
  <si>
    <t>Dopolnitev obstoječega varovalčnega podnožja na NN razdelilniku v transformatorski postaji. Podnožje PK2 se dopolni z nožasto varovalko 3x200A. Kompletno s potrebnimi izklopi in ponovnimi vklopi.</t>
  </si>
  <si>
    <t>Dobava in polaganje traku Rf 30*3,5mm položen v izkopani kanal za ozemljitev  kompletno s križno sponko in povezavo na PEN zbiralko.</t>
  </si>
  <si>
    <t xml:space="preserve">-križna sponka </t>
  </si>
  <si>
    <t>Merilna omara nova prostostoječa PMO:</t>
  </si>
  <si>
    <t>-termoplastična omara s podstavkom zaščite vsaj IP65, dimenzij 125x100x30 cm z enojnimi vrati in ključavnico distribucijskega podjetja na betonski (plastični) podstavek.</t>
  </si>
  <si>
    <t xml:space="preserve">- polindirektni trifazni števec s 15-minutno registracijo delovne in jalove energije indirektni prestave x/5A s komunikacijskim vmesnikom. Tip v skladu z elektroenergetskim soglasjem (kot ZMD 410, CU-P32 Landis+Gyr)  </t>
  </si>
  <si>
    <t>-tokovni transformator kot EASK 200/5A</t>
  </si>
  <si>
    <t>- varovalčni odklopnik, ST 160-3*100A</t>
  </si>
  <si>
    <t>- varovalčni odklopnik, ST 250-3*160A</t>
  </si>
  <si>
    <t>-merilne sponke</t>
  </si>
  <si>
    <t>.-inštalacijski odklopnik 6A</t>
  </si>
  <si>
    <t>-zbiralčni sistem 60</t>
  </si>
  <si>
    <t>-GSMR prenos podatkov</t>
  </si>
  <si>
    <t>- PEN zbiralka</t>
  </si>
  <si>
    <t xml:space="preserve">-odvodnik prenapetosti PROTEC  B2, komplet, In=8/20,30kA             </t>
  </si>
  <si>
    <r>
      <t>-Kabel NA2XY-J-4x240+1,5 mm</t>
    </r>
    <r>
      <rPr>
        <vertAlign val="superscript"/>
        <sz val="8"/>
        <rFont val="Arial"/>
        <family val="2"/>
        <charset val="238"/>
      </rPr>
      <t>2</t>
    </r>
  </si>
  <si>
    <r>
      <t>Dobava in polaganje vodnika H07V-25mm</t>
    </r>
    <r>
      <rPr>
        <vertAlign val="superscript"/>
        <sz val="8"/>
        <rFont val="Arial"/>
        <family val="2"/>
        <charset val="238"/>
      </rPr>
      <t>2</t>
    </r>
    <r>
      <rPr>
        <sz val="8"/>
        <rFont val="Arial"/>
        <family val="2"/>
        <charset val="238"/>
      </rPr>
      <t xml:space="preserve"> od ozemljila do PEN zbiralke.</t>
    </r>
  </si>
  <si>
    <t>Zakoličba kabelske trase. Zajema novo traso za izgradnjo kabelske kanalizacije od najbližjega jaška SVTK do uvodnega jaška za podhod.</t>
  </si>
  <si>
    <t xml:space="preserve">- 3x cevna premera 110 mm </t>
  </si>
  <si>
    <t xml:space="preserve">Izgradnja armiranobetonskega jaška tip C z litoželeznim pokrovom 60x60 cm, nosilnostjo 150 kN z napisom "Elektrika" , svetlih mer 60x60x80 cm z betoniranjem C 25/30, kompletno z armaturo in opažem. </t>
  </si>
  <si>
    <t>ZM1500 - zaščitna mreža</t>
  </si>
  <si>
    <t>GP4201-zaščitna mreža samo v podhodu</t>
  </si>
  <si>
    <t>2. SVETILKE RAZSVETLJAVE, PODHODA IN NADSTREŠKOV NAD STOPNIŠČI</t>
  </si>
  <si>
    <t>3. ELEKTRIČNE INSTALACIJE ZA PODHOD P2 IN NADSTREŠKOV NAD STOPNIŠČI</t>
  </si>
  <si>
    <t>Dobava in polaganje kabla v izdelano kabelsko kanalizacijo. Oštevilčenje kablov v vseh kabelskih jaških in razdelilnikih.</t>
  </si>
  <si>
    <t>-cev fi 23</t>
  </si>
  <si>
    <t>Ozemljitev podhoda in nadstreškov nad stopnišči:</t>
  </si>
  <si>
    <t>Element za fiksni ozemljilni priključek kot Hermi KON30 galvansko povezan na valjanc in armaturo objekta.  Preko tega priključka se izvede GIP za izenačevanje potencialov v notranjosti podhoda in zunanjih naprav (lahko je tudi druga rešitev).</t>
  </si>
  <si>
    <t>Razdelilnik RP2 (podhod 2), sestavljen iz naslednjih elementov:</t>
  </si>
  <si>
    <t>-podometna omara ustrezno barvana ali Rf zaščite vsaj IP55 dimenzij s ključavnico SŽ-EE dim. 100*80*16 cm. Pred izvedbo preveriti dejansko velikost odprtine v betonu in temu prilagoditi velikost omare.</t>
  </si>
  <si>
    <t>- stikalo 63 A vgradno na šino</t>
  </si>
  <si>
    <t xml:space="preserve">- vrstne sponke vs 50 </t>
  </si>
  <si>
    <t>Dobava in montaža perforirane pocinkane police PK-50 s pritrditvijo v sekundarnem stropu nadstreška</t>
  </si>
  <si>
    <r>
      <t>-Kabel NAYY-J-4x50 mm</t>
    </r>
    <r>
      <rPr>
        <vertAlign val="superscript"/>
        <sz val="8"/>
        <rFont val="Arial"/>
        <family val="2"/>
        <charset val="238"/>
      </rPr>
      <t>2</t>
    </r>
  </si>
  <si>
    <r>
      <t>Dobava in montaža jeklene izolirane vrvi za ozemljitev strešnih nosilcev od nosilca do ozemljila ter nosilcev protihrupne ograje na območju podhoda, vrv 70 mm</t>
    </r>
    <r>
      <rPr>
        <vertAlign val="superscript"/>
        <sz val="8"/>
        <rFont val="Arial"/>
        <family val="2"/>
        <charset val="238"/>
      </rPr>
      <t>2</t>
    </r>
    <r>
      <rPr>
        <sz val="8"/>
        <rFont val="Arial"/>
        <family val="2"/>
        <charset val="238"/>
      </rPr>
      <t>, l=5m</t>
    </r>
  </si>
  <si>
    <r>
      <t>Dobava in montaža jeklene izolirane vrvi za povezavo dilatacijskega stika podhoda, vrv 120 mm</t>
    </r>
    <r>
      <rPr>
        <vertAlign val="superscript"/>
        <sz val="8"/>
        <rFont val="Arial"/>
        <family val="2"/>
        <charset val="238"/>
      </rPr>
      <t>2</t>
    </r>
    <r>
      <rPr>
        <sz val="8"/>
        <rFont val="Arial"/>
        <family val="2"/>
        <charset val="238"/>
      </rPr>
      <t>, l=1m</t>
    </r>
  </si>
  <si>
    <t>D.1.) OGREVANJE IN HLAJENJE</t>
  </si>
  <si>
    <t>1. RAZVOD OGREVNE/HLADILNE VODE DO KLIMATA</t>
  </si>
  <si>
    <t>Oljni kondenzacijski litoželezni kotel z raketnim gorilnikom in s pametnim regulatorjem z zaslonom na dotik.</t>
  </si>
  <si>
    <t xml:space="preserve">Kotlovski členi iz sive litine, ki jo oblikuje izredna robustnost, optimalna prevodnost in plastičnost pri litju. Modroplamenski, avtomatsko delujoči, enostopenjski tlačno-razpršilni gorilnik po EN 267 za lahko kurilno olje EL po DIN 51603, z novim optimiranim mešalnim sistemom z recirkulacijo zgorevalnih plinov, zelo nizke emisije NOx in CO, predgretje olja, nadzor plamena z UV-celico, konektorski način priključevanja električnih komponent, pokrov gorilnika, zasuk gorilnika v servisni položaj za lažje vzdrževanje, tovarniško prednastavljen in toplo preizkušen. </t>
  </si>
  <si>
    <t>Emisijske vrednosti nižje od mejnih zahtev ekološkega znaka "Modri angel". Toplotni izmenjevalnik iz visoko kakovostnega inox materiala z visoko zmogljivostjo deluje po protitočnem principu.</t>
  </si>
  <si>
    <t>Upravljalnik omogoča krmiljenje ogrevalne naprave z največ štirimi ogrevalnimi krogi, dvema krogoma za ogrevanje sanitarne vode, solarno ogrevanje sanitarne vode. Ima časovne programe: ogrevanje: za vsak ogrevalni krog dva časovna programa s šestimi preklopnimi časi na dan, sanitarna voda: za vsak krog sanitarne vode en časovni program za ogrevanje in časovni program za cirkulacijsko črpalko s po šestimi preklopnimi časi na dan.</t>
  </si>
  <si>
    <t>Omogoča delovanje kotla, ter prikazovanje parametrov ogrevalne naprave in možnost spreminjanja nastavitev. Z integracijo solarnega sistema se izriše grafični prikaz delovanja solarnega sistema. Obseg funkcij in s tem struktura menija je seveda odvisna od strukture sistema.</t>
  </si>
  <si>
    <t>Montaža upravljalnika je mogoča na kotel ali na steno.</t>
  </si>
  <si>
    <t>Upravljanik vključuje tudi OTS zunanje tipalo.</t>
  </si>
  <si>
    <t>Dimenzije: Š x V x G: 101mm x 123mm x 25mm</t>
  </si>
  <si>
    <t>Nazivna napetost: 10...24V DC</t>
  </si>
  <si>
    <t>Podatkovni vmesnik (BUS): EMS plus</t>
  </si>
  <si>
    <t>Regulacijsko področje: 5°C ... 30°C</t>
  </si>
  <si>
    <t>Dov. temperatura okolice: 0°C ... 50°C</t>
  </si>
  <si>
    <t>Razred upravljalnika temperature : VI</t>
  </si>
  <si>
    <t>doprinos upravljalnika k sezonski učinkovitosti ogrevanja : 4%</t>
  </si>
  <si>
    <t>Kotel je kompletno sestavljen že v tovarni, zato je montaža enostavna in zelo hitra.</t>
  </si>
  <si>
    <t>Dodatni  intelegentni močnostni modul v povezavi z regulatorji CX..., za krmiljenje obtočne črpalke ali enega motornega mešalnega ventila (priključek preko 2-žilnega EM BUS). Priključek za tipalo dvižnega voda in tipalo bojlerja, ter dodatno priključek za omejilec temperature (za talno gretje). Prikaz funkcij delovanja preko LED diod. Priloženo je eno tipalo dvižnega voda.</t>
  </si>
  <si>
    <t>Enostaven zagon, vzdrževanje in servisiranje.</t>
  </si>
  <si>
    <t>Kotel se dobavi skupaj z:</t>
  </si>
  <si>
    <t>- antivibracijsko podlogo kotla, manšeto za priključitev dimnika, varnostnim setom KSS (varnostni ventil 3,0bar, manometer, odzračevalni lonček in izolacijo), polnilno praznilnim setom, priklopnim setom za razteznostno posodo, priborom za čiščenje, vijačnim in tesnilnim materialom</t>
  </si>
  <si>
    <t>- zagonom sistema ter poučevanjem osebja, navodili za uporabo v slovenskem jeziku ter poučevanjem upravljavca.</t>
  </si>
  <si>
    <t xml:space="preserve">- Nazivna toplotna moč: 29kW </t>
  </si>
  <si>
    <t>- Električna moč: 150W</t>
  </si>
  <si>
    <t xml:space="preserve">- Masa neto: 192kg </t>
  </si>
  <si>
    <t xml:space="preserve">- Dopusten delovni nadtlak: 3bar </t>
  </si>
  <si>
    <t>- Dopustna temp predtoka: 100°C</t>
  </si>
  <si>
    <t>- Količina dimnih plinov : 42,6 L</t>
  </si>
  <si>
    <t>- Tem. dimnih plinov 50/30: 53 °C</t>
  </si>
  <si>
    <t xml:space="preserve">- Dolžina: 924mm </t>
  </si>
  <si>
    <t xml:space="preserve">- Širina: 600mm </t>
  </si>
  <si>
    <t>- Višina: 914mm</t>
  </si>
  <si>
    <t>- Dimnovodni priključek: ø 80/125</t>
  </si>
  <si>
    <t>- Kurišče (dolžina) : 407mm</t>
  </si>
  <si>
    <t>- Vsebnost CO2: 13,5 -14 %</t>
  </si>
  <si>
    <t>upravljalnik Bosch tip CW 400 (za MX25)</t>
  </si>
  <si>
    <t>dodatni modul  Bosch tip MM100</t>
  </si>
  <si>
    <t>kotel Bosch tip Condens7000F - 30 ali enakovredni</t>
  </si>
  <si>
    <t>Koaksialni dimniški komplet ø 80/125mm (za dovod in odvod zgorevalnega zraka za oljni kotel) tipa (C5.3x) iz INOX materiala, sestavljen iz:</t>
  </si>
  <si>
    <t xml:space="preserve"> - priključnih kosov za povezavo oljnega kotla
   na koaksialni dimnik ø 80/125</t>
  </si>
  <si>
    <t xml:space="preserve"> - koncentrična cev ø 80/125 - 0,5m</t>
  </si>
  <si>
    <t xml:space="preserve"> - koncentričnega loka 87° ø 80/125</t>
  </si>
  <si>
    <t xml:space="preserve"> - koncentrična cev ø 80/125 - 2m</t>
  </si>
  <si>
    <t xml:space="preserve"> - koncentrično revizijsko koleno 87° ø 80/125</t>
  </si>
  <si>
    <t xml:space="preserve"> - koncentrična cev ø 80/125 - 1m</t>
  </si>
  <si>
    <t xml:space="preserve"> - rozeta za cev ø 80/125</t>
  </si>
  <si>
    <t>- koncentrična cev  ø 80/125 - prehod skozi zid</t>
  </si>
  <si>
    <t>- dvojna objemka</t>
  </si>
  <si>
    <t>- rozeta (iz nerjaveče pločevine)</t>
  </si>
  <si>
    <t>- T-kos 90 za zidno konzolo</t>
  </si>
  <si>
    <t>- nosilna konzola</t>
  </si>
  <si>
    <t>- objemke za zaključno cev</t>
  </si>
  <si>
    <t xml:space="preserve"> - koncentrična cev ø 80/125 - 6m</t>
  </si>
  <si>
    <t>- zaključna prirobnica (iz nerjaveče pločevine)</t>
  </si>
  <si>
    <t>- zaključna cev ø 250 mm</t>
  </si>
  <si>
    <t>Bosch tip GAF-K</t>
  </si>
  <si>
    <t>ali enakovredni</t>
  </si>
  <si>
    <t xml:space="preserve">Pregled dimovodne napeljave s strani pooblaščene organizacije, pridobitev soglasja </t>
  </si>
  <si>
    <t>Dvoplaščna cisterna za ekstra lahko kurilno olje, volumna 1,5m3. Cisterna ima sledeče priključke:</t>
  </si>
  <si>
    <t>- polnjenje DN 50</t>
  </si>
  <si>
    <t>- merilec DN 40</t>
  </si>
  <si>
    <t>- merilno palico DN 25</t>
  </si>
  <si>
    <t>- odvzem olja DN 32</t>
  </si>
  <si>
    <t>- praznjenje DN 20</t>
  </si>
  <si>
    <t>- odzračevanje DN 40</t>
  </si>
  <si>
    <t>komplet z vsem montažnim in tesnilnim materialom. Cisterna mora biti v skladu s predpisi (glej izjavo o varstvu pri delu).</t>
  </si>
  <si>
    <t>ROTEX tip VARIOSAFE 1500</t>
  </si>
  <si>
    <t>Pribor za dovod kurilnega olja sestoječ se iz:</t>
  </si>
  <si>
    <t xml:space="preserve">- horizontalni hitrozaporni ventil s filtrom DN 10  </t>
  </si>
  <si>
    <t>- horizontalni hitrozap. vent. DN10</t>
  </si>
  <si>
    <t>- merilna palica s plavačem</t>
  </si>
  <si>
    <t>- dvojni skozni priključek DN32</t>
  </si>
  <si>
    <t>- sesalni ventil (s kroglico) DN10</t>
  </si>
  <si>
    <t>- polnilna kapa DN 50</t>
  </si>
  <si>
    <t>- avtomatski odzrač. ventil DN40</t>
  </si>
  <si>
    <t>- odzračevanje  40</t>
  </si>
  <si>
    <t>ROTEX tip ANK + B2</t>
  </si>
  <si>
    <t>Nevtralizacijska posoda za olnji kotel, skupaj z vsem tesnilnim in pritrdilnim materialom</t>
  </si>
  <si>
    <t>Neutrakon tip 06/BGN</t>
  </si>
  <si>
    <t>Zaprta membranska raztezna posoda, komplet s priključnim kosom z zapornim ventilom s kapo proti nepooblaščenemu posluževanju DN25 in izpustno pipico DN15 ter montažnim materialom</t>
  </si>
  <si>
    <t>REFLEX tip NG 80/1,5/6,0</t>
  </si>
  <si>
    <t>Zaporni ventil z navojnima priključkoma z varovalom proti nepooblaščenemu zapiranju po DIN 4751/2, skupaj s tesnilnim materialom (servisni ventil)</t>
  </si>
  <si>
    <t>DN 25</t>
  </si>
  <si>
    <t>Razdelilnik - zbiralnik okroglega preseka (enojni), s sledečimi navojnimi in prirobničnimi priključki, pritrdilnim in tesnilnim materialom:</t>
  </si>
  <si>
    <t>- DN 32 1x navojni</t>
  </si>
  <si>
    <t>- DN 25 2x navojni</t>
  </si>
  <si>
    <t>- DN 15 1x navojni (izpust)</t>
  </si>
  <si>
    <t>- 1 x navojnim kolčakom f15 za termometer, zaščiten s temeljno barvo, izoliran z izolacijo iz mineralne volne 4 cm zaščitena z Al pločevino, tesnilnim, pritrdilnim in vijačnim materialom ter konzolami za postavitev</t>
  </si>
  <si>
    <t>dolžine 1000 mm</t>
  </si>
  <si>
    <t>ø 50</t>
  </si>
  <si>
    <t>Energetsko učinkovita obtočna črpalka z zvezno regulacijo vrtljajev, z navojnimi priključki, izolacijo, skupaj s tesnilnim in vijačnim materialom</t>
  </si>
  <si>
    <t>Energetski razred: A</t>
  </si>
  <si>
    <t>Delovanje črpalke pri temperaturi medija od (–10°C do +110°C)</t>
  </si>
  <si>
    <t>- ogrevna voda za pripravo sanitarne tople vode</t>
  </si>
  <si>
    <t>V = 0,6 m3/h</t>
  </si>
  <si>
    <t>Δp = 45 kPa</t>
  </si>
  <si>
    <t>P= 80 W</t>
  </si>
  <si>
    <t>U=230 V</t>
  </si>
  <si>
    <t>WILO tip STRATOS 25/1-6</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</si>
  <si>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</si>
  <si>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</si>
  <si>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</si>
  <si>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</si>
  <si>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</si>
  <si>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</si>
  <si>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</si>
  <si>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</si>
  <si>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</si>
  <si>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</si>
  <si>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</si>
  <si>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</si>
  <si>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</si>
  <si>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</si>
  <si>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DN 25, PN 6</t>
  </si>
  <si>
    <t>DANFOSS tip MSV-BD</t>
  </si>
  <si>
    <t>Krogelna pipa za praznjenje z navojnima priključkoma, z zaporno kapo, tesnilom in verižico, vijačnim spojem za gibko cev, skupaj s tesnilnim in vijačnim materialom</t>
  </si>
  <si>
    <t>DN 15, PN 6</t>
  </si>
  <si>
    <t>Krogelna zaporna pipa z navojnima priključkoma, s podaljšano ročko za posluževanje, skupaj s tesnilnim in vijačnim materialom</t>
  </si>
  <si>
    <t>DN 32, PN 6</t>
  </si>
  <si>
    <t>Protipovratni ventil z navojnimi priključki, skupaj s tesnilnim in vijačnim materialom.</t>
  </si>
  <si>
    <t>Lovilec nesnage s navojnimi priključki, magnetnim vložkom, z drobno zankastim sitom, skupaj s tesnilnim in vijačnim materialom.</t>
  </si>
  <si>
    <t>Manometer v okroglem ohišju f80 mm z merilnim območjem do 6 bar z varilnim kolčakom, navojnim priključkom DN 15, manometrsko navojno pipico DN 15, komplet z montažnim in z montažnim in tesnilnim materialom</t>
  </si>
  <si>
    <t>Termometer v okroglem ohišju f80, z navojnim priključkom R 1/2", komplet z montažnim in tesnilnim materialom</t>
  </si>
  <si>
    <t>- z merilnim območjem od +0 do +120 °C</t>
  </si>
  <si>
    <t>Vgradnja potopnih tuljk za vstavitev temperaturnih tipal, skupaj z vijačnim in tesnilnim materialom</t>
  </si>
  <si>
    <t>Avtomatski odzračevalnik mikro zračnih mehurčkov z navojnima priključkoma ter krogelno pipico, skupaj s tesnilnim in montažnim materialom</t>
  </si>
  <si>
    <t>DN 25, PN6</t>
  </si>
  <si>
    <t>ZEPARO tip ZUT 25</t>
  </si>
  <si>
    <t xml:space="preserve">MS avtomatski odzračevalni ventil z navojem R 3/8" skupaj z varilnim črnim kolčakom in tesnilnim  materialom </t>
  </si>
  <si>
    <t>Nalepka za na vrata kotlovnice z napispm »KOTLOVNICA – NEZAPOSLENIM VSTOP PREPOVEDAN«.</t>
  </si>
  <si>
    <t>16</t>
  </si>
  <si>
    <t>17</t>
  </si>
  <si>
    <t>18</t>
  </si>
  <si>
    <t>19</t>
  </si>
  <si>
    <t>20</t>
  </si>
  <si>
    <t>21</t>
  </si>
  <si>
    <t>D.) STROJNE INŠTALACIJE V POSTAJNEM POSLOPJU</t>
  </si>
  <si>
    <t>Skupaj s tesnili (FKM), montažnim in pritrdilnim materialom</t>
  </si>
  <si>
    <t>Kompletno z vsem tesnilnim in montažnim materialom</t>
  </si>
  <si>
    <r>
      <t>V</t>
    </r>
    <r>
      <rPr>
        <vertAlign val="subscript"/>
        <sz val="8"/>
        <color indexed="8"/>
        <rFont val="Arial"/>
        <family val="2"/>
        <charset val="238"/>
      </rPr>
      <t>cel</t>
    </r>
    <r>
      <rPr>
        <sz val="8"/>
        <color indexed="8"/>
        <rFont val="Arial"/>
        <family val="2"/>
        <charset val="238"/>
      </rPr>
      <t xml:space="preserve"> = 80 l</t>
    </r>
  </si>
  <si>
    <t>2. RADIATORSKO OGREVANJE</t>
  </si>
  <si>
    <t>11/600/400</t>
  </si>
  <si>
    <t>11/600/900</t>
  </si>
  <si>
    <t>11/600/1000</t>
  </si>
  <si>
    <t>11/900/400</t>
  </si>
  <si>
    <t>11/900/500</t>
  </si>
  <si>
    <t>21/600/600</t>
  </si>
  <si>
    <t>21/600/1200</t>
  </si>
  <si>
    <t>21/900/500</t>
  </si>
  <si>
    <t>22/300/1400</t>
  </si>
  <si>
    <t>22/600/800</t>
  </si>
  <si>
    <t>22/600/2000</t>
  </si>
  <si>
    <t>22/900/1000</t>
  </si>
  <si>
    <t>RADEL tip R6</t>
  </si>
  <si>
    <t>Termostatska glava z možnostjo blokiranja in omejevanja temperature, s plinskim polnenjem, z vgrajenim tipalom, s protizmrzovalno zaščito, opremljena z zaskočnim priključkom primeren za montažo na termostatski ventil</t>
  </si>
  <si>
    <t>Danfoss tip RA 2940</t>
  </si>
  <si>
    <t>Termostatska glava, zaščitena proti nepooblaščenemu posluževanju (blokiranje nastavitve), ojačana za uporabo v javnih ustanovah (robustni model), s protizmrzovalno zaščito, z vgrajenim tipalom in z varovalko pred krajo, primeren za montažo na termostatski ventil.</t>
  </si>
  <si>
    <t>Danfoss tip RA 2920</t>
  </si>
  <si>
    <t>ali enakovredni.</t>
  </si>
  <si>
    <t>Električni radiator za ogrevanje, z elektronskim termostatom, stenskim nosilcem in priključnim kablom (l=1,5m) z 1f vtikačem. Električni radiator ima vgrajeno zaščito proti pršenju z vodo IP24. Termostat je prilagojen za uporabo in vgradnjo dodatnega časovnika TP 100 ali vgradnjo sprejemnika za brezžično centralno regulacijo i-Jaz. Radiator ima vgrajen varnostni termostat proti pregretju. Dobavi naj se skupaj z vsem montažnim in pritrdilnim materialom</t>
  </si>
  <si>
    <t>dimenzije: višine 400mm, dolžine 431mm, globine 83mm</t>
  </si>
  <si>
    <t>Q = 400 W</t>
  </si>
  <si>
    <t>P= 400 W</t>
  </si>
  <si>
    <t>BEHA tip P4</t>
  </si>
  <si>
    <t>dimenzije: višine 400mm, dolžine 555mm, globine 83mm</t>
  </si>
  <si>
    <t>Q = 600 W</t>
  </si>
  <si>
    <t>P= 600 W</t>
  </si>
  <si>
    <t>BEHA tip P6</t>
  </si>
  <si>
    <t>I - Eco 12V</t>
  </si>
  <si>
    <t xml:space="preserve">Vrtanje s svedrom skozi AB ploščo debeline 28 cm za potek instalacij radiatorskega ogrevanja iz kleti v pritličje. </t>
  </si>
  <si>
    <t>Preboj fi 75mm</t>
  </si>
  <si>
    <t xml:space="preserve">Gola 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t>
  </si>
  <si>
    <t xml:space="preserve">Delovna temperatura je 70˚C (kratkotrajna maksimalna obratovalna temperatura 100˚C), trajen obratovalni tlak 10 bar (namenjeno za življenjsko dobo 50 let). Oba konca cevi sta opremljena z zaključno kapo (za higienično tesnjenje v skladu z DIN 806). Razred gradbenega materiala: B2 po DIN 4102-1 ali E po DIN EN 13501-1. </t>
  </si>
  <si>
    <t>Cevi so dobavljene skupaj s fazonskimi kosi ter držali (kolena, T-kosi, navojni priključki, prehodni kosi, držala za ventile, ...)</t>
  </si>
  <si>
    <t>16 × 2,2 mm</t>
  </si>
  <si>
    <t>20 × 2,8 mm</t>
  </si>
  <si>
    <t>REHAU tip RAUTITAN flex</t>
  </si>
  <si>
    <t>Cev iz neplemenitega jekla, material 1.0308 (E235) po EN 10305-3 (PRESS sistem) skupaj z vsemi fitingi za zatiskanje (kolena, T-kosi, navojni priključki, prehodni kosi), tesnili (FPM rdeči)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</si>
  <si>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</si>
  <si>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15×1,2  (DN 15)</t>
  </si>
  <si>
    <t>18×1,2  (DN 15)</t>
  </si>
  <si>
    <t>22×1,5  (DN 20)</t>
  </si>
  <si>
    <t>28×1,5 (DN 25)</t>
  </si>
  <si>
    <t>35×1,5  (DN 32)</t>
  </si>
  <si>
    <t>VIEGA tip PRESTABO</t>
  </si>
  <si>
    <t xml:space="preserve">Toplotna izolacija razvoda hladilne vode z elastomerno fleksibilno izolacijo na osnovi sintetičnega kavčuka za preprečevanje kondenzacije in energijske prihranke. EU požarna klasifikacija B-s3,d0; toplotna prevodnost λ pri 0°C je 0,035 W/m.K; koef. upora difuziji vodne pare je 10.000 (za plošče deb. 3-32mm in cevi deb. 6-32mm; za ostale dimenzije je 7.000; za temp. območje od -50°C  do  +110°C; trakovi in plošče lepljeni na površino do maks. +85°C. </t>
  </si>
  <si>
    <t xml:space="preserve">Toplotne mostove potrebno zaščititi s cevnimi nosilci. Spoje (vzdožne, prečne, površino) potrebno lepiti z original lepilom,  za čiščenje orodja, rok in razmaščevanje pa uporabiti original čistilo. CE certifikat v skladu z EN 14304. </t>
  </si>
  <si>
    <t>debeline 9 mm</t>
  </si>
  <si>
    <t>debeline 13 mm</t>
  </si>
  <si>
    <t>debeline 25 mm</t>
  </si>
  <si>
    <t>debeline 32 mm</t>
  </si>
  <si>
    <t>ARMACELL tip Armaflex ACE Plus</t>
  </si>
  <si>
    <t>Pneumatex tip ZEPARO ZUP 10</t>
  </si>
  <si>
    <t>Izdelava različnih utorov, odprtin in ostala gradbena dela v zvezi z instalacijo ogrevanja in hlajenja</t>
  </si>
  <si>
    <t>Izdelava požarno odpornih prebojev na prehodih cevi skozi meje požarnih celic in sektorjev po SZPV 408 skupaj z označbo prebojev ter izdelavo tehnične dokumentacije z dokumentiranjem vseh prebojev</t>
  </si>
  <si>
    <t xml:space="preserve">za izolirane negorljive cevi 25×15 cm </t>
  </si>
  <si>
    <t xml:space="preserve">za izolirane negorljive cevi 32×15 cm </t>
  </si>
  <si>
    <r>
      <t>Jekleni panelni radiatorji ventil kompakt,</t>
    </r>
    <r>
      <rPr>
        <sz val="8"/>
        <color indexed="10"/>
        <rFont val="Arial"/>
        <family val="2"/>
        <charset val="238"/>
      </rPr>
      <t xml:space="preserve"> </t>
    </r>
    <r>
      <rPr>
        <b/>
        <sz val="8"/>
        <rFont val="Arial"/>
        <family val="2"/>
        <charset val="238"/>
      </rPr>
      <t>s spodnjima sredinskima priključkoma</t>
    </r>
    <r>
      <rPr>
        <sz val="8"/>
        <color indexed="8"/>
        <rFont val="Arial"/>
        <family val="2"/>
        <charset val="238"/>
      </rPr>
      <t xml:space="preserve">, vgrajenim termostatskim ventilom, spodnjim priključnim kosom (kotnim-priključek iz stene) za dvocevni sistem, z regulacijo količine, s priključki za večplastne  cevi, izdelani za delovni tlak NP 6 in </t>
    </r>
  </si>
  <si>
    <r>
      <t>temperaturo do 110</t>
    </r>
    <r>
      <rPr>
        <sz val="8"/>
        <color indexed="8"/>
        <rFont val="Arial"/>
        <family val="2"/>
        <charset val="238"/>
      </rPr>
      <t xml:space="preserve">°C skupaj z odzračevalno pipico, konzolami za montažo </t>
    </r>
    <r>
      <rPr>
        <b/>
        <sz val="8"/>
        <color indexed="8"/>
        <rFont val="Arial"/>
        <family val="2"/>
        <charset val="238"/>
      </rPr>
      <t>na steno</t>
    </r>
    <r>
      <rPr>
        <sz val="8"/>
        <color indexed="8"/>
        <rFont val="Arial"/>
        <family val="2"/>
        <charset val="238"/>
      </rPr>
      <t>, tesnilnim in pritrdilnim materialom</t>
    </r>
  </si>
  <si>
    <r>
      <t>Samolepilna električna grelna preproga z enojnim ožičenjem z zaščito za polaganje neposredno pod talno oblogo grelno močjo 80W/m</t>
    </r>
    <r>
      <rPr>
        <vertAlign val="superscript"/>
        <sz val="8"/>
        <color indexed="8"/>
        <rFont val="Arial"/>
        <family val="2"/>
        <charset val="238"/>
      </rPr>
      <t>2</t>
    </r>
    <r>
      <rPr>
        <sz val="8"/>
        <color indexed="8"/>
        <rFont val="Arial"/>
        <family val="2"/>
        <charset val="238"/>
      </rPr>
      <t>, z elektronskim termostatom za regulacijo temperature tal in/ali prostora, ločenim stikalom, s timerjem, fleksibilno cevjo, ustreznim transformatorjem za priklop na 230V, temperaturnim tipalom, tuljko tipala skupaj s tesnilnim, pritrdilnim in ostalim elektro materialom ter poučevanjem investitorja</t>
    </r>
  </si>
  <si>
    <r>
      <t>A = 2,8m</t>
    </r>
    <r>
      <rPr>
        <vertAlign val="superscript"/>
        <sz val="8"/>
        <color indexed="8"/>
        <rFont val="Arial"/>
        <family val="2"/>
        <charset val="238"/>
      </rPr>
      <t>2</t>
    </r>
  </si>
  <si>
    <r>
      <t>A = 5,0m</t>
    </r>
    <r>
      <rPr>
        <vertAlign val="superscript"/>
        <sz val="8"/>
        <color indexed="8"/>
        <rFont val="Arial"/>
        <family val="2"/>
        <charset val="238"/>
      </rPr>
      <t>2</t>
    </r>
  </si>
  <si>
    <t>22</t>
  </si>
  <si>
    <t>23</t>
  </si>
  <si>
    <t>24</t>
  </si>
  <si>
    <t>25</t>
  </si>
  <si>
    <t>26</t>
  </si>
  <si>
    <t>27</t>
  </si>
  <si>
    <t>28</t>
  </si>
  <si>
    <t>29</t>
  </si>
  <si>
    <t>30</t>
  </si>
  <si>
    <t>31</t>
  </si>
  <si>
    <t>32</t>
  </si>
  <si>
    <t>33</t>
  </si>
  <si>
    <t>3. HLAJENJE S SPLIT SISTEMI</t>
  </si>
  <si>
    <t>Zunanja kompresorsko kondenzatorska enota split sistema, kompaktne izvedbe, s hermetičnim kompresorjem ter zračno hlajenim kondenzatorjem. Naprava je kompletne izvedbe z vsemi internimi cevnimi priključki za medij ter električno napeljavo, varnostno ter funkcijsko avtomatiko.</t>
  </si>
  <si>
    <t>Napravo dobaviti skupaj s konzolo za montažo na fasado objekta, izdelan iz jeklenih profilov, zaščitenih s temeljno barvo ter dvakratnim opleskom zaščitne barve.</t>
  </si>
  <si>
    <t>Opomba: Kovinska pdkonstrukcija je zajeta v gradbeno obrtniških delih.</t>
  </si>
  <si>
    <t>Napajanje zunanje enote je zajeto v načrtu električnih instalacij.</t>
  </si>
  <si>
    <t>Hladivo R 410A.</t>
  </si>
  <si>
    <t>Naprava mora biti primerna za hlajenje do zunanje temperature -15°C.</t>
  </si>
  <si>
    <t>Naprava je predvidena za delovanje samo kot hlajenje notranjega prostora, zato nima predvidenih grelnih kablov za odtaljevanje dna kondenzne posode v primeru delovanja za ogrevanje.</t>
  </si>
  <si>
    <t>Qh=7,1 kW</t>
  </si>
  <si>
    <t>Qg=8,0 kW</t>
  </si>
  <si>
    <t>P= 2,19 kW</t>
  </si>
  <si>
    <t>U= 230 V/ 50 Hz</t>
  </si>
  <si>
    <t>MITSUBISHI ELECTRIC</t>
  </si>
  <si>
    <t>tip PUHZ-ZRP71VHA2</t>
  </si>
  <si>
    <t>Notranja enota split sistema stenske izvedbe z večstopenjskim ventilatorjem, motoriziranimi lamelami za usmeritev zračnega toka, zračnim filtrom, daljinskim regulatorjem s termostatom ter displejem za odčitavanje (skupaj z baterijami za nemoteno delovaje), nastavljanje ter regulacijo temperature v prostoru</t>
  </si>
  <si>
    <t>Naprava naj se dobavi skupaj z električnimi povezavami med zunanjo in notranjo enoto. Cevne povezave z izolacijo so zajete ločeno v popisu.</t>
  </si>
  <si>
    <t>Povezava med zunanjo in notranjo enoto je povprečne dolžine 25 m</t>
  </si>
  <si>
    <t>tip PKA-RP 71KAL + daljinski regulator</t>
  </si>
  <si>
    <t>Zunanja kompresorsko kondenzatorska enota multi split sistema, kompaktne izvedbe, s hermetičnim kompresorjem ter zračno hlajenim kondenzatorjem. Naprava je kompletne izvedbe z vsemi internimi cevnimi priključki za medij ter električno napeljavo, varnostno ter funkcijsko avtomatiko.</t>
  </si>
  <si>
    <t>Napravo dobaviti skupaj s konzolo za montažo na fasado objekta, izdelano iz jeklenih profilov, zaščitenih s temeljno barvo ter dvakratnim opleskom zaščitne barve.</t>
  </si>
  <si>
    <t>Napajanje zunanjih enot je zajeto v načrtu električnih instalacij.</t>
  </si>
  <si>
    <t>Hladivo R 410A</t>
  </si>
  <si>
    <t>Povprečna razdalja med zunanjo in notranjo enoto je dolžine 21 m</t>
  </si>
  <si>
    <t>Qh=4,2 kW</t>
  </si>
  <si>
    <t>Qg=4,5 kW</t>
  </si>
  <si>
    <t>P= 1,0 kW</t>
  </si>
  <si>
    <t>tip MXZ-2D42VA2</t>
  </si>
  <si>
    <t>Notranja enota multi split sistema kasetne izvedbe z večstopenjskim ventilatorjem, motoriziranimi lamelami za usmeritev zračnega toka, dekorativno masko, zračnim filtrom, črpalko za kondenzat.</t>
  </si>
  <si>
    <t xml:space="preserve">Enota naj se dobavi skupaj z žičnim enostavnim upravljalcem s termostatom ter displejem za odčitavanje, nastavljanje ter regulacijo temperature. </t>
  </si>
  <si>
    <t>Predvidena je montaža žičnega upravljalnika na steno.</t>
  </si>
  <si>
    <t>Qh=2,6 kW</t>
  </si>
  <si>
    <t xml:space="preserve">Qg=3,2 kW </t>
  </si>
  <si>
    <t>tip SLZ-KF25VA2 + maska + žični regulator</t>
  </si>
  <si>
    <t>(zastopnik VITANEST, d.o.o.)</t>
  </si>
  <si>
    <t>Qh=3,5 kW</t>
  </si>
  <si>
    <t xml:space="preserve">Qg=4,0 kW </t>
  </si>
  <si>
    <t>tip SLZ-KF35VA2 + maska + žični regulator</t>
  </si>
  <si>
    <t>Povprečna razdalja med zunanjo in notranjo enoto je dolžine 25 m</t>
  </si>
  <si>
    <t>P= 1,08 kW</t>
  </si>
  <si>
    <t>tip SUZ-KA35VA6</t>
  </si>
  <si>
    <t>Qh=4,6 kW</t>
  </si>
  <si>
    <t>Qg=5,0 kW</t>
  </si>
  <si>
    <t>P= 1,558 kW</t>
  </si>
  <si>
    <t>tip SUZ-KA50VA6</t>
  </si>
  <si>
    <t>Notranja enota split sistema kasetne izvedbe z večstopenjskim ventilatorjem, motoriziranimi lamelami za usmeritev zračnega toka, dekorativno masko, zračnim filtrom, črpalko za kondenzat.</t>
  </si>
  <si>
    <t>tip SLZ-KF35VA2</t>
  </si>
  <si>
    <t>tip SLZ-KF25VA2</t>
  </si>
  <si>
    <t>Qg =6,0 kW</t>
  </si>
  <si>
    <t>Qh =5,0 kW</t>
  </si>
  <si>
    <t>P=1,55 kW</t>
  </si>
  <si>
    <t>Mitsubishi Electric PUHZ-ZRP50</t>
  </si>
  <si>
    <t>Opomba: Predvidena je vezava na kanalsko enoto - glej prezračevanje.</t>
  </si>
  <si>
    <t>Montaža zunanje enote split in multi split sistema</t>
  </si>
  <si>
    <t>- montaža zunanje enote na nosilno konstrukcijo</t>
  </si>
  <si>
    <t xml:space="preserve">- drobni vijačni in pritrdilni materialom </t>
  </si>
  <si>
    <t>- priklop cevnih instalacij</t>
  </si>
  <si>
    <t>- priklop notranjih elektro/signalnih instalacij</t>
  </si>
  <si>
    <t>- nastavitev parametrov delovanja</t>
  </si>
  <si>
    <t>- poiskusni zagon in 24 urni nadzor delovanja</t>
  </si>
  <si>
    <t>- poučevanje osebja</t>
  </si>
  <si>
    <t>- navodila za upravljanje s sistemom v slovenskem jeziku</t>
  </si>
  <si>
    <t xml:space="preserve">Montaža notranjih enot split in multi split sistema </t>
  </si>
  <si>
    <t>- dobava in montaža instalacijske plošče</t>
  </si>
  <si>
    <t>- montaža notranjega dela klimatske naprave na instalacijsko ploščo</t>
  </si>
  <si>
    <t>- priklop cevnih instalacij na notranjo enoto</t>
  </si>
  <si>
    <t>- montaža in priklop signalnega kabla na notranjo enoto</t>
  </si>
  <si>
    <t>- montaža in priklop elektro kabla na notranjo enoto</t>
  </si>
  <si>
    <t>- vakuumiranje celotnega sistema</t>
  </si>
  <si>
    <t>- polnjenje sistema z medijem</t>
  </si>
  <si>
    <t>Testiranje in zagon</t>
  </si>
  <si>
    <t>Prestavitev obstoječe zunanjie enote split sistema.  Prestavitev zavzema pazlivo spuščanje in lovljenje obtoječega freona s strani pooblaščenega serviserja naprav, rezanjem obstoječe instalacije, prenos oziroma postavitev na začasno lokacijo (skladiščenje) ter nato postavitev na predvideno lokacijo po končanih posegih. Cevni razvodi so predvideni novi (zajeti ločeno v popisu), pravtako je predviden novi pritrdilni in obešalni material.</t>
  </si>
  <si>
    <t>Predizolirana bakrena cev (v kolutu), za povezavo med notranjo in zunanjo enoto split sistema, s kabelsko povezavo za napajanje notranje enote,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t>
  </si>
  <si>
    <t>Cu 6,35</t>
  </si>
  <si>
    <t>Cu 9,52</t>
  </si>
  <si>
    <t>Cu 12,7</t>
  </si>
  <si>
    <t>Cu 15,88</t>
  </si>
  <si>
    <t>Armacell Turbolit split</t>
  </si>
  <si>
    <t>Zaščita toplotne izolacije na cevnih razvodih proti mehanskim poškodbam in vremenskimi vplivi z Al pločevino in spet s kniping vijaki</t>
  </si>
  <si>
    <t>PP tlačna cev za lepljenje za odvod kondenzata, skupaj z vsemi fazonskimi, lepilom, obešalnim materialom, dodatki za odrez  in montažni material</t>
  </si>
  <si>
    <t>ø32</t>
  </si>
  <si>
    <t>Kabelske police (neperforirane) za vodenje razvodov split sistema na strehi objekta, skupaj s pokrovom, iz pocinkane pločevine, skupaj z podporami iz pocinkane pločevine za montažo polic 30cm od tal, obešalnim in pritrdilnim materialom</t>
  </si>
  <si>
    <t xml:space="preserve">širine 20cm </t>
  </si>
  <si>
    <t>OPTIM tip PK</t>
  </si>
  <si>
    <t>Vgradni sifon za odvod kondenzata prirejen za montažo v steno, skupaj z vsem montažnim in pritrdilnim materialom.</t>
  </si>
  <si>
    <t>-velikost priključka Φ32</t>
  </si>
  <si>
    <t>- dimenzija: 100×100mm</t>
  </si>
  <si>
    <t>HL tip 138</t>
  </si>
  <si>
    <t>Predelava odtokov  kanalizacije za vezavo  odvoda kondenzata od notranjih enot split sistemov.</t>
  </si>
  <si>
    <t>34</t>
  </si>
  <si>
    <t>35</t>
  </si>
  <si>
    <t>36</t>
  </si>
  <si>
    <t>37</t>
  </si>
  <si>
    <t>38</t>
  </si>
  <si>
    <t>39</t>
  </si>
  <si>
    <t>40</t>
  </si>
  <si>
    <t>41</t>
  </si>
  <si>
    <t>42</t>
  </si>
  <si>
    <t>44</t>
  </si>
  <si>
    <t>45</t>
  </si>
  <si>
    <t>46</t>
  </si>
  <si>
    <t>47</t>
  </si>
  <si>
    <t>48</t>
  </si>
  <si>
    <t>49</t>
  </si>
  <si>
    <t>50</t>
  </si>
  <si>
    <t>51</t>
  </si>
  <si>
    <t>D.2.) VODOVOD, VERTIKALNA KANALIZACIJA</t>
  </si>
  <si>
    <t>1. VODOVODNI PRIKLJUČEK</t>
  </si>
  <si>
    <t>Zakoličba osi cevovoda z zavarovanjem osi, oznako horizontalnih in vertikalnih lomov, oznako vozlišč, odcepov in zakoličba mesta prevezave na obstoječi cevovod ter vris v kataster  in izdelava geodetskega posnetka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</si>
  <si>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</si>
  <si>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</si>
  <si>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(del trase, ki poteka po javnih površinah)</t>
  </si>
  <si>
    <t>Zakoličba obstoječih komunalnih vodov ter stroški nadzora predstavnikov prizadetih komunalnih organizacij v času gradnje</t>
  </si>
  <si>
    <t>Postavitev provizornih dostopov do objektov preko izkopanih jarkov iz plohov 5 cm širine 1,00 m</t>
  </si>
  <si>
    <t>(prenosljivi)</t>
  </si>
  <si>
    <t>Začasna odstranitev obstoječih tlakovcev ter po položitvi vodovoda ponovna položitev ter vzpostavitev v prvotno stanje</t>
  </si>
  <si>
    <t>Strojni izkop jarka v suhem terenu širine do 2 m, globine do 2 m, s pravilnim odsekavanjem vertikal oz. poševnih stranic in odmetom materiala 1,0 m od roba jarka</t>
  </si>
  <si>
    <t>(90% celotnega izkopa)</t>
  </si>
  <si>
    <t>vse v terenu III - IV. kategorije</t>
  </si>
  <si>
    <t>Ročni izkop jarka v suhem terenu širine do 2 m, globine do 2 m, s pravilnim odsekavanjem vertikal oz. poševnih stranic in odmetom materiala 1,0 m od roba jarka</t>
  </si>
  <si>
    <t>(10% celotnega izkopa)</t>
  </si>
  <si>
    <t xml:space="preserve">Izdelava armirano betonskega vodomernega jaška notranje dimenzije 100 x 100 x170 cm po priloženem </t>
  </si>
  <si>
    <t xml:space="preserve">detajlu z opažanjem, armiranjem, zunanjo hidroizolacijo (2x bitumenski premaz), LŽ pokrovom D250 600x600mm, </t>
  </si>
  <si>
    <t>vstopno varnostno lestevijo ter pomožni vstopni element, izdelana in preizkušena v skladu z DIN 3620, DVGW 351, UVV, VBG 74, glede obremenitve pa po DIN 1879 (1 del). Varnostna lestev je zvarjena v zaščitni atmosferi</t>
  </si>
  <si>
    <t>ter pasivirana v kopeli. Nosilci so iz specialnega profila visoke togosti (dim. 56 x 24 x 2 mm), prečke oziroma klini iz U-profila z rebrasto stopalno površino (dim. 25mm po UVV), razdalje med klini 280 mm. Svetla širina lestve</t>
  </si>
  <si>
    <t>je 300 mm. Na steno jaška je pritrjena z 150 mm dolgimi, višinsko nastavljivimi zidnimi pritrdilnimi ročaji za pritrditev z mozniki. Vgrezljiv vstopni element je sestavljen iz držala ter vodila.</t>
  </si>
  <si>
    <t xml:space="preserve"> Držalo je iz vzvojne stabilne cevi dimenzije 33,7 x 3,25 mm, zgoraj upognjene pod kotom 90°, na obeh straneh zaprte z PVC kapami. Celotna dolžina držala v izvlečenem stanju je 1100 mm. </t>
  </si>
  <si>
    <t>Vodilo, z možnostjo blokade držala je opremljeno s štirimi luknjami, premera 12 mm, za pritrditev na steno jaška.</t>
  </si>
  <si>
    <t>Planiranje dna jarka v ravnini ali vzdolžnih naklonih pri normalnih pogojih v vseh kategorijah</t>
  </si>
  <si>
    <t>Izdelava peščenega nasipa za izravnavo dna jarka debeline 10 cm z 2 x sejanim peskom</t>
  </si>
  <si>
    <t>Nabava in transport materiala za izdelavo nasipa nad položeno cevjo. Na nasip za izravnavo jarka se izvede 3 - 5 cm debel nasip za poravnavo tal v katerega si cev izdela ležišče. Obsip cevi se izvaja v slojih po 15 - 20 cm istočasno na obeh straneh cevi.</t>
  </si>
  <si>
    <t>Dobava in vgrajevanje tampona - drobljenec 0-22 mm v debelini do cca 40 cm v območju izkopanih jarkov za gradnjo komunalnih vodov v območju obst. utrjenih površin (vozišča, pločniki), z razgrinjanjem in utrjevanjem v plasteh do potrebne zbitosti (Ev2 vsaj 120 MPa) ter finim planiranjem s točnostjo +-1 cm - obračun v komprimiranem stanju.</t>
  </si>
  <si>
    <t>Planiranje in čiščenje terena vzdolž trase po zasutju cevovoda v širini 2,5 m</t>
  </si>
  <si>
    <t>Odvoz preostalega izkopanega materiala deponiranega kraj jarka z nakladanjem in razkladanjem ter odvozom na trajno deponijo s pridobitvijo evidenčnih listov</t>
  </si>
  <si>
    <t>1.2 MATERIAL</t>
  </si>
  <si>
    <t>Vodomer z impulznim izhodom, opremljen z impulznim izhodom na vodomeru, montažno konzolo z nastavljivimi spojnicami, nepovratni ventil, brezpotencialni senzor za vodomer impulz 1/100, skupaj s tesnilnim in vijačnim materialom</t>
  </si>
  <si>
    <t>DN 20, Q3 =4,0 m3/h, PN16</t>
  </si>
  <si>
    <t>MS navojna krogelna pipa za sanitarno pitno vodo, skupaj z navojnima priključkoma, ročko za posluževanje ter tesnilnim materialom</t>
  </si>
  <si>
    <t>DN 25 z izpustom</t>
  </si>
  <si>
    <t>Drobni inštalacijski material za izvedbo vodovoda</t>
  </si>
  <si>
    <t>- spojka HAWLE za PE cevi z navojnim priključkom DN25/D32</t>
  </si>
  <si>
    <t>- reducirni kos DN25/DN20 pocinkani</t>
  </si>
  <si>
    <t>Dobava in polaganje signalno opozorilnega traku</t>
  </si>
  <si>
    <t>Tlačni preizkus hišnih priključkov po standardu SIST EN 805 ter  navodilih upravljalca vodovoda</t>
  </si>
  <si>
    <t>Dezinfekcija položenega cevovoda po standardu SIST EN 805, navodilih DVGW W 291 ter navodilih IVZ</t>
  </si>
  <si>
    <t>Nadzor s strani upravnika javnega vodovoda</t>
  </si>
  <si>
    <t>Geodetski posnetek izvedenih del po zaključku del na vodovodu ter izdelava elaborata za vris vodovoda v kataster v elektronski in tiskani obliki (obseg elaborata po zahtevi upravljalca vodovoda).</t>
  </si>
  <si>
    <t>2. NOTRANJA VODOVODNA INŠTALACIJA</t>
  </si>
  <si>
    <t xml:space="preserve">Stenska, viseča WC školjka izdelana iz nikelj-kromovega jekla Ni-Cr debeline 1,6 mm. Vidne površine so matirane, splakovanje je v skladu z EN997. Potrebna količina vode za splakovanje je minimalno 4 l. Izliv je zadaj vodoravno DN100, dotok vode Ø60. </t>
  </si>
  <si>
    <t>Sedna površina je z nagibom v notranjost. Vsi robovi so zaokroženi. WC školjka je odporna proti vandalizmu. Montaža na steno je z navojnimi drogovi skozi steno ali pa na podkonstrukcijo. Priključitev in servisiranje je iz servisne niše. Školjka je dobavljena skupaj z montažnim in tesnilnim materialom</t>
  </si>
  <si>
    <t>(Franke HDTX 592 ali enakovredni)</t>
  </si>
  <si>
    <t xml:space="preserve">Stenska, viseča WC školjka namenjena uporabi osebam s posebnimi potrebami izdelana iz nikelj-kromovega jekla Ni-Cr debeline 1,6 mm. Vidne površine so matirane, splakovanje je v skladu z EN997. Potrebna količina vode za splakovanje je minimalno 4 l. Izliv je zadaj vodoravno DN100, dotok vode Ø60. </t>
  </si>
  <si>
    <t>(Franke HDTX 594 ali enakovredni)</t>
  </si>
  <si>
    <t>WC AQUAFIX-montažni element z vgrajenim kotličkom za stenske (viseče) WC školjke. Samonosilna, atestirana (TÜV), praškasto zaščitena jeklena konstrukcija za posamično montažo WC školjk. Vgradni splakovalni kotliček je s proti kondenzacijsko izolacijo in dvostopenjsko količino vode 6/3 l in Start/Stop- funkcijo splakovanja. Prenos proženja preko fleksibilnih spiral,polnilni ventil s tihim delovanjem, pritrdilna objemka za WC priključno koleno
DN90/DN100, komplet z gibljivo priključno cevjo, WC-priključno koleno, pritrdilni trn za WC školjko, montažna zaščita in pritrdilni material.</t>
  </si>
  <si>
    <t>Element je dobavljen s ploščo za proženje splakovanja z možnostjo nastavitve dveh količin vode ali start/stop funkcijo za montažni element z vgrajenim kotličkom. Plošča je izdelana iz NiCr pločevine, satinirana in vsebuje: pritisni tipki z okvirjem, okvir za obešenje na kotliček, pritrdilni drog in varnostni vijak.</t>
  </si>
  <si>
    <t>(FrankeAQFX0007/AQUA 555 ali enakovredni)</t>
  </si>
  <si>
    <t>AQUAFIX-Montažni element z vgrajenim kotličkom za stenske (viseče) WC školjke namenjene uporabi osebam s posebnimi potrebami. Samonosilna, atestirana (TÜV), praškasto zaščitena jeklena konstrukcija za posamično montažo WC školjk. Vgradni splakovalni kotliček je s proti kondenzacijsko izolacijo in dvostopenjsko količino vode 6/3 l in Start/Stop- funkcijo splakovanja. Prenos proženja preko fleksibilnih spiral,polnilni ventil s tihim delovanjem, pritrdilna objemka za WC priključno koleno DN90/DN100, komplet z gibljivo priključno cevjo, WC-priključno koleno, pritrdilni trn za WC školjko, montažna zaščita in pritrdilni material.</t>
  </si>
  <si>
    <t>(Franke AQFX0007 ali enakovredni)</t>
  </si>
  <si>
    <t xml:space="preserve">Enojni urinal s priključkom na vodo za stensko montažo. Notranje in zunanje površine so mat. Debelina materiala je 1,2 mm. Ovalna oblika školjke, izliv je vodoravno nazaj, montaža je v skladu z EN80. Urinal ima skrita pritrdilna mesta, montažna letev in izpustni ventil z gumijasto membrano in jekleno mrežico. Urinal je dobavljen s tesnilnim in pritrdilnim materialom </t>
  </si>
  <si>
    <t xml:space="preserve">Pisoar je dobavljen skupaj s predelno steno za nadometno montažo iz NiCr debeline 2 mm. Premer cevi okvirja je 32 mm. Površina je satinirana, skupaj z dvema rozetama za zaščito vijakov, vključno z vijaki in zidnimi vložki. Dimenzija stene je Ø31,7x400x760
</t>
  </si>
  <si>
    <t>(Franke CMPX538 ali enakovredni)</t>
  </si>
  <si>
    <t>PVC umivalnik skupaj s stenskima pritrdilnima vijakoma, zidno iztočno pipo z nastavkom za gumi cev, oodtočnim sifonom, kompletno z montažnim in tesnilnim materialom</t>
  </si>
  <si>
    <t>velikost 550x340mm</t>
  </si>
  <si>
    <t>Umivalnik namenjen osebam s posebnimi potrebami za montažo na steno iz NiCr pločevine debeline 1,2 mm, Površina je mat krtačena, Umivalnik je pravokotne oblike, zvarjen brez fug z dimenzijo korita ø 350 mm brez preliva in poličko za armaturo 75 mm, Privarjen izpustni ventil s cevjo 90° Ø 32 mm za priključitev na podometni sifon. S privarjenimi konzolami za pritrditev v skladu z EN32, vključno z vijaki in vložki. Možna je montaža v skladu z DIN 18024-2,ki velja za pritrjevanje elementov za sanitarije namenjene osebam s posebnimi potrebami. Z umivalnikom se dobavi enoročna stoječa samozaporna mešalna armatura z zagotavljanjem manjše porabe vode do 50% z možnostjo nastavitve časovnega intervala (Franke AQUA 210 ali enakovredni) skupaj z dvema armiranima cevema R 3/8" ø 10 x 400 mm, kotnima regulirnima ventiloma DN15, odtočnim ventilom in podometnim odtočnim sifonom, kompletno z montažnim in tesnilnim materialom</t>
  </si>
  <si>
    <t>(Franke ANMX 500 ali enakovredni)</t>
  </si>
  <si>
    <t>Montažni element za INOX umivalnike</t>
  </si>
  <si>
    <t>AQUAFIX-montažni element za INOX umivalnike s stoječimi ali stenskimi armaturami. Samonosilna praškasto zaščitena jeklena konstrukcija z večslojno lepljeno vodoodporno vezano ploščo, atestirana TÜV, namenjena posamični montaži umivalnikov. Nastavljiva višina pritrditve umivalnika, višine vodovodnih priključkov in iztočnega nosilca. Zvočno izolirani stenski skozniki 1/2", univerzalno koleno DN50, montažna zaščita in pritrdilni material.</t>
  </si>
  <si>
    <t>Dimenzije: 700x1185 mm</t>
  </si>
  <si>
    <t>Nastavitev višine: 0 - 200 mm</t>
  </si>
  <si>
    <t>Nastavitev globine: 135 - 205 mm z uporabo kotnikov Z-CMPX140</t>
  </si>
  <si>
    <t>Franke CMPX150 ali enakovredni</t>
  </si>
  <si>
    <t>Drobni inventar za javne sanitarije sestavljen iz:</t>
  </si>
  <si>
    <t xml:space="preserve">- podajalnik zloženih papirnih brisač izdelan iz NiCr pločevine debeline 2 mm za montažo na steno. Površina je mat (satinirana). Ohišje se obesi na montažno ploščo pritrjeno na steno in zapre s ključavnico na navojnem drogu in ključem. Kapaciteta podajalnika je 400 do 600 kosov Z-zloženk. Dobavljen skupaj z vijaki in vložki. Dimenzije 258x127x350mm
</t>
  </si>
  <si>
    <t>(Franke TD350 ali enakovredni)</t>
  </si>
  <si>
    <t xml:space="preserve">-podajalnik za tekoče milo izdelan iz NiCr pločevine debeline 2 mm za montažo na steno. Površina je mat (satinirana). Ohišje se obesi na montažno ploščo pritrjeno na steno in zapre s ključavnico na navojnem drogu in ključem. Na sprednji strani ima integriran gumb za doziranje. Kapaciteta vsebnika je 1 L in je namenjen doziranju običajnih tekočih mil in losjonov. Dobavljen skupaj z vijaki in vložki. Dimenzija 130x127x300mm.
</t>
  </si>
  <si>
    <t>(Franke SD300 ali enakovredni)</t>
  </si>
  <si>
    <t xml:space="preserve">-podajalnik WC papirja v rolicah izdelan iz NiCr pločevine debeline 2 mm za montažo na steno. Površina je mat (satinirana). Ohišje se obesi na montažno ploščo pritrjeno na steno in zapre s ključavnico na navojnem drogu in ključem. Ima integriran trgalni rob, sprejme tri rolice in je brez odvijalnih trnov. Namenjen je uporabi rol do širine 120 mm in premera role do 115 mm. Dobavljen skupaj z vijaki in vložki. Dimenzije 130x150x415mm.
</t>
  </si>
  <si>
    <t>(Franke HDTX674 ali enakovredni)</t>
  </si>
  <si>
    <t xml:space="preserve">-koš za smeti izdelan iz NiCr pločevine debeline 2 mm za montažo na steno. Površina je mat (satinirana). Ohišje se obesi na montažno ploščo pritrjeno na steno in zapre s ključavnico na navojnem drogu in ključem. Ima integrirano držalo za vrečke in kapaciteto ca. 39 L. Dobavljen skupaj z vijaki in vložki. Dimenzije 410x225x445mm.
</t>
  </si>
  <si>
    <t>(Franke GB445 ali enakovredni)</t>
  </si>
  <si>
    <t>-koš za smeti s samozapornim pokrovom izdelan iz NiCr pločevine debeline 2 mm za montažo na steno. Površina je mat (satinirana). Ohišje se obesi na montažno ploščo pritrjeno na steno in zapre s ključavnico na navojnem drogu in ključem. Ima integrirano držalo za vrečke in kapaciteto ca. 7 L. Dobavljen skupaj z vijaki in vložki. Dimenzije 290x100x350mm</t>
  </si>
  <si>
    <t>(Franke HR350 ali enakovredni)</t>
  </si>
  <si>
    <t xml:space="preserve">-Zrcalo iz NiCr pločevine debeline 1 mm za montažo na steno. Površina je polirana v visokem sijaju. Zrcalo ima podložno ploščo iz polystyrola s skritimi pritrdilnimi mesti in je dobavljeno skupaj z vijaki in vložki.  Dimenzije 590x490x8mm.
</t>
  </si>
  <si>
    <t>(Franke M600HD ali enakovredni)</t>
  </si>
  <si>
    <t>-Nagibno zrcalo in stenski nosilec v kompletu izdelano iz NiCr. Nosilec in vzvod za regulacijo nagiba sta mat (satinirana) debeline 4 mm, zrcalo pa je iz 1mm debele pločevine polirane v visokem sijaju podloženo s ploščo iz polystyrola debeline 7mm, dodatno ojačeno z 1.5 mm debelo objemko po obodu. Pritrdilna mesta med zrcalom in ploščo so skrita. Zrcalo se dobavlja skupaj z vijaki in vložki. Dimenzije 600x60x500mm</t>
  </si>
  <si>
    <t>(Franke CNTX91 ali enakovredni)</t>
  </si>
  <si>
    <t xml:space="preserve">-preklopno držalo s splakovalnim gumbom, pritrjeno v treh točkah, izdelano iz NiCr cevi premera 32 mm in debeline stene 1,2mm za pritrditev na steno. Površina je mat z grobo obdelavo za boljši oprijem. Ima gumijast naležni element, zaščito proti samodejnemu preklopu navzdol in sistem za proženje splakovanja v zgornji cevi držala. Držalo je preizkušeno in certificirano in dobavljeno s 4mm debelo pritrdilno ploščo, setom za proženje splakovanja (cev 2 m, pnevmatski sistem za predelavo kotličkov skupaj s potrebnimi vijaki in vložki.
</t>
  </si>
  <si>
    <t>(Franke CNTX70F ali enakovredni)</t>
  </si>
  <si>
    <t xml:space="preserve">Ravno držalo izdelano iz NiCr cevi premera 32 mm in debeline stene 1,2 mm za montažo na steno. Površina je mat z grobo obdelavo za boljši oprijem. Razdalja montiranega držala od stene je 95 mm. Držalo je preizkušeno in certificirano in dobavljeno z rozetama za skrito pritrditev skupaj s potrebnimi vijaki in vložki.
</t>
  </si>
  <si>
    <t>(Franke CNTX600 ali enakovredni)</t>
  </si>
  <si>
    <t>MS navojna krogelna pipa, skupaj z ročko za posluževanje, skupaj s tesnilnim materialom</t>
  </si>
  <si>
    <t>DN 20 z izpustom</t>
  </si>
  <si>
    <t>Zidna iztočna pipa s holandcem za gumi cev, vključno ves tesnilni material</t>
  </si>
  <si>
    <t>DN 15</t>
  </si>
  <si>
    <t>Zidna iztočna pipa s ključavnico ter varnostno zaščito v skladu z EN 1717 s holandcem za gumi cev, vključno ves tesnilni material</t>
  </si>
  <si>
    <t>SCHELL SECUR ali enakovredni</t>
  </si>
  <si>
    <t>Vzidna omarica iz pocinkane pločevine barvana (po izbiri arhitekta)  skupaj s tacami za vzidavo, vratci s ključavnico</t>
  </si>
  <si>
    <t>(termostatski ventili, čistilni kosi,…)</t>
  </si>
  <si>
    <t>300 x 300 x 150 mm</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</si>
  <si>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t>
  </si>
  <si>
    <t>REHAU RAUTITAN flex ali enakovredni</t>
  </si>
  <si>
    <t>20 x 2,8 debelina izolacije 13mm</t>
  </si>
  <si>
    <t xml:space="preserve">Cev iz nerjavečega materiala 1.4401 po DVGW W 534 (press sistem) skupaj z vsemi fitingi, tesnilnim, in pritrdilnim materialom </t>
  </si>
  <si>
    <t>VIEGA Sanpress Inox ali enakovredni</t>
  </si>
  <si>
    <t>DN15</t>
  </si>
  <si>
    <t>Dobava in montaža elastomerne fleksibilne izolacije na osnovi sintetičnega kavčuka za izolacijo cevovodov sanitarno tople/hladne vode, zračnih kanalov, rezervoarjev, ventilov, fitingov, prirobnic, cevovodov  v hladilni in klimatski tehniki in procesni industriji za preprečevanje kondenzacije in energijske prihranke. EU požarna klasifikacija B-s3,d0; toplotna prevodnost λ pri 0°C je 0,035 W/m.K; koef. upora difuziji vodne pare je 10.000 (za plošče deb. 3-32mm in cevi deb. 6-32mm; za ostale dimenzije je 7.000; za temp. območje od -50°C  do  +110°C; trakovi in plošče lepljeni na površino do maks. +85°C. Toplotne mostove potrebno zaščititi s cevnimi nosilci Armafix AF.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t>
  </si>
  <si>
    <t>Armaflex ACE Plus ali enakovredni</t>
  </si>
  <si>
    <t>debelina 13 mm (hladna voda pod stropom ali v jašku)</t>
  </si>
  <si>
    <t>Posebej ozka, pripravljena na priklop, tiha in avtomatsko prečrpovalna naprava za odpadno vodo po EN 12050-3 za prosto stoječo vgradnjo pred steno, z vsemi potrebnimi preklopnimi in krmilnimi napravami.</t>
  </si>
  <si>
    <t>Sestavni deli naprave:</t>
  </si>
  <si>
    <t>- Zanesljiva potopna črpalka s sekači</t>
  </si>
  <si>
    <t>- Vgrajena protipovratna loputa</t>
  </si>
  <si>
    <t>- Aktivni ogljeni filter</t>
  </si>
  <si>
    <t>- Zaščita pred prelivom</t>
  </si>
  <si>
    <t>- Fleksibilni priključni nastavki</t>
  </si>
  <si>
    <t xml:space="preserve">Priključek za viseči WC in do tri nadaljnje možnosti za priključitev (umivalnik, tuš, bide). </t>
  </si>
  <si>
    <t>Ohišje črpalke: PP-GF30</t>
  </si>
  <si>
    <t>Tekač: PA/PPO, ojačan s steklenimi vlakni (odvisno od tipa)</t>
  </si>
  <si>
    <t>Material posode: PP</t>
  </si>
  <si>
    <t>Gred črpalke: 1.4305 [AISI303]</t>
  </si>
  <si>
    <t xml:space="preserve">Transportni medij: Voda 100 % </t>
  </si>
  <si>
    <t>Pretok: 2 m3/h</t>
  </si>
  <si>
    <t>Črpalna višina: 5 m</t>
  </si>
  <si>
    <t>Temperatura medija: 20 °C</t>
  </si>
  <si>
    <t>Min. temperatura medija: 5 °C</t>
  </si>
  <si>
    <t>Maks. temperatura medija: 35 °C</t>
  </si>
  <si>
    <t>Maksimalni obratovalni tlak: 1 bar</t>
  </si>
  <si>
    <t>Maks. temperatura okolice: 40 °C</t>
  </si>
  <si>
    <t>Omrežni priključek: 1~230V/50 Hz</t>
  </si>
  <si>
    <t>Nazivna moč P2: 0,4 kW</t>
  </si>
  <si>
    <t>Nazivno število vrtljajev: 2900 1/min</t>
  </si>
  <si>
    <t>Nazivni tok (ca.): 1,9 A</t>
  </si>
  <si>
    <t>Vrsta zaščite: IP 44</t>
  </si>
  <si>
    <t>Razred izolacije: F</t>
  </si>
  <si>
    <t>Dopustna toleranca napetosti: ±10 %</t>
  </si>
  <si>
    <t>Z napravo dobaviti zaporni in nepovrati ventil</t>
  </si>
  <si>
    <t>WILO HiSewlift 3-I35 ali enakovredni</t>
  </si>
  <si>
    <t>H = 5 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</si>
  <si>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</si>
  <si>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</si>
  <si>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</si>
  <si>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PP odtočna cev skupaj z gumi tesnili in vsemi ostalimi fazonskimi kosi</t>
  </si>
  <si>
    <t>Valsir tip PP ali enakovredni</t>
  </si>
  <si>
    <t>Ø40</t>
  </si>
  <si>
    <t>Ø50</t>
  </si>
  <si>
    <t>Ø75</t>
  </si>
  <si>
    <t>Ø110</t>
  </si>
  <si>
    <t>PP tlačna cev, skupaj s tesnili, fazonskimi kosi in ostalim montažnim materialom</t>
  </si>
  <si>
    <t>Ø32; PN6</t>
  </si>
  <si>
    <t>Vrtanje lukenj, izdelava različnih utorov in druga gradbena dela za nemoteno izvedbo instalacije vodovoda</t>
  </si>
  <si>
    <t>D.3.) PREZRAČEVANJE</t>
  </si>
  <si>
    <t xml:space="preserve">Kompaktna notranja centralna stropna prezračevalna </t>
  </si>
  <si>
    <t>naprava - POSTAJA, posluževanje s strani - desno, v sestavi:</t>
  </si>
  <si>
    <t>ohišje iz izoliranih panelov debeline 50 mm z ognjeodporno izolacijo</t>
  </si>
  <si>
    <t>dovodna in odvodna ventilatorska enota z EC motorjem;</t>
  </si>
  <si>
    <t>q = 680 m³/h; ∆pEXT = 160 Pa; P=340 W; ~230 V,</t>
  </si>
  <si>
    <t xml:space="preserve">- filterna enota svežega zraka F7, </t>
  </si>
  <si>
    <t>filterna enota odtočnega zraka G4</t>
  </si>
  <si>
    <t>- lamelni rekuperator; h = 0,80,</t>
  </si>
  <si>
    <t>- bypass loputa z EM pogonom, 1 kpl</t>
  </si>
  <si>
    <t>- upravljalnik z uro,</t>
  </si>
  <si>
    <t>- diferenčno tlačno stikalo, 2 kpl</t>
  </si>
  <si>
    <t>- tipalo temperature, 3 kpl</t>
  </si>
  <si>
    <t>- jadrovinasti priključek, 4 kpl</t>
  </si>
  <si>
    <t>- protivibracijske podloge,</t>
  </si>
  <si>
    <t>- elektro komandna omarica za upravljanje z napravo;</t>
  </si>
  <si>
    <t xml:space="preserve">naprava omogoča izklop preko signala iz požarne </t>
  </si>
  <si>
    <t>centrale; PAC-SE55RA-E</t>
  </si>
  <si>
    <t>stenski žični upravljalnik z naslednjimi funkcijami:</t>
  </si>
  <si>
    <t>(lokalni priklop, popolna elektronska regulacija,</t>
  </si>
  <si>
    <t xml:space="preserve">tedenski časovnik - do 8 nastavitev na dan, možnost </t>
  </si>
  <si>
    <t>zaklepanja funkcija, možnost nastavitve temperaturnega</t>
  </si>
  <si>
    <t>območja, diagnostični program za prikaz del</t>
  </si>
  <si>
    <t xml:space="preserve">Vključno z navodili za obratovanje in vzdrževanje v </t>
  </si>
  <si>
    <t>slovenskem jeziku ter vezalnimi shemami.</t>
  </si>
  <si>
    <t>Vključno z ožičenjem do stenskega upravljalnika (montirati na steni v pisarni prometnega urada.</t>
  </si>
  <si>
    <t>Povezava s kanalsko enoto GUG 02SL-E</t>
  </si>
  <si>
    <t xml:space="preserve">Mitsubishi Electric tip Lossnay LGH-80RVX-E + </t>
  </si>
  <si>
    <t>vmesnik PAC-SE55RA-E</t>
  </si>
  <si>
    <t>naprava - SANITARIJE, posluževanje s strani - desno, v sestavi:</t>
  </si>
  <si>
    <t>q = 450 m³/h; ∆pEXT = 150 Pa; P=173 W; ~230 V,</t>
  </si>
  <si>
    <t xml:space="preserve">Mitsubishi Electric tip Lossnay LGH-50RVX-E + </t>
  </si>
  <si>
    <t>Kanalski električni grelnik zraka z zaščito proti pregretju</t>
  </si>
  <si>
    <t xml:space="preserve">izdelan iz pocinkane pločevine (ohišje); Vključno ves </t>
  </si>
  <si>
    <t xml:space="preserve">montažni in pritrdilni material ter ožičenje. Montaža in </t>
  </si>
  <si>
    <t>priklop elektro kabla (zajeto v načrtu elektro inštalacij).</t>
  </si>
  <si>
    <t>Vključno s kanalskim tipalom za vklop grelnika.</t>
  </si>
  <si>
    <t>Regulacija preko lastne avtomatike.</t>
  </si>
  <si>
    <t>Tvklopa: -10 °C</t>
  </si>
  <si>
    <t>velikost ø250</t>
  </si>
  <si>
    <t>P= 3,0 kW</t>
  </si>
  <si>
    <t>U=230 V/ 50 Hz</t>
  </si>
  <si>
    <t>Systemair tip CBM 250-3,0 + TG-K310</t>
  </si>
  <si>
    <t>velikost ø200</t>
  </si>
  <si>
    <t>P= 2,1 kW</t>
  </si>
  <si>
    <t>Systemair tip CBM 200-2,1 + TG-K310</t>
  </si>
  <si>
    <t>Notranja kanalska enota split sistema za dogrevanje in</t>
  </si>
  <si>
    <t xml:space="preserve">pohlajevanje dovodnega zraka prezračevalne naprave, zračnim filtrom, </t>
  </si>
  <si>
    <t xml:space="preserve">termostatom, daljinskim upravljalnikom z displejem za </t>
  </si>
  <si>
    <t>odčitavanje, nastavljanje ter regulacijo temperature.</t>
  </si>
  <si>
    <t>Za vezavo skupaj s prezračevalno napravo Mitsubishi Electric tip Lossnay.</t>
  </si>
  <si>
    <t>Skupaj z reducirnimi elementi za montažo cevne povezave:</t>
  </si>
  <si>
    <t>PAC-SH30RJ-E in PA-SH50RJ-E.</t>
  </si>
  <si>
    <t>Qg,nom =10,0 kW</t>
  </si>
  <si>
    <t>Qh,nom =8,3 kW</t>
  </si>
  <si>
    <t>Mitsubishi Electric GUG-02SL-E + upravljalnik PZ-01RC</t>
  </si>
  <si>
    <t>+ PAC-SH30RJ-E in PA-SH50RJ-E</t>
  </si>
  <si>
    <t>Opomba: Zunanja enota zajeta v popisu ogrevanja in hlajenja.</t>
  </si>
  <si>
    <t>Stenski aksialni odvodni ventilator iz pocinkane pločevine za vgradnjo na steno. Z EC elektromotorjem. Naprava ima vgrajen termični kontakt z električnim resetom za zaščito motorja.
Izvesti povezavo s prostorskim termostatom za vklop ventilatorja ter zaporno loputo na motorni pogon za dovod svežega zraka.
Skupaj z nadtlačno žaluzijo za montažo na fasado in termostatom.
Skupaj z ožičenjem do termostata in motornega pogona lopute.</t>
  </si>
  <si>
    <t>U = 230 V/50 Hz</t>
  </si>
  <si>
    <t>SYSTEMAIR tip AW 200 EC + VK20 + termostat</t>
  </si>
  <si>
    <t>SYSTEMAIR tip AW 250 EC + VK25 + termostat</t>
  </si>
  <si>
    <t xml:space="preserve">Radialni ventilator v lastnem ohišju za prezračevanje sanitarij, s setom za podometno montažo v steno, protipovratno loputo, termičnim varovalom proti preobremenitvi, modulom za zakasnitev izklopa, modulom za dvostopenjsko delovanje, filtrskim vložkom, skupaj s pritrdilnim in montažnim materialom. </t>
  </si>
  <si>
    <t>H = 250 Pa</t>
  </si>
  <si>
    <t>P = 30 W</t>
  </si>
  <si>
    <t>U = 230 V / 50 Hz</t>
  </si>
  <si>
    <t>MELTEM tip V-II U 30/100-N</t>
  </si>
  <si>
    <t>Kvadratna zaporna loputa, montirana v kanal namenjena ON/OFF regulaciji dovoda svežega zraka v prostor, skupaj z motornim pogonom (napajanje 230 V);</t>
  </si>
  <si>
    <t>Predvidena povezava s stenskim aksialnim odvodnim ventilatorjem in prostorskim termostatom (zajeto v postavki ventilatorja)</t>
  </si>
  <si>
    <t>200 x 150 mm</t>
  </si>
  <si>
    <t>250 x 250 mm</t>
  </si>
  <si>
    <t>SYSTEMAIR tip TUNE S-M1(ON/OFF-230V)</t>
  </si>
  <si>
    <t>Kvadratni anemostat za dovod zraka preko usmerjevalnih žličk, skupaj s komoro dimenzij 390x390x240, priključkom ø160 horizontalno, izolacijo komore, elementom za regulacijo pretoka na komori, perforirano pločevino, za montažo v spuščen strop.</t>
  </si>
  <si>
    <t>velikost 400-160</t>
  </si>
  <si>
    <t>Barvo elementa določi arhitekt.</t>
  </si>
  <si>
    <t>SYSTEMAIR tip SINUS-S-H</t>
  </si>
  <si>
    <t>Kvadratni anemostat za odvod zraka preko usmerjevalnih žličk, skupaj s komoro dimenzij 390x390x240, priključkom ø160 horizontalno, elementom za regulacijo pretoka na komori, za montažo v spuščen strop.</t>
  </si>
  <si>
    <t>velikost 300-160</t>
  </si>
  <si>
    <t>Krožnikasti prezračevalni ventil za odvod zraka iz sanitarij, prostorov s povišano relativno vlažnostjo. Izdelan iz pločevine.</t>
  </si>
  <si>
    <t>velikost 125</t>
  </si>
  <si>
    <t>DEC INTERNATIONAL tip DVS</t>
  </si>
  <si>
    <t>Okrogli prezračevalni element za dovod zraka, skupaj z nastavnim delom za regulacijo količine zraka. Izdelan iz pločevine.</t>
  </si>
  <si>
    <t>velikost 80</t>
  </si>
  <si>
    <t>velikost 100</t>
  </si>
  <si>
    <t>velikost 200</t>
  </si>
  <si>
    <t>SYSTEMAIR tip TFF</t>
  </si>
  <si>
    <t>Aluminijasta rešetka z okvirjem in protiokvirjem, 
prirejena za montažo v vrata, skupaj s pritrdilnim materialom;</t>
  </si>
  <si>
    <t>425 × 125</t>
  </si>
  <si>
    <t>SYSTEMAIR tip NOVA D-UR</t>
  </si>
  <si>
    <t>Fiksna zaščitna aluminijasta zračna rešetka, skupaj z zaščitno mrežo, prirejena za montažo v zid, skupaj z okvirjem in protiokvirjem;</t>
  </si>
  <si>
    <t>280 × 280</t>
  </si>
  <si>
    <t>355 × 355</t>
  </si>
  <si>
    <t>400 × 100</t>
  </si>
  <si>
    <t>400 × 250</t>
  </si>
  <si>
    <t>SYSTEMAIR tip PZ-AL</t>
  </si>
  <si>
    <t>Fiksna zaščitna pocinkana mreža, prirejena za montažo kot zaključek kanala, skupaj z okvirjem in protiokvirjem;
Aef = 80 %</t>
  </si>
  <si>
    <t>200 × 150</t>
  </si>
  <si>
    <t>250 × 250</t>
  </si>
  <si>
    <t>Akustično in toplotno izolativna fleksibilna cev za povezavo med kanalskim razvodom in elementi za distribucijo zraka.</t>
  </si>
  <si>
    <t>Sestavljena iz:</t>
  </si>
  <si>
    <t>- perforirane notranje cevi iz aluminija, laminirane s poliestrom,</t>
  </si>
  <si>
    <t>- poliesterske zaščitne folije za zaščito pred difuzijo delcev steklene volne,</t>
  </si>
  <si>
    <t>- termična in akustična izolativna plast iz stekene volne,</t>
  </si>
  <si>
    <t>- zunanja zaščitna plast iz aluminija, ojačana s poliestrom.</t>
  </si>
  <si>
    <t>Fleksibilna cev je izdelana skladno s standardom EN 13180.</t>
  </si>
  <si>
    <t>V ponudbi zajeti cev povprečne dolžine 1,5m, skupaj z objemkami in ostalim montažnim materialom</t>
  </si>
  <si>
    <t>ø160</t>
  </si>
  <si>
    <t>DEC tip SONODEC 25 NON WOVEN</t>
  </si>
  <si>
    <t>Okrogla dušilna loputa, montirana pred fleksibilno cevjo oz. v kanalskem razvodu, namenjena dodatni regulaciji pretoka zraka</t>
  </si>
  <si>
    <t>ø100</t>
  </si>
  <si>
    <t>SYSTEMAIR tip TUNE-R</t>
  </si>
  <si>
    <t>Dobava in montaža kanala s požarno odpornostjo EIS 60, izvedeno kot protipožarna obloga pločevinastih prezračevalnih kanalov. Material iz plošč iz kalcijevega silikata, negorljive A1 po SIST EN 13501-1, (npr. Promatect LS) enoslojno, debeline 35 mm, spoji ojačeni s trakovi (npr. Promatectom H) debeline 10 mm ali ustreznimi prirobnicami in zlepljeni z lepilom (npr. Promat Kleber K 84), ter privijačeni s hitro vgradnimi vijaki 6.0 x 80 mm ali speti s kovinskimi sponkami 80/12,2/2,03. Obešanje po navodilih proizvajalca oz. po podatkih iz certifikata. Izvedba je lahko štiri, tro ali dvostranska, glede na zahteve načrta.</t>
  </si>
  <si>
    <t>Predložiti je potrebno ustrezno potrdilo o požarni odpornosti kanala in izjavo o upoštevanju navodil proizvajalca ki morajo biti v skladu s certifikatom (npr. Delovni list Promat št. 477). Kanale je po izvedbi potrebno ustrezno označiti.</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</si>
  <si>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</si>
  <si>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</si>
  <si>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</si>
  <si>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</si>
  <si>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debelina 13 mm</t>
  </si>
  <si>
    <t>ARMACELL tip ARMAFLEX AF</t>
  </si>
  <si>
    <t>Toplotna izolacija vseh kanalov vodenih po podstrešju z materialom iz kamene volne ter kaširano s parozaporno mikroarmirano Al folijo; izolacija je NEGORLJIVA, ne kaplja in širi ognja - klasifikacije A1 (po SIST EN 13501-1);
Izolacija je v obliki plošč. Stiki se prelepijo in tesnijo z aluminijastim lepilnim trakom debeline 50 mm.</t>
  </si>
  <si>
    <t>debelina 60 mm</t>
  </si>
  <si>
    <t>KNAUF INSULATION HTB 650 AluR</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</si>
  <si>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</si>
  <si>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ARMACELL tip ARMAFLEX ACE</t>
  </si>
  <si>
    <r>
      <t>V</t>
    </r>
    <r>
      <rPr>
        <vertAlign val="subscript"/>
        <sz val="8"/>
        <color indexed="8"/>
        <rFont val="Arial"/>
        <family val="2"/>
        <charset val="238"/>
      </rPr>
      <t>od</t>
    </r>
    <r>
      <rPr>
        <sz val="8"/>
        <color indexed="8"/>
        <rFont val="Arial"/>
        <family val="2"/>
        <charset val="238"/>
      </rPr>
      <t xml:space="preserve"> = 400 m</t>
    </r>
    <r>
      <rPr>
        <vertAlign val="superscript"/>
        <sz val="8"/>
        <color indexed="8"/>
        <rFont val="Arial"/>
        <family val="2"/>
        <charset val="238"/>
      </rPr>
      <t>3</t>
    </r>
    <r>
      <rPr>
        <sz val="8"/>
        <color indexed="8"/>
        <rFont val="Arial"/>
        <family val="2"/>
        <charset val="238"/>
      </rPr>
      <t>/h</t>
    </r>
  </si>
  <si>
    <r>
      <t>H</t>
    </r>
    <r>
      <rPr>
        <vertAlign val="subscript"/>
        <sz val="8"/>
        <color indexed="8"/>
        <rFont val="Arial"/>
        <family val="2"/>
        <charset val="238"/>
      </rPr>
      <t>ex</t>
    </r>
    <r>
      <rPr>
        <sz val="8"/>
        <color indexed="8"/>
        <rFont val="Arial"/>
        <family val="2"/>
        <charset val="238"/>
      </rPr>
      <t xml:space="preserve"> = 60 Pa</t>
    </r>
  </si>
  <si>
    <r>
      <t>P</t>
    </r>
    <r>
      <rPr>
        <vertAlign val="subscript"/>
        <sz val="8"/>
        <color indexed="8"/>
        <rFont val="Arial"/>
        <family val="2"/>
        <charset val="238"/>
      </rPr>
      <t xml:space="preserve"> </t>
    </r>
    <r>
      <rPr>
        <sz val="8"/>
        <color indexed="8"/>
        <rFont val="Arial"/>
        <family val="2"/>
        <charset val="238"/>
      </rPr>
      <t>= 60 W</t>
    </r>
  </si>
  <si>
    <r>
      <t>V</t>
    </r>
    <r>
      <rPr>
        <vertAlign val="subscript"/>
        <sz val="8"/>
        <color indexed="8"/>
        <rFont val="Arial"/>
        <family val="2"/>
        <charset val="238"/>
      </rPr>
      <t>od</t>
    </r>
    <r>
      <rPr>
        <sz val="8"/>
        <color indexed="8"/>
        <rFont val="Arial"/>
        <family val="2"/>
        <charset val="238"/>
      </rPr>
      <t xml:space="preserve"> = 800 m</t>
    </r>
    <r>
      <rPr>
        <vertAlign val="superscript"/>
        <sz val="8"/>
        <color indexed="8"/>
        <rFont val="Arial"/>
        <family val="2"/>
        <charset val="238"/>
      </rPr>
      <t>3</t>
    </r>
    <r>
      <rPr>
        <sz val="8"/>
        <color indexed="8"/>
        <rFont val="Arial"/>
        <family val="2"/>
        <charset val="238"/>
      </rPr>
      <t>/h</t>
    </r>
  </si>
  <si>
    <r>
      <t>H</t>
    </r>
    <r>
      <rPr>
        <vertAlign val="subscript"/>
        <sz val="8"/>
        <color indexed="8"/>
        <rFont val="Arial"/>
        <family val="2"/>
        <charset val="238"/>
      </rPr>
      <t>ex</t>
    </r>
    <r>
      <rPr>
        <sz val="8"/>
        <color indexed="8"/>
        <rFont val="Arial"/>
        <family val="2"/>
        <charset val="238"/>
      </rPr>
      <t xml:space="preserve"> = 70 Pa</t>
    </r>
  </si>
  <si>
    <r>
      <t>P</t>
    </r>
    <r>
      <rPr>
        <vertAlign val="subscript"/>
        <sz val="8"/>
        <color indexed="8"/>
        <rFont val="Arial"/>
        <family val="2"/>
        <charset val="238"/>
      </rPr>
      <t xml:space="preserve"> </t>
    </r>
    <r>
      <rPr>
        <sz val="8"/>
        <color indexed="8"/>
        <rFont val="Arial"/>
        <family val="2"/>
        <charset val="238"/>
      </rPr>
      <t>= 80 W</t>
    </r>
  </si>
  <si>
    <r>
      <t>V = 30/100 m</t>
    </r>
    <r>
      <rPr>
        <vertAlign val="superscript"/>
        <sz val="8"/>
        <color indexed="8"/>
        <rFont val="Arial"/>
        <family val="2"/>
        <charset val="238"/>
      </rPr>
      <t>3</t>
    </r>
    <r>
      <rPr>
        <sz val="8"/>
        <color indexed="8"/>
        <rFont val="Arial"/>
        <family val="2"/>
        <charset val="238"/>
      </rPr>
      <t>/h</t>
    </r>
  </si>
  <si>
    <r>
      <t>m</t>
    </r>
    <r>
      <rPr>
        <vertAlign val="superscript"/>
        <sz val="8"/>
        <color indexed="8"/>
        <rFont val="Arial"/>
        <family val="2"/>
        <charset val="238"/>
      </rPr>
      <t>2</t>
    </r>
  </si>
  <si>
    <r>
      <t>m</t>
    </r>
    <r>
      <rPr>
        <vertAlign val="superscript"/>
        <sz val="8"/>
        <rFont val="Arial"/>
        <family val="2"/>
        <charset val="238"/>
      </rPr>
      <t>2</t>
    </r>
  </si>
  <si>
    <t>E.) TELEKOMUNIKACIJE</t>
  </si>
  <si>
    <t>E.1.) PRESTAVITEV IN ZAŠČITA SV IN TK NAPRAV</t>
  </si>
  <si>
    <t>1. KABLI (DOBAVA IN POLAGANJE)</t>
  </si>
  <si>
    <t xml:space="preserve">  TK 59          3x4x0,6   M                   </t>
  </si>
  <si>
    <t xml:space="preserve">  TK 59          3x4x0,8   M         </t>
  </si>
  <si>
    <t xml:space="preserve">  TK 59         10x4x0,8  M                </t>
  </si>
  <si>
    <t xml:space="preserve">  TD 59           5x4x1,2  M                   </t>
  </si>
  <si>
    <t xml:space="preserve">  TD 59         10x4x1,2  M                         </t>
  </si>
  <si>
    <t xml:space="preserve">  TD 59 EP   10x4x1,2  M  R&lt;0,6</t>
  </si>
  <si>
    <t xml:space="preserve">  TD 59 TP    15x4x1,2  GM                       </t>
  </si>
  <si>
    <t xml:space="preserve">  SPZ         24x0,9                        </t>
  </si>
  <si>
    <t xml:space="preserve">  SPZ         108x0,9                        </t>
  </si>
  <si>
    <t xml:space="preserve">  SPZ         10x1,4                         </t>
  </si>
  <si>
    <t xml:space="preserve">  SPZ         12x1,4                         </t>
  </si>
  <si>
    <t xml:space="preserve">  SPZ         33x1,4                        </t>
  </si>
  <si>
    <t>2. GRADBENA DELA</t>
  </si>
  <si>
    <t>Dodatek za izkop jarka zaradi večje globine (v obdelovalnih površinah ali glede na kasneje predvideno višino terena ali zaradi večjega števila kablov/cevi) - predvideno</t>
  </si>
  <si>
    <t>Izkop in zasip jam za kabelske spojke. Obseg del: izkop do 1,5 m3 v zemljišču do IV. ktg. in dobava in položitev štirih zaščitnih betonskih plošč in plastičnih ščitnikov, zasip jame in ureditev okolice</t>
  </si>
  <si>
    <t>Izkop, razbitje in odstranitev obstoječega kabelskega betonskega bloka (do 1x2) v katerem so kabli v delovanju</t>
  </si>
  <si>
    <t>Izkop, razbitje in odstranitev obstoječega kabelskega betonskega bloka (do 1x4) v katerem so kabli v delovanju</t>
  </si>
  <si>
    <t>Vgradnja betonskih smernih kamnov</t>
  </si>
  <si>
    <t>Zaščita položenih (ali izkopanih) PE, PVC ali alkaten cevi z obbetoniranjem z betonom C12/15 - predvideno</t>
  </si>
  <si>
    <t>Zaščita položenih PE, PVC ali alkaten cevi z obbetoniranjem z C12/15, na območju dovozov na gradbišče - predvideno</t>
  </si>
  <si>
    <t>Zaščita obstoječih zemeljskih kablov ali cevi s položitvijo desk ("plohov") na teren nad kablom oziroma nad cevmi, na območju dovozov na gradbišče, kasnejša odstranitev desk in ureditev okolice - predvideno</t>
  </si>
  <si>
    <t>Začasna položitev začasnih PEHD cevi premera 2x50 mm na teren za položitev začasnih kablov; za končno stanje odstranitev cevi (možnost ponovne uporabe)</t>
  </si>
  <si>
    <t>Začasna položitev začasnih gibljivih 1x PE cevi premera 110 mm ali 125 mm na teren za položitev začasnih kablov; za končno stanje odstranitev cevi (možnost ponovne uporabe)</t>
  </si>
  <si>
    <t>Čiščenje kabelske trase na mestih, kjer polagamo betonska korita</t>
  </si>
  <si>
    <t>Izdelava betonske posteljice za betonska korita in PEHD cev pod njimi na delih trase, kjer ni mogoč izkop jarka - ocena</t>
  </si>
  <si>
    <t>Dobava in polaganje dvodelnih betonskih kabelskih korit tip B ali tip 4 (DBK), izmer 400x160x1000 (mm), z dvema pokrovoma tip SŽ in ustrezno vrvico, ureditev podlage</t>
  </si>
  <si>
    <t>Dobava in polaganje trodelnih betonskih kabelskih korit tip C (TBK), izmer 600x200x1000 (mm), z dvema pokrovoma tip SŽ in ustrezno vrvico, ureditev podlage</t>
  </si>
  <si>
    <t>Sidranje betonskih kabelskih korit - ocena</t>
  </si>
  <si>
    <t>Izvedba razširitve kabelskih korit na mestu izvedbe spojke v koritu, v dolžini 4m - predvideno</t>
  </si>
  <si>
    <t>Dodatek za povečan izkop jarka za betonska kabelska korita zaradi polaganja PEHD cevi pod njimi</t>
  </si>
  <si>
    <t>Dodatek za izvedbo prehoda betonskih kabelskih korit in/ali PEHD cevi v kabelski jašek</t>
  </si>
  <si>
    <t>Odkrivanje in ponovno pokrivanje betonskih kabelskih korit - ocena</t>
  </si>
  <si>
    <t>Ročni izkop in odvoz obstoječih betonskih kabelskih korit (in izkop cevi pod njimi) na deponijo ali v skladišče</t>
  </si>
  <si>
    <t>Zamenjava obstoječih poškodovanih betonskih kabelskih korit in pokrovov - ocena
- DBK korito tip B ali tip 4</t>
  </si>
  <si>
    <t>Izdelava začasne zaščite obstoječih betonskih korit in morebitne cevi pod njimi proti vdiranju v gradbeno jamo, po končanih delih odstranitev zaščite</t>
  </si>
  <si>
    <t>Zaščita obstoječih betonskih kabelskih korit s položitvijo desk ("plohov") na teren nad koriti, na območju dovozov na gradbišče, po končanih delih odstranitev zaščite iz desk, z odvozom in ureditvijo okolice v prvotno stanje - ocena za celoten odsek</t>
  </si>
  <si>
    <t>Demontaža obstoječih ali začasnih kovinskih korit z nosilci, odvoz na deponijo</t>
  </si>
  <si>
    <t xml:space="preserve">Izdelava prečkanja ceste (poti) s prekopom
- 4x PVC premera 125 mm </t>
  </si>
  <si>
    <t>Popravilo asfalta - obračunano po dejanskih stroških, na podlagi fakture izvajalca del - predvideno</t>
  </si>
  <si>
    <t>Odstranjevanje cestnih robnikov, prenos v začasno deponijo, ponovna namestitev na betonsko podlago, po končanih delih zalitje spojev</t>
  </si>
  <si>
    <t>Dodatek za izdelavo prečkanja jarka ali korita za odvodnjavanje z eno ali več cevmi na ustrezni globini pod dnom jarka</t>
  </si>
  <si>
    <t xml:space="preserve">Izvedba prečkanja železniške proge s podvrtanjem (ali prekopom, če podvrtanje ni izvedljivo), s PVC cevmi na globini 1,5 m pod GRP, obbetoniranje cevi z C12/15
- 2x premera 125 mm </t>
  </si>
  <si>
    <t xml:space="preserve">Izvedba prečkanja železniške proge s podvrtanjem (ali prekopom, če podvrtanje ni izvedljivo), s PVC cevmi na globini 1,5 m pod GRP, obbetoniranje cevi z C12/15
- 4x premera 125 mm </t>
  </si>
  <si>
    <t xml:space="preserve">Izvedba prečkanja železniške proge s podvrtanjem (ali prekopom, če podvrtanje ni izvedljivo), s PVC cevmi na globini 1,5 m pod GRP, obbetoniranje cevi z C12/15
- 6x premera 125 mm </t>
  </si>
  <si>
    <t xml:space="preserve">Izvedba prečkanja železniške proge s podvrtanjem (ali prekopom, če podvrtanje ni izvedljivo), s PVC cevmi na globini 1,5 m pod GRP, obbetoniranje cevi z C12/15
- 8x premera 125 mm </t>
  </si>
  <si>
    <t xml:space="preserve">Izvedba prečkanja železniške proge s podvrtanjem (ali prekopom, če podvrtanje ni izvedljivo), s PVC cevmi na globini 1,5 m pod GRP, obbetoniranje cevi z C12/15
- 10x premera 125 mm </t>
  </si>
  <si>
    <t xml:space="preserve">Izvedba prečkanja železniške proge s podvrtanjem (ali prekopom, če podvrtanje ni izvedljivo), s PVC cevmi na globini 1,5 m pod GRP, obbetoniranje cevi z C12/15
- 15x premera 125 mm </t>
  </si>
  <si>
    <t xml:space="preserve">Izvedba prečkanja železniške proge s podvrtanjem (ali prekopom, če podvrtanje ni izvedljivo), s PVC cevmi na globini 1,5 m pod GRP, obbetoniranje cevi z C12/15
- 20x premera 125 mm </t>
  </si>
  <si>
    <t>Kabelska kanalizacija - 4x Ф125 mm + PEHD 2x Ф50 mm</t>
  </si>
  <si>
    <t>Kabelska kanalizacija - 4x Ф125 mm + 2x PEHD 2x Ф50 mm</t>
  </si>
  <si>
    <t>Kabelska kanalizacija - 6x Ф125 mm + PEHD 2x Ф50 mm</t>
  </si>
  <si>
    <t>Kabelska kanalizacija - 6x Ф125 mm + 2x PEHD 2x Ф50 mm</t>
  </si>
  <si>
    <t>Kabelska kanalizacija - 8x Ф125 mm + PEHD 2x Ф50 mm</t>
  </si>
  <si>
    <t>Kabelska kanalizacija - 12x Ф125 mm + PEHD 2x Ф50 mm</t>
  </si>
  <si>
    <t>Kabelska kanalizacija - 16x Ф125 mm + 4x PEHD 2x Ф50 mm</t>
  </si>
  <si>
    <t>Kabelska kanalizacija - 2x Ф125 mm</t>
  </si>
  <si>
    <t>Kabelska kanalizacija - 4x Ф125 mm</t>
  </si>
  <si>
    <t>Kabelska kanalizacija - 6x Ф125 mm</t>
  </si>
  <si>
    <t>Kabelska kanalizacija - 12x Ф125 mm</t>
  </si>
  <si>
    <t>Zaščita prazne položene cevi z Raychem ali ustrezno drugo toploskrčno kapo</t>
  </si>
  <si>
    <t xml:space="preserve">Dodatek za betoniranje cevi in 30 cm zgornjega dela jarka z C16/20 pri prehodu kabelske kanalizacije preko povoznih površin v cestišču, obračun razlike med izkopom in zasipom  </t>
  </si>
  <si>
    <t>Dodatek za oteženo delo (ovire: korenine, podzemne inštalacije, …) pri izkopu za kabelski jarek - predvideno za celoten odsek</t>
  </si>
  <si>
    <t>Dodatek za globji izkop jarka za kabelsko kanalizacijo na območju predvidene ceste, proge, jarka, ograje v medtirju, ... ali kasnejšega odvzemanja terena</t>
  </si>
  <si>
    <t>Kabelski jašek tip A izmer 1,5x2,0x1,9 (m), s kab. konzolami - lahki litoželezni pokrov</t>
  </si>
  <si>
    <t>Kabelski jašek tip A izmer 1,5x2,0x1,9 (m), s kab. konzolami - težki litoželezni pokrov</t>
  </si>
  <si>
    <t>Kabelski jašek tip B izmer 1,2x1,5x1,9 (m), s kab. konzolami - lahki litoželezni pokrov</t>
  </si>
  <si>
    <t>Kabelski jašek tip B izmer 1,2x1,5x1,9 (m), s kab. konzolami - težki litoželezni pokrov</t>
  </si>
  <si>
    <t>Vgraditev konzol ali lestve v steno kabelskega jaška za dostop v jašek</t>
  </si>
  <si>
    <t>Kabelski jašek premera 1,0 m, globine 1 m - lahki litoželezni pokrov</t>
  </si>
  <si>
    <t>Kabelski jašek premera 1,0 m, globine do 2 m - lahki litoželezni pokrov</t>
  </si>
  <si>
    <t>Dodatek pri izdelavi kabelskega jaška z ovirami (korenine, inštalacije, obstoječi kabli ali cevi) - površina jaška do 1 m2</t>
  </si>
  <si>
    <t>Dodatek pri izdelavi kabelskega jaška z ovirami (korenine, inštalacije, obstoječi kabli ali cevi) - površina jaška nad 1 m2</t>
  </si>
  <si>
    <t>Sanacija obstoječega kabelskega jaška, popravilo sten in/ali stropa kabelskega jaška, …, izmer do 2,0x2,0x2,0 (m)</t>
  </si>
  <si>
    <t>Dvig stropa in pokrova obstoječega kabelskega jaška na novo višino terena, vključno z razbitjem obstoječega betonskega stropa in zavarovanjem obstoječih kablov v jašku (lesen podest); po končanih delih demontaža lesenega podesta iz jaška - lahki litoželezni pokrov</t>
  </si>
  <si>
    <t>PEHD cevi 2x50 mm (dvojček)</t>
  </si>
  <si>
    <t>2x PEHD cevi 2x50 mm (dvojček)</t>
  </si>
  <si>
    <t>PE cev premera 110 ali 125 mm med koriti ali kabelskim jaškom ali glavno kabelsko traso in SV ali TK napravo, izkop in zasip jarka</t>
  </si>
  <si>
    <t>2x PE cev premera 110 ali 125 mm med koriti ali kabelskim jaškom ali glavno kabelsko traso in SV ali TK napravo, izkop in zasip jarka</t>
  </si>
  <si>
    <t>Testiranje 2x PE cevi 2x50 mm po polaganju ali prestavljanju, tlačni preizkus in prehodnost cevi</t>
  </si>
  <si>
    <t>Opozorilni metaliziran trak (z vgrajeno Al folijo) z napisom "POZOR OPTIČNI KABEL", položiti nad cevjo</t>
  </si>
  <si>
    <t>Tesnilni čep za cev premera 40 mm</t>
  </si>
  <si>
    <t>Tesnilni čep za cev premera 50 mm</t>
  </si>
  <si>
    <t>Tesnilni čep za 2x cev premera 50 mm</t>
  </si>
  <si>
    <t>Pritrditev začasnih zaščitnih cevi (do 3 cevi) na provizorij ali betonski/lesen prag</t>
  </si>
  <si>
    <t>Lesen impregniran drog z zaščitno kapico in betonskim drogovnikom - drog II/8 m z vezano oporo</t>
  </si>
  <si>
    <t>Lesena bandažirana in impregnirana opora
- opora višine 8 m</t>
  </si>
  <si>
    <t>Sidro iz žične vrvi (pletenice), S 1,4</t>
  </si>
  <si>
    <t>Dodatek za oteženo delo (ovire: korenine, podzemne inštalacije, …) pri izkopu za kabelski drog - predvideno</t>
  </si>
  <si>
    <t xml:space="preserve">Oštevilčenje drogov z Al tablicami </t>
  </si>
  <si>
    <t>Nosilec (klema) za obešanje samonosilnega kabla na drog (komplet za drog)</t>
  </si>
  <si>
    <t>Demontaža obstoječe tt linije z odstranitvijo kabla in oporišč, demontaža pritrdilnega materiala, …, z odvozom in ureditvijo okolice v prvotno stanje</t>
  </si>
  <si>
    <t>Začasna kovinska konstrukcija iz odrskih cevi in plohov preko gradbene jame ali jarka (za kable in cevi), s pritrditvijo kablov in cevi, začasna ozemljitev, po končanih delih demontaža z odvozom</t>
  </si>
  <si>
    <t>Začasne lesene opore na medsebojni razdalji do 1,5m za kable in cevi na območju premostitvenega objekta - do razdalje 25m (npr. za čas vgradnje ali izgradnje provizorija ali za dodatno oporo)</t>
  </si>
  <si>
    <t>Začasna zaščita obstoječega signala</t>
  </si>
  <si>
    <t>Začasna zaščita kabelske SV/TK omare, telefonske omare ali stebrička</t>
  </si>
  <si>
    <t>Odstranitev (razbitje) obstoječega stojišča za SVTK naprave (signal, omara)</t>
  </si>
  <si>
    <t>Zaščita tirov in medtirij pri izkopu za potrebe prestavitve/postavitve SVTK vodov in naprav - za celotno območje obdelave</t>
  </si>
  <si>
    <t>Ureditev premikalnih stez v medtirjih postajnih tirov poškodovanih zaradi prestavitve/ postavitve SVTK vodov in naprav, skladno s pravilnikom za zgornji ustroj - za celotno območje obdelave</t>
  </si>
  <si>
    <t>Ureditev poškodovanih zelenic in trase z neposredno okolico na osnovi dejanskih stroškov - predvideno</t>
  </si>
  <si>
    <t>Izkop kabelskega jarka. Obseg del: izkop jarka do 0,4x0,9 (m), izdelava posteljice s peskom granulacije 4-8 mm, zasip kabla/cevi s peskom, dobava in položitev opozorilnega traku, zasip jarka z izkopanim materialom z nabijanjem po slojih in ureditev okolice.</t>
  </si>
  <si>
    <t>Ročni izkop in zaščita obstoječih PVC, PE, ... cevi (npr. kabelske kanalizacije - do 10 cevi) z obbetoniranjem, poglobitev cevi, zasip jarka</t>
  </si>
  <si>
    <t>Ročni izkop obstoječih SVTK kablov/cevi (do 10 kablov v skupni trasi), poglobitev kablov/cevi, zasip jarka</t>
  </si>
  <si>
    <t>Prestavitev obstoječih SVTK kablov/cevi (do 10 kablov) v skupni že izkopan jarek - brez rezanja</t>
  </si>
  <si>
    <t>Prestavitev obstoječih SVTK kablov/cevi (do 10 kablov) v skupni že izkopan jarek, zaščita kablov s PVC polcevmi ali PE prerezanimi cevmi in z obbetoniranjem - brez rezanja</t>
  </si>
  <si>
    <t>Ročni izkop obstoječih SVTK kablov/cevi (do 10 kablov v skupni trasi), prestavitev v nov že izkopan jarek</t>
  </si>
  <si>
    <t>Ročni izkop in zaščita obstoječih SVTK kablov/cevi s PVC polcevmi ali PE prerezanimi cevmi in z obbetoniranjem (do 10 kablov v skupni trasi), prestavitev v nov (globji) jarek, vključno z izkopom in zasipom jarka</t>
  </si>
  <si>
    <t>Poglobitev obstoječega kabla v cevi na globino 1,5 m pod GRT - pod progo (ročni izkop kabla v cevi, obbetoniranje cevi) - do 4 cevi</t>
  </si>
  <si>
    <t>Začasna odstranitev betonskih korit in SVTK vodov v njih ter morebitnih cevi pod koriti, začasna prestavitev vodov in cevi na teren/brežino in zaščita kablov s PE prerezanimi cevmi (do 10 kablov v skupni trasi), ponovna položitev obstoječih korit in SVTK vodov ter cevi na enak način, odstranitev zaščite, izkop in zasip</t>
  </si>
  <si>
    <t>Izdelava kabelskega uvoda na obstoječem kabelskem jašku z obdelavo odprtin za uvod do 9x cev f125mm ali f110mm</t>
  </si>
  <si>
    <t>Izdelava kabelskega uvoda na obstoječem kabelskem jašku z obdelavo odprtin za uvod do 6x cev f125mm ali f110mm</t>
  </si>
  <si>
    <t>Izdelava kabelskega uvoda na obstoječem kabelskem jašku z obdelavo odprtin za uvod do 2x cev f125mm ali f110mm</t>
  </si>
  <si>
    <t>Izdelava (ali povečanje) kabelskega uvoda iz uvodnega kabelskega jaška v SV ali TK prostor, z obdelavo odprtin za
- do 12x cev f125mm ali f110mm</t>
  </si>
  <si>
    <t>Izdelava (ali povečanje) kabelskega uvoda iz uvodnega kabelskega jaška v SV ali TK prostor, z obdelavo odprtin za
- do 4x cev f125mm ali f110mm</t>
  </si>
  <si>
    <t>Dobava in uvlačenje AC (PE) cevi v (delno zasedeno) cev kabelske kanalizacije
- 1x f 40 mm</t>
  </si>
  <si>
    <t>Dobava in uvlačenje AC (PE) cevi v (delno zasedeno) cev kabelske kanalizacije
- 1x f 50 mm</t>
  </si>
  <si>
    <t>Dobava in polaganje AC (PE) cevi v (delno zasedeno) kabelsko korito - 1x f 40 mm</t>
  </si>
  <si>
    <t>Ravna cevna spojka - za 2x f 50 mm</t>
  </si>
  <si>
    <t xml:space="preserve">Ravna cevna spojka - za f 50 mm     </t>
  </si>
  <si>
    <t xml:space="preserve">Ravna cevna spojka - za f 40 mm     </t>
  </si>
  <si>
    <t>Ravna cevna spojka - za prehod iz f 50 mm na f 40 mm</t>
  </si>
  <si>
    <t xml:space="preserve">Tesnjenje med cevjo f125 mm in PE cevmi dvojčka, s tesnilnim materialom </t>
  </si>
  <si>
    <t>Izdelava ozemljitve za ozemljitev drogov na koncu tt linije. Obseg del: dobava in vkop INOX valjanca 30x3,5 (mm), v globini 0,6 m in dolžine 2x25 m, pritrditev valjanca na drog, bituminiziranje spojev, dovoz zemlje po ozemljilu, R &lt; 10 Ω</t>
  </si>
  <si>
    <t>Izdelava ozemljitve za ozemljitev drogov na koncu tt linije. Obseg del: dobava in vkop pocinkanega valjanca 25x4 (mm), v globini 0,6 m in dolžine 2x25 m, pritrditev valjanca na drog, bituminiziranje spojev, dovoz zemlje po ozemljilu, R &lt; 10 Ω</t>
  </si>
  <si>
    <t>Popravilo obstoječe ozemljitve naprav in/ali kovinskih elementov ob progi, poškodovane zaradi novih izkopov - za celotno območje obdelave (ocena)</t>
  </si>
  <si>
    <r>
      <t>m</t>
    </r>
    <r>
      <rPr>
        <vertAlign val="superscript"/>
        <sz val="8"/>
        <rFont val="Arial"/>
        <family val="2"/>
        <charset val="238"/>
      </rPr>
      <t>3</t>
    </r>
  </si>
  <si>
    <r>
      <t>NYY (PP00) 4x10 mm</t>
    </r>
    <r>
      <rPr>
        <vertAlign val="superscript"/>
        <sz val="8"/>
        <rFont val="Arial"/>
        <family val="2"/>
        <charset val="238"/>
      </rPr>
      <t>2</t>
    </r>
  </si>
  <si>
    <r>
      <t>NAYY-J (PP00-A) 4x35 mm</t>
    </r>
    <r>
      <rPr>
        <vertAlign val="superscript"/>
        <sz val="8"/>
        <rFont val="Arial"/>
        <family val="2"/>
        <charset val="238"/>
      </rPr>
      <t>2</t>
    </r>
  </si>
  <si>
    <r>
      <t>NYBY (PP41) 3x2,5 mm</t>
    </r>
    <r>
      <rPr>
        <vertAlign val="superscript"/>
        <sz val="8"/>
        <rFont val="Arial"/>
        <family val="2"/>
        <charset val="238"/>
      </rPr>
      <t>2</t>
    </r>
  </si>
  <si>
    <r>
      <t>NYBY (PP41) 3x10 mm</t>
    </r>
    <r>
      <rPr>
        <vertAlign val="superscript"/>
        <sz val="8"/>
        <rFont val="Arial"/>
        <family val="2"/>
        <charset val="238"/>
      </rPr>
      <t>2</t>
    </r>
  </si>
  <si>
    <r>
      <t>NAYBY-J (PP41-A) 4x16 mm</t>
    </r>
    <r>
      <rPr>
        <vertAlign val="superscript"/>
        <sz val="8"/>
        <rFont val="Arial"/>
        <family val="2"/>
        <charset val="238"/>
      </rPr>
      <t>2</t>
    </r>
  </si>
  <si>
    <t>3. KABELSKO MONTAŽNA DELA</t>
  </si>
  <si>
    <t>Spajanje nosilne žične vrvi samonosilnega kabla na ozemljitveni trak na drogu</t>
  </si>
  <si>
    <t>Pritrditev kabla po drogu in zaščita kabla v spodnjem delu z Fe zaščitnim polžlebom  dolžine 3 m</t>
  </si>
  <si>
    <t>Spajanje ozemljitvenega vodnika na ozemljitveni trak na drogu</t>
  </si>
  <si>
    <t>Označitev vseh kablov v kabelskem koritu, vsaj na vsakih 100m - ocena</t>
  </si>
  <si>
    <t>Tesnjenje med vsemi kabli in cevmi v kabelskem jašku</t>
  </si>
  <si>
    <t>Tesnjenje med zaščitno cevjo in kablom ali PE cevjo pri vhodu in izhodu iz cevi</t>
  </si>
  <si>
    <t>Izvedba tesnjenja pri uvodu kablov/cevi v objekt</t>
  </si>
  <si>
    <t>Odstranitev kovinskih kablov iz cevi ali korit ali na mestu uvoda novega kabla, navitje kabla na boben - ocena</t>
  </si>
  <si>
    <t>Odstranitev kovinskih kablov iz drogov, navitje kabla na boben - ocena</t>
  </si>
  <si>
    <t>Kabelska spojka na TK kablu:</t>
  </si>
  <si>
    <t xml:space="preserve">  TK 59         3x4x0,6  M            </t>
  </si>
  <si>
    <t xml:space="preserve">  TK 59         10x4x0,8 M                </t>
  </si>
  <si>
    <t xml:space="preserve">  TD 59          5x4x1,2  M               </t>
  </si>
  <si>
    <t xml:space="preserve">  TD 59          10x4x1,2  M               </t>
  </si>
  <si>
    <t xml:space="preserve">  TD 59          15x4x1,2  GM                </t>
  </si>
  <si>
    <t>Kabelska spojka na progovnem kablu TD 59 … - ravna</t>
  </si>
  <si>
    <t>Kabelska spojka na progovnem kablu TD 59 … - odcepna</t>
  </si>
  <si>
    <t>Vzpostavitev provizorija na čuvajniškem (prometnem) vodu - predvideno</t>
  </si>
  <si>
    <t>Dobava in izdelava kabelske spojke na progovnem kablu (na drogu)</t>
  </si>
  <si>
    <t>Kabelska spojka na signalnem kablu:</t>
  </si>
  <si>
    <t xml:space="preserve">  SPZ/SEZ          24x0,9                   </t>
  </si>
  <si>
    <t xml:space="preserve">  SPZ/SEZ          10x1,4                   </t>
  </si>
  <si>
    <t xml:space="preserve">  SPZ/SEZ          33x1,4                   </t>
  </si>
  <si>
    <t>Kabelska spojka na energetskem kablu brez armature (NYY, NAYY, ...):</t>
  </si>
  <si>
    <t>Kabelska spojka na energetskem kablu z armaturo (NYBY, NAYBY, ...):</t>
  </si>
  <si>
    <t>10-parna ločilna letvica LSA-PLUS 2/10 tip KRONE z nosilcem za gumbaste odvodnike in z odvodniki 230 V (5A/5kA)</t>
  </si>
  <si>
    <t>Demontaža obstoječih končnikov progovnega kabla, odvoz na deponijo - vse</t>
  </si>
  <si>
    <t>Montaža TK kabla od uvodnega kabelskega jaška do delilnika ali SKS v TK prostoru in ranžiranje na letvico ali kabelski končnik 
- dolžine do 20 m</t>
  </si>
  <si>
    <t>5 delni varovalni trak, groba napetostna in tokovna ter fina napetostna zaščita</t>
  </si>
  <si>
    <t>Sprememba povezav obstoječega progovnega kabla na SKS stojalu v TK prostoru postaje zaradi spremenjene zasedbe parov progovnega kabla</t>
  </si>
  <si>
    <t>Električna prilagoditev kabla (NF+VF) zaradi menjave (prestavitve) kabla</t>
  </si>
  <si>
    <t xml:space="preserve">Končne električne meritve VF vodov z izdelavo merilne dokumentacije </t>
  </si>
  <si>
    <t>Merjenje ponikalnih upornosti ozemljil (SV prostor, TK prostor, telefonska omara, hiška NPr, APB, RDZ, …)</t>
  </si>
  <si>
    <t>Priključitev in preizkus delovanja telefonske omare ali telefonskega stebrička</t>
  </si>
  <si>
    <t>Odstranitev kabelske omare z opremo in temeljem, odvoz v skladišče SVTK naprav</t>
  </si>
  <si>
    <t>Prestavitev obstoječe kabelske omare z opremo in temeljem na novo lokacijo,  priključitev in preizkus</t>
  </si>
  <si>
    <t>Pritrditev optičnega kabla in cevi ob steni kabelskega jaška, označitev kabla/cevi in obročkanje kabla v jašku z znakom za optični kabel "POZOR LASERSKI ŽAREK"</t>
  </si>
  <si>
    <t>Izvedba tesnjenja med AC, PVC ali PE cevjo in optičnim kablom s termoskrčljivim materialom (cevi navlečemo na PE cevi pred vlečenjem kabla)</t>
  </si>
  <si>
    <t>Izvlečenje optičnega kabla iz cevi (predvidoma na principu  zračne blazine), navitje kabla na boben</t>
  </si>
  <si>
    <t>Izvlečenje obstoječega optičnega kabla iz PE cevi</t>
  </si>
  <si>
    <t>Demontaža in ponovna montaža obstoječe optične kabelske spojke v kabelskem jašku, v prometu, vključno z izvedbo optičnih spojev z metodo varjenja do - 72 spojev</t>
  </si>
  <si>
    <t>Izdelava optične kabelske spojke, vključno z izvedbo optičnih spojev z metodo varjenja do
- 72 spojev</t>
  </si>
  <si>
    <t>Montaža optične kabelske spojke vertikalno v kabelskem jašku z nabavo univerzalnega  montažnega materiala in nabava ter montaža nosilca za spojko v kabelskem jašku ter zaščita kabla proti poškodbam glodalcev z gibljivo ALIREX cevjo, pritrditev cevi  na steno jaška</t>
  </si>
  <si>
    <t>Izvedba rezervne dolžine optičnega kabla 
- dolžine do 2 x 15 m</t>
  </si>
  <si>
    <t>Izvedba rezervne dolžine optičnega kabla
- dolžine do 2 x 30 m</t>
  </si>
  <si>
    <t>Izvedba rezervne dolžine optičnega kabla
- dolžine do 20 m</t>
  </si>
  <si>
    <t>Izvedba rezervne dolžine optičnega kabla
- dolžine do 50 m</t>
  </si>
  <si>
    <t xml:space="preserve">Montaža rezervne dolžine optičnega kabla v kabelskem jašku z nabavo ter montažo nosilca za rezervo v kabelskem jašku ter zaščito kabla proti poškodbam glodalcev z gibljivo ALIREX cevjo (cev je v ceni izvedbe rezerve) in pritrditev kabla/cevi na steno jaška </t>
  </si>
  <si>
    <t>Uvod optičnega kabla v TK prostor - negorljiva rebrasta cev do premera 21/27 mm od uvoda v objekt (npr. kabelski jašek) do mesta zaključitve (optični delilnik), pritrditev cevi, tesnjenje cevi na obeh koncih</t>
  </si>
  <si>
    <t>Optični delilnik 19", s spojniki in ranžirnimi kasetami - do 72 LC spojnikov</t>
  </si>
  <si>
    <t>Optični delilnik 19", s spojniki in ranžirnimi kasetami - do 96 LC spojnikov</t>
  </si>
  <si>
    <t>Zaključni optični kabel, LC konektor (kos = 12 kablov v kompletu), s spajanjem</t>
  </si>
  <si>
    <t>Prespajanje optičnih vlaken - do 24 vlaken</t>
  </si>
  <si>
    <t>Prespajanje optičnih vlaken - do 60 vlaken</t>
  </si>
  <si>
    <t>- do 72 vlaken</t>
  </si>
  <si>
    <t>Končni nosilec za drog - za TK kabel</t>
  </si>
  <si>
    <t>Hermetični ločilni kabelski končnik za 40 parov (npr. Telent) in zaključitev progovnega TK kabla na SKS stojalo (v TK prostoru, …)</t>
  </si>
  <si>
    <t>Hermetični ločilni kabelski končnik za 20 parov (npr. Telent) in zaključitev progovnega TK kabla na SKS stojalo (v TK prostoru, …)</t>
  </si>
  <si>
    <t>Hermetični ločilni kabelski končnik (npr. Telent) in zaključitev odcepnega progovnega TK kabla v omari ali v hiški za
- odcep za 10 parov (TUs)</t>
  </si>
  <si>
    <t>Hermetični ločilni kabelski končnik (npr. Telent) in zaključitev odcepnega progovnega TK kabla v omari ali v hiški za
- odcep za 20 parov (TNPr)</t>
  </si>
  <si>
    <t>Električne meritve vseh začasnih kablov (SV, TK, EE, …) po prestavitvi kabla, končne meritve z izdelavo merilne dokumentacije  - komplet za celoten odsek</t>
  </si>
  <si>
    <t>Električne meritve vseh novih kablov (SV, TK, EE, …) na bobnu, položene dolžine, končne meritve, z izdelavo merilne dokumentacije  - komplet za celoten odsek</t>
  </si>
  <si>
    <t>Demontaža in ponovna montaža števca osi in priključne omarice zaradi regulacije tira (do 3x), izključitev, priključitev, ustrezne meritve, nastavitve naprave in preizkus delovanja</t>
  </si>
  <si>
    <t>Demontaža in ponovna montaža tirnega magneta in priključne omarice zaradi regulacije tira (do 3x), izključitev, priključitev, ustrezne meritve, nastavitve naprave in preizkus delovanja</t>
  </si>
  <si>
    <t>Demontaža in ponovna montaža detektorja vozil (vklopno ali izklopno mesto) NPr in priključne omarice zaradi regulacije tira (do 3x), izključitev, priključitev, ustrezne meritve, nastavitve naprave in preizkus delovanja</t>
  </si>
  <si>
    <t>Demontaža in ponovna montaža ozemljitvene vrvi med tirnico in SVTK napravo zaradi regulacije tira (do 3x) - za vse SVTK naprave na področju regulacije</t>
  </si>
  <si>
    <t>Demontaža in ponovna montaža ozemljitvene vrvi med tirnico in kovinskim elementom ob progi zaradi regulacije tira (do 3x) - za vse kovinske elemente na področju regulacije (ograje, korita, …)</t>
  </si>
  <si>
    <t>Začasno zapiranje in označitev kabelskih koncev (do 3x) - predvidoma (kos na napravo)</t>
  </si>
  <si>
    <t>Meritve na optičnem kablu na bobnu:</t>
  </si>
  <si>
    <t>Meritve na optičnem kablu po polaganju (pred spajanjem):</t>
  </si>
  <si>
    <t>Končne optične meritve na optičnem kablu z izdelavo merilne dokumentacije:</t>
  </si>
  <si>
    <r>
      <t xml:space="preserve">  do 4x50 mm</t>
    </r>
    <r>
      <rPr>
        <vertAlign val="superscript"/>
        <sz val="8"/>
        <rFont val="Arial"/>
        <family val="2"/>
        <charset val="238"/>
      </rPr>
      <t>2</t>
    </r>
  </si>
  <si>
    <r>
      <t xml:space="preserve">  do 4x10 mm</t>
    </r>
    <r>
      <rPr>
        <vertAlign val="superscript"/>
        <sz val="8"/>
        <rFont val="Arial"/>
        <family val="2"/>
        <charset val="238"/>
      </rPr>
      <t>2</t>
    </r>
  </si>
  <si>
    <r>
      <t xml:space="preserve">  do 4x25 mm</t>
    </r>
    <r>
      <rPr>
        <vertAlign val="superscript"/>
        <sz val="8"/>
        <rFont val="Arial"/>
        <family val="2"/>
        <charset val="238"/>
      </rPr>
      <t>2</t>
    </r>
  </si>
  <si>
    <t>4. OSTALA SPLOŠNA DELA</t>
  </si>
  <si>
    <t>Priprava in zavarovanje gradbišča, ureditev cestne prometne in svetlobne signalizacije</t>
  </si>
  <si>
    <t>Pripravljalna in zaključna dela</t>
  </si>
  <si>
    <t>Dopolnitev predmetnega načrta pred začetkom gradnje zaradi v drugih projektih predvidenih SVTK naprav, ki še niso vgrajene (ugotovitev takratnega obstoječega stanja SVTK naprav iz PID-ov ter določitev ustreznih sprememb tehničnih rešitev)</t>
  </si>
  <si>
    <t>E.2.) SV NAPRAVE</t>
  </si>
  <si>
    <t>1. POSTAJNE SV NAPRAVE</t>
  </si>
  <si>
    <t>1.1 POSTAJA GROSUPLJE</t>
  </si>
  <si>
    <t xml:space="preserve">Lesena omarica za hranjenje 8 kretniških </t>
  </si>
  <si>
    <t>ključev s ključavnico in steklenimi vratci</t>
  </si>
  <si>
    <t>Ureditev prometnega urada, ki obsega:</t>
  </si>
  <si>
    <t>- ureditev tlaka v prostoru</t>
  </si>
  <si>
    <t>- delovna miza s predalnikom za</t>
  </si>
  <si>
    <t>PTS,  GRAFIKONOM in del. prostorom</t>
  </si>
  <si>
    <t>- svetilka zasilne razsvetljave</t>
  </si>
  <si>
    <t>- ponovno pleskanje prostora</t>
  </si>
  <si>
    <t>- ureditev in čiščenje</t>
  </si>
  <si>
    <t>- ureditev prostora centalne postavljalnice</t>
  </si>
  <si>
    <t>za lokalno vodenje postaje Grosuplje</t>
  </si>
  <si>
    <t>in daljinsko Grosuplje - Kočevje</t>
  </si>
  <si>
    <t>2. NAPAJALNE NAPRAVE</t>
  </si>
  <si>
    <t>Razdelilna omara napajanja</t>
  </si>
  <si>
    <t>z varovalkami - preklop diesel/omrežje</t>
  </si>
  <si>
    <t>zaradi napajanja GK</t>
  </si>
  <si>
    <t>in 3≈ kontrolnikom</t>
  </si>
  <si>
    <t xml:space="preserve">Komplet kablov za povezavo napajalnih </t>
  </si>
  <si>
    <t>naprav</t>
  </si>
  <si>
    <t>Diesel agregat kontejnerske ali zunanje izvedbe</t>
  </si>
  <si>
    <r>
      <t xml:space="preserve">z močjo </t>
    </r>
    <r>
      <rPr>
        <b/>
        <sz val="8"/>
        <rFont val="Arial"/>
        <family val="2"/>
        <charset val="238"/>
      </rPr>
      <t>200kVA</t>
    </r>
    <r>
      <rPr>
        <sz val="8"/>
        <rFont val="Arial"/>
        <family val="2"/>
        <charset val="238"/>
      </rPr>
      <t>, ki mora ustrezati</t>
    </r>
  </si>
  <si>
    <t>3. ZUNANJE NAPRAVE</t>
  </si>
  <si>
    <t>3.1 SIGNALI</t>
  </si>
  <si>
    <t xml:space="preserve">Izdelava betonskega stojišča za </t>
  </si>
  <si>
    <t>glavne signale z opornim zidom in</t>
  </si>
  <si>
    <t>z ograjo iz INOX jeklenih cevi</t>
  </si>
  <si>
    <t>Signalni znak zaključek tira (mehanski MTS)</t>
  </si>
  <si>
    <t>prevlečen z odsevno folijo</t>
  </si>
  <si>
    <t>Ureditev vseh ozemljitev na postaji,</t>
  </si>
  <si>
    <t>ki obsega ozemljitev</t>
  </si>
  <si>
    <t>najbližjo tirnico</t>
  </si>
  <si>
    <t>3.2 KRETNICE</t>
  </si>
  <si>
    <t>Mehanski raztirnik - desni</t>
  </si>
  <si>
    <t>komplet s pritrdilnim materialom</t>
  </si>
  <si>
    <t>in paličnih ozemljilnih elementov</t>
  </si>
  <si>
    <t>uporaba inox materialov</t>
  </si>
  <si>
    <t>in privaritev na tirnico</t>
  </si>
  <si>
    <t>priklop na postajno ozemljilo</t>
  </si>
  <si>
    <t>Dobava in montaža hermetičnega ločilnega</t>
  </si>
  <si>
    <t xml:space="preserve">kabelskega končnika (npr. Telent) za </t>
  </si>
  <si>
    <t xml:space="preserve">zaključitev odcepnega progovnega TK kabla </t>
  </si>
  <si>
    <t>v omari TO</t>
  </si>
  <si>
    <t xml:space="preserve">Odcepna kabelska spojka za TK kable </t>
  </si>
  <si>
    <t>nove postajne TK naprave</t>
  </si>
  <si>
    <t>Dodatne letvice tip KRONE v TOUS</t>
  </si>
  <si>
    <t>Meritve in dopolnitev ozemljila za TK</t>
  </si>
  <si>
    <t xml:space="preserve">Izdelava betonskih stojišč </t>
  </si>
  <si>
    <t>za kabelske razdelilce / omarice</t>
  </si>
  <si>
    <t>Zaščitna cev 2 x PEHD 2x50/4 (dobava in vgradnja)</t>
  </si>
  <si>
    <t>- dimenzij 0,8 x 0,8 x 2,0</t>
  </si>
  <si>
    <t>Dobava in polaganje dvodelnih kabelskih korit tip B, z dvema pokrovoma in ureditvijo podlage</t>
  </si>
  <si>
    <t xml:space="preserve">Elektronsko lociranje </t>
  </si>
  <si>
    <t xml:space="preserve">kabelskih tras ter površinska oznaka </t>
  </si>
  <si>
    <t>z barvo ali tras. količki (ocena)</t>
  </si>
  <si>
    <t>OPOMBA: GLAVNE KABLE POLOŽIMO V OBSTOJEČE KABELSKE TRASE (izdelane po načrtu 6/1) nekatere lokalne trase so skupne s trasami zunanje razsvetljave (načrt 4/3)</t>
  </si>
  <si>
    <t>3.4. AVTOSTOP NAPRAVE</t>
  </si>
  <si>
    <t>3.5. TK NAPRAVE</t>
  </si>
  <si>
    <t>3.7. KABELSKA OPREMA</t>
  </si>
  <si>
    <t>4. VMESNA ZAVAROVANJA</t>
  </si>
  <si>
    <t>4.1. UVOZNO IZVOZNI ODSEK NA "A" STRANI, VGRADNJA 1N</t>
  </si>
  <si>
    <t>1/01</t>
  </si>
  <si>
    <t>Kretniška robbel kjučavnica S49</t>
  </si>
  <si>
    <t>za kretnico 1N+</t>
  </si>
  <si>
    <t>1/04</t>
  </si>
  <si>
    <t>Kovinski zaslepi za signalne svetilke in</t>
  </si>
  <si>
    <t>signalni znak 201 "Signal se ne upošteva"</t>
  </si>
  <si>
    <t>1/05</t>
  </si>
  <si>
    <t>Zaščitna cev  PEHD 2x50/4</t>
  </si>
  <si>
    <t>pribita na pragove</t>
  </si>
  <si>
    <t>1/06</t>
  </si>
  <si>
    <t>Signalni kabel SPZ 12 x 1.4</t>
  </si>
  <si>
    <t>1/07</t>
  </si>
  <si>
    <t>Kabel AG(St) GF 2X2X0,75 za ASN</t>
  </si>
  <si>
    <t>1/08</t>
  </si>
  <si>
    <t>Kabel A-2Y(st) Ybc 2x2x0,8 za ASN</t>
  </si>
  <si>
    <t>OPOMBA: dela ne vplivajo na obstoječo mehansko SV napravo</t>
  </si>
  <si>
    <t>4.2. DEMONTAŽA OBSTOJEČEGA TIRA 1 IN 2 TER OBSTOJEČIH KRETNIC 4 IN 6</t>
  </si>
  <si>
    <t>2/04</t>
  </si>
  <si>
    <t>Bivalni kontejner not. dimenzije 4,350 x 2,235 x 2,540 m</t>
  </si>
  <si>
    <t>postavljen na točk. temelje,</t>
  </si>
  <si>
    <t>ki vsebuje:</t>
  </si>
  <si>
    <t>akustično izolacijo</t>
  </si>
  <si>
    <t>toplotno izolacijo</t>
  </si>
  <si>
    <t>omarico z elek. varovalkami in FID stikalom</t>
  </si>
  <si>
    <t>razsvetljavo</t>
  </si>
  <si>
    <t>vtičnice</t>
  </si>
  <si>
    <t>2/05</t>
  </si>
  <si>
    <t>Izposoja kemičnega stranišča 6 mesecev</t>
  </si>
  <si>
    <t>2/06</t>
  </si>
  <si>
    <t>2/07</t>
  </si>
  <si>
    <t>Širokotni reflektor na strehi kontejnerja</t>
  </si>
  <si>
    <t>2/08</t>
  </si>
  <si>
    <t>Ureditev okolice in dostopne poti</t>
  </si>
  <si>
    <t>do kontejnerja - kret. postojanke</t>
  </si>
  <si>
    <t>2/09</t>
  </si>
  <si>
    <t xml:space="preserve">Izdelava ozemljila z </t>
  </si>
  <si>
    <t>FeZn 25x4 dolžine 3x20m</t>
  </si>
  <si>
    <t>2/10</t>
  </si>
  <si>
    <t>2/11</t>
  </si>
  <si>
    <t>Ventilator za hlajenje 20VA</t>
  </si>
  <si>
    <t>bivalnega kontejnerja (ocena)</t>
  </si>
  <si>
    <t>2/12</t>
  </si>
  <si>
    <t>Ureditev električnega priključka</t>
  </si>
  <si>
    <t>(kabel iz P1)</t>
  </si>
  <si>
    <t>2/13</t>
  </si>
  <si>
    <t>2/14</t>
  </si>
  <si>
    <t>Ureditev telefonskega priključka</t>
  </si>
  <si>
    <t>2/15</t>
  </si>
  <si>
    <t>Energetska omarica za napajanje</t>
  </si>
  <si>
    <t>kontejnerja in obeh NPr</t>
  </si>
  <si>
    <t>ob rušenju postojanke 1</t>
  </si>
  <si>
    <t>2/16</t>
  </si>
  <si>
    <t xml:space="preserve">Nove oznake na centralni ključavnici v P1 in </t>
  </si>
  <si>
    <t xml:space="preserve">obeh blokih v P1 in PU zaradi uvoza na </t>
  </si>
  <si>
    <t>4. postajni tir iz Višnje Gore</t>
  </si>
  <si>
    <t>2/17</t>
  </si>
  <si>
    <t>Odstranitev kontejnerjev po končani</t>
  </si>
  <si>
    <t>prevezavi SV naprav</t>
  </si>
  <si>
    <t>4.3. VGRADNJA TIRA 1 IN 2 TER KRETNIC 8N IN 9N</t>
  </si>
  <si>
    <t>3/01</t>
  </si>
  <si>
    <t>za kretnico 8N+, 8N-</t>
  </si>
  <si>
    <t>3/02</t>
  </si>
  <si>
    <t>za kretnico 9N+, 9N-</t>
  </si>
  <si>
    <t>3/03</t>
  </si>
  <si>
    <t>3/04</t>
  </si>
  <si>
    <t>Začasni mehanski RZ2</t>
  </si>
  <si>
    <t xml:space="preserve"> raztirnik s ključavnicama </t>
  </si>
  <si>
    <t>4.4. VGRADNJA KRETNICE 7N</t>
  </si>
  <si>
    <t>4/01</t>
  </si>
  <si>
    <t>Stabilno kovinsko stojalo za</t>
  </si>
  <si>
    <t>tablo kretniških ključev v P1</t>
  </si>
  <si>
    <t>4/02</t>
  </si>
  <si>
    <t>Tabla kretniških ključev v P1</t>
  </si>
  <si>
    <t>4/03</t>
  </si>
  <si>
    <t>Plastificirana zaporna tabela</t>
  </si>
  <si>
    <t>kretniških ključev FAZA 4</t>
  </si>
  <si>
    <t>4/04</t>
  </si>
  <si>
    <t>Demontaža začasnega mehanskega</t>
  </si>
  <si>
    <t xml:space="preserve">raztirnika RZ1 </t>
  </si>
  <si>
    <t>4/05</t>
  </si>
  <si>
    <t>za kretnico 7N+, 7N-</t>
  </si>
  <si>
    <t>4/06</t>
  </si>
  <si>
    <t>Preprečitev vožnje v premo</t>
  </si>
  <si>
    <t>na električni ključavnici "B" stran</t>
  </si>
  <si>
    <t>4/07</t>
  </si>
  <si>
    <t>Izdelava navodil po končani</t>
  </si>
  <si>
    <t>4. fazi del (1a. fazni teh. pregled)</t>
  </si>
  <si>
    <t>4.5. DEMONTAŽA OBSTOJEČE KRETNICE 5 IN VGRADNJA NOVE 4N</t>
  </si>
  <si>
    <t>5/01</t>
  </si>
  <si>
    <t>za kretnico 4N+, 4N-</t>
  </si>
  <si>
    <t>5/02</t>
  </si>
  <si>
    <t>kretniških ključev  FAZA 5</t>
  </si>
  <si>
    <t>5/03</t>
  </si>
  <si>
    <t>5/04</t>
  </si>
  <si>
    <t>5. fazi del (1b. fazni teh. pregled)</t>
  </si>
  <si>
    <t>4.5a. DEMONTAŽA OBSTOJEČE KRETNICE 3 IN VGRADNJA NOVE 6N</t>
  </si>
  <si>
    <t>5a/01</t>
  </si>
  <si>
    <t>za kretnico 6N+, 6N-</t>
  </si>
  <si>
    <t>5a/02</t>
  </si>
  <si>
    <t>kretniških ključev FAZA 5a</t>
  </si>
  <si>
    <t>5a/03</t>
  </si>
  <si>
    <t>5a. fazi del (1c. fazni teh. pregled)</t>
  </si>
  <si>
    <t>4.6. DEMONTAŽA OBSTOJEČE KRETNICE 2 IN VGRADNJA NOVE 2N PREUSMERITEV NA UVOZNI ODSEK 102 "A" STRANI</t>
  </si>
  <si>
    <t>6/01</t>
  </si>
  <si>
    <t>Prevezava uvoznega signala A1, ki obsega:</t>
  </si>
  <si>
    <t>- prevezavo signala</t>
  </si>
  <si>
    <t>- prestavitev pedalnega kontakta silec</t>
  </si>
  <si>
    <t>6/04</t>
  </si>
  <si>
    <t>Prevezava predsignala PA1</t>
  </si>
  <si>
    <t>6/06</t>
  </si>
  <si>
    <t>Kretniška robbel kjučavnica S49 za kretnico 2N+, 2N- (uporabimo od demontiranih kretnic)</t>
  </si>
  <si>
    <t>6/07</t>
  </si>
  <si>
    <t>kretniških ključev  FAZA 6</t>
  </si>
  <si>
    <t>6/08</t>
  </si>
  <si>
    <t>Kretniška robbel kjučavnica S49 za kretnico 1N-  (uporabimo od demontiranih kretnic)</t>
  </si>
  <si>
    <t>6/09</t>
  </si>
  <si>
    <t>6/10</t>
  </si>
  <si>
    <t>6/11</t>
  </si>
  <si>
    <t>6. fazi del (2. fazni teh. pregled)</t>
  </si>
  <si>
    <t>4.7. DEMONTAŽA OBSTOJEČE KRETNICE 1 IN VGRADNJA NOVE 3N PREUSMERITEV NA 104 "C" STRANI</t>
  </si>
  <si>
    <t>7/03</t>
  </si>
  <si>
    <t>Prevezava uvoznega signala A2 ki obsega:</t>
  </si>
  <si>
    <t>7/06</t>
  </si>
  <si>
    <t>Prevezava predsignala PA3</t>
  </si>
  <si>
    <t>7/08</t>
  </si>
  <si>
    <t xml:space="preserve">Elektronsko lociranje kabelske trase in </t>
  </si>
  <si>
    <t>prevezava kablov</t>
  </si>
  <si>
    <t>7/09</t>
  </si>
  <si>
    <t>za kretnico 3N+, 3N-</t>
  </si>
  <si>
    <t>7/10</t>
  </si>
  <si>
    <t>kretniških ključev  FAZA 7</t>
  </si>
  <si>
    <t>7/11</t>
  </si>
  <si>
    <t>7. fazi del (3. fazni teh. pregled)</t>
  </si>
  <si>
    <t>4.8. DEMONTAŽA OBSTOJEČE KRETNICE 7 IN VGRADNJA NOVE 5N</t>
  </si>
  <si>
    <t>8/01</t>
  </si>
  <si>
    <t>Prestavitev R1 v začasni mehanski</t>
  </si>
  <si>
    <t>raztirnik RZ s ključavnicama</t>
  </si>
  <si>
    <t>8/02</t>
  </si>
  <si>
    <t>Kretniška robbel kjučavnica S49 za kretnico 5N+, 5N- (uporabimo od demontiranih kretnic)</t>
  </si>
  <si>
    <t>8/03</t>
  </si>
  <si>
    <t>8/04</t>
  </si>
  <si>
    <t>kretniških ključev  FAZA 8</t>
  </si>
  <si>
    <t>8/05</t>
  </si>
  <si>
    <t>8. fazi del (4a. fazni teh. pregled)</t>
  </si>
  <si>
    <t>4.9. DEMONTAŽA OBSTOJEČIH TIROV 5 IN 6 TER KRETNIC 8, 9 IN 10 MONTAŽA NOVEGA TIRA 5 IN KRETNICE 11N</t>
  </si>
  <si>
    <t>9/01</t>
  </si>
  <si>
    <t>Prestavitev  začasnega mehanskega</t>
  </si>
  <si>
    <t>raztirnika RZ s ključavnicama</t>
  </si>
  <si>
    <t>9/02</t>
  </si>
  <si>
    <t>Kretniška robbel kjučavnica S49 za kretnico 11N+, 11N- (uporabimo od demontiranih kretnic)</t>
  </si>
  <si>
    <t>9/04</t>
  </si>
  <si>
    <t>kretniških ključev  FAZA 9</t>
  </si>
  <si>
    <t>9/05</t>
  </si>
  <si>
    <t>9. fazi del (4b. fazni teh. pregled)</t>
  </si>
  <si>
    <t>4.10. DEMONTAŽA OBSTOJEČEGA TIRA 4 IN KRETNICE 11, MONTAŽA NOVEGA TIRA 4 TER KRETNIC 10N IN 12N</t>
  </si>
  <si>
    <t>10/01</t>
  </si>
  <si>
    <t>Kretniška robbel kjučavnica S49 za kretnico 10N+, 10N- (uporabimo od demontiranih kretnic)</t>
  </si>
  <si>
    <t>10/02</t>
  </si>
  <si>
    <t>Kretniška robbel kjučavnica S49 za kretnico 12N+, 12N- (uporabimo od demontiranih kretnic)</t>
  </si>
  <si>
    <t>10/04</t>
  </si>
  <si>
    <t>kretniških ključev  FAZA 10</t>
  </si>
  <si>
    <t>10/05</t>
  </si>
  <si>
    <t>10. fazi del (4c. fazni teh. pregled)</t>
  </si>
  <si>
    <t>4.11. DEMONTAŽA OBSTOJEČIH KRETNIC 12,13 IN 14,  VGRADNJA NOVIH 14N IN 15N. PREUSMERITEV NA UVOZNI ODSEK 202 "B" STRAN</t>
  </si>
  <si>
    <t>11/01</t>
  </si>
  <si>
    <t>Kretniška robbel kjučavnica S49 za kretnico 14N+, 14N- (uporabimo od demontiranih kretnic)</t>
  </si>
  <si>
    <t>11/02</t>
  </si>
  <si>
    <t>Kretniška robbel kjučavnica S49 za kretnico 15N+, 15N- (uporabimo od demontiranih kretnic)</t>
  </si>
  <si>
    <t>kretniških ključev  FAZA 11</t>
  </si>
  <si>
    <t>11. fazi del (4d. fazni teh. pregled)</t>
  </si>
  <si>
    <t>4.12. VGRADNJA NOVE KRETNICE 13N</t>
  </si>
  <si>
    <t>12/01</t>
  </si>
  <si>
    <t>tablo kretniških ključev V PU</t>
  </si>
  <si>
    <t>12/02</t>
  </si>
  <si>
    <t>Tabla kretniških ključev v PU</t>
  </si>
  <si>
    <t>12/03</t>
  </si>
  <si>
    <t xml:space="preserve">kretniških ključev FAZA 12 </t>
  </si>
  <si>
    <t>12/04</t>
  </si>
  <si>
    <t>Kretniška robbel kjučavnica S49 za kretnico 13N+, 13N- (uporabimo od demontiranih kretnic)</t>
  </si>
  <si>
    <t>12/05</t>
  </si>
  <si>
    <t>12. fazi del (5. fazni teh. pregled)</t>
  </si>
  <si>
    <t>12/06</t>
  </si>
  <si>
    <t>4.13. OBNOVA TIRA 3, MONTAŽA NOVE SV NAPRAVE</t>
  </si>
  <si>
    <t>13/01</t>
  </si>
  <si>
    <t>Prestavitev začasnega mehanskega</t>
  </si>
  <si>
    <t>13/02</t>
  </si>
  <si>
    <t>13/03</t>
  </si>
  <si>
    <t>kretniških ključev  FAZA 13</t>
  </si>
  <si>
    <t>13/04</t>
  </si>
  <si>
    <t>12. fazi del (6. fazni teh. pregled)</t>
  </si>
  <si>
    <t>5. OSTALI STROŠKI</t>
  </si>
  <si>
    <t>Preizkušanje, spuščanje v pogon,</t>
  </si>
  <si>
    <t>Skladiščenje in odpiranje gradbišča</t>
  </si>
  <si>
    <t>Izdelava navodil za posluževanje</t>
  </si>
  <si>
    <t>SV naprave po končanih delih</t>
  </si>
  <si>
    <t>E.3.) TK NAPRAVE</t>
  </si>
  <si>
    <t>1. KABLI</t>
  </si>
  <si>
    <t>Dobava in polaganje v PVC/PE kabelsko kanalizacijo, PEHD cevi, kabelske police ali inštalacijske cevi:</t>
  </si>
  <si>
    <t>001</t>
  </si>
  <si>
    <t>4-vlakenski optični kabel U-DQ(ZN)BH 4xSM G.657A</t>
  </si>
  <si>
    <t>002</t>
  </si>
  <si>
    <t>003</t>
  </si>
  <si>
    <t>48-vlakenski optični kabel TOSM 03 8x6 CMAN G.652D</t>
  </si>
  <si>
    <t>004</t>
  </si>
  <si>
    <t>TK 59 M 1x4x0,8</t>
  </si>
  <si>
    <t>005</t>
  </si>
  <si>
    <t>TK 59 M 3x4x0,8</t>
  </si>
  <si>
    <t>006</t>
  </si>
  <si>
    <t>TK 59 M 5x4x0,8</t>
  </si>
  <si>
    <t>007</t>
  </si>
  <si>
    <t>008</t>
  </si>
  <si>
    <t>009</t>
  </si>
  <si>
    <t>010</t>
  </si>
  <si>
    <t>011</t>
  </si>
  <si>
    <t>012</t>
  </si>
  <si>
    <t>013</t>
  </si>
  <si>
    <t>014</t>
  </si>
  <si>
    <t>UTP 4x2 cat.6</t>
  </si>
  <si>
    <t>015</t>
  </si>
  <si>
    <t>STP 4x2 cat.6</t>
  </si>
  <si>
    <t>016</t>
  </si>
  <si>
    <t>EE NYM-J 3x2,5 mm²</t>
  </si>
  <si>
    <t>LIYCY 2x2,5 mm²</t>
  </si>
  <si>
    <t>24-vlakenski optični kabel TOSM 03 4x6 CMAN G.652D</t>
  </si>
  <si>
    <t>TK 59 M 10x4x0,8</t>
  </si>
  <si>
    <t>TK 59 M 50x4x0,8</t>
  </si>
  <si>
    <r>
      <t>EE kabel NYY-J 3x1,5 mm</t>
    </r>
    <r>
      <rPr>
        <vertAlign val="superscript"/>
        <sz val="8"/>
        <color theme="1"/>
        <rFont val="Arial"/>
        <family val="2"/>
        <charset val="238"/>
      </rPr>
      <t>2</t>
    </r>
  </si>
  <si>
    <r>
      <t>EE kabel NYY-J 3x2,5 mm</t>
    </r>
    <r>
      <rPr>
        <vertAlign val="superscript"/>
        <sz val="8"/>
        <color theme="1"/>
        <rFont val="Arial"/>
        <family val="2"/>
        <charset val="238"/>
      </rPr>
      <t>2</t>
    </r>
  </si>
  <si>
    <r>
      <t>EE kabel NYY-J 3x4 mm</t>
    </r>
    <r>
      <rPr>
        <vertAlign val="superscript"/>
        <sz val="8"/>
        <color theme="1"/>
        <rFont val="Arial"/>
        <family val="2"/>
        <charset val="238"/>
      </rPr>
      <t>2</t>
    </r>
  </si>
  <si>
    <r>
      <t>EE kabel NYY-J 4x25 mm</t>
    </r>
    <r>
      <rPr>
        <vertAlign val="superscript"/>
        <sz val="8"/>
        <color theme="1"/>
        <rFont val="Arial"/>
        <family val="2"/>
        <charset val="238"/>
      </rPr>
      <t>2</t>
    </r>
  </si>
  <si>
    <t>Izdelava temelja s pritrdilno ploščo za SOS stebriček, priprava ozemljitve stebrička</t>
  </si>
  <si>
    <t>Izdelava tipskega temelja za drog razsvetljave, višine 5m, z ozemljitvijo</t>
  </si>
  <si>
    <t>Tipski drog razsvetljave h=5m za namestitev kamere, montaža na pripravljen temelj, izdelava ozemljitve</t>
  </si>
  <si>
    <t>Dobava in polaganje PE cevi fi 50 (Stigmaflex) z izkopom jarka za povezovanje temelja droga do bližnjega kabelskega jaška</t>
  </si>
  <si>
    <t>Dobava in polaganje PE cevi fi 63 (Stigmaflex) v peron za povezovanje temelja naprave do bližnjega kabelskega jaška</t>
  </si>
  <si>
    <t>Podometna razdelilna doza velikosti 200x200, vgradnja v konstrukcijo podhoda</t>
  </si>
  <si>
    <t>3.1. VIDEO NADZOR</t>
  </si>
  <si>
    <t>Mrežna video snemalna naprava, skladna z zahtevami upravljalca</t>
  </si>
  <si>
    <t>Monitor, tipkovnica in miška, vgradnja v 19'' omaro, priklop na mrežno snemalno napravo</t>
  </si>
  <si>
    <t xml:space="preserve">Napajalnik 230V/48V industrijske izvedbe za PoE/PoE+ stikalo, temperaturno območje delovanja min -20°C do +70°C, tip 1 (do 5 kamer/stikalo) </t>
  </si>
  <si>
    <t>Prenapetostna in nadtokovna zaščita napajanja v zaščitni omari, kpl</t>
  </si>
  <si>
    <t>Prenapetostna zaščita UTP PoE</t>
  </si>
  <si>
    <t>Konzola za pritrditev kamere na drog razsvetljave, Rf objemke</t>
  </si>
  <si>
    <t>Konzola za pritrditev kamere na nadstrešek</t>
  </si>
  <si>
    <t>Zaščitna omara s ključavnico, z montažno ploščo in DIN letvijo za vgradnjo napajalnikov, optične doze, PoE/PoE+ stikala in zaščitno opremo, vgradnja v revizijsko odprtino konstrukcije nadstreška</t>
  </si>
  <si>
    <t>Konzola za pritrditev zaščitne omarice na drog razsvetljave, Rf objemke</t>
  </si>
  <si>
    <t>Zaščitni Rf pokrov za prekritje prehoda kablov iz podometne doze v omaro podhoda</t>
  </si>
  <si>
    <t>Uvod kabla v steber zunanje razsvetljave</t>
  </si>
  <si>
    <t>017</t>
  </si>
  <si>
    <t>Razdelilna doza IP 68, montaža na steno kabelskega jaška</t>
  </si>
  <si>
    <t>018</t>
  </si>
  <si>
    <t>019</t>
  </si>
  <si>
    <t>Zaključevanje kabelskih koncev EE kablov</t>
  </si>
  <si>
    <t>020</t>
  </si>
  <si>
    <t>4-portna zaključna optična doza, montaža v zaščitno omaro</t>
  </si>
  <si>
    <t>021</t>
  </si>
  <si>
    <t>Zaključevanje optičnih inštalacij, izdelava spoja, zaključni kabel z LC konektorjem, 1kos=1vlakno</t>
  </si>
  <si>
    <t>022</t>
  </si>
  <si>
    <t>Dvojni optični povezovalni (patch) kabel, 2xSM, LC/LC, 0,5m</t>
  </si>
  <si>
    <t>023</t>
  </si>
  <si>
    <t>Meritve optičnih inštalacij</t>
  </si>
  <si>
    <t>024</t>
  </si>
  <si>
    <t>Zaključevanje UTP kabla z RJ45 cat.6 konektorjem</t>
  </si>
  <si>
    <t>025</t>
  </si>
  <si>
    <t>UTP Cat. 6 povezovalni kabel 2xRJ45, 10m</t>
  </si>
  <si>
    <t>026</t>
  </si>
  <si>
    <t>Dobava in montaža opozorilnih tabel o izvajanju video nadzora,  skupaj s pritrdilnim materialom (različni tipi namestitve)</t>
  </si>
  <si>
    <t>027</t>
  </si>
  <si>
    <t>Monitor 32'' LED IPS za delovno mesto prometnika</t>
  </si>
  <si>
    <t>028</t>
  </si>
  <si>
    <t>Inštalacija spletnega odjemalca na delovnem mestu prometnika</t>
  </si>
  <si>
    <t>029</t>
  </si>
  <si>
    <t>030</t>
  </si>
  <si>
    <t>Inštalacija opreme, preizkušanje, spuščanje v pogon, parametriranje sistema</t>
  </si>
  <si>
    <t>031</t>
  </si>
  <si>
    <t>Poučevanje porabnika</t>
  </si>
  <si>
    <t>032</t>
  </si>
  <si>
    <t>Povezovalni in drobni montažni material, tesnjenje uvodov, označevanje kablov</t>
  </si>
  <si>
    <t>Zunanja dnevno/nočna IP kamera z vgrajenim IR reflektorjem za območje perona, PoE/PoE+, skladna z zahtevami upravljalca</t>
  </si>
  <si>
    <t>Zunanja dnevno/nočna IP kamera z vgrajenim IR reflektorjem za območje tirov, PoE/PoE+, skladna z zahtevami upravljalca</t>
  </si>
  <si>
    <t>Kupolasta zunanja dnevno/nočna IP kamera vgrajenim IR reflektorjem, PoE/PoE+, skladna z zahtevami upravljalca</t>
  </si>
  <si>
    <t>Napajalnik 230V/48V industrijske izvedbe za PoE/PoE+ stikalo, temperaturno območje delovanja min -20°C do +70°C, tip 2 (1 kamera/stikalo)</t>
  </si>
  <si>
    <t xml:space="preserve">Zunanja zaščitna plastična omara, IP 65, s ključavnico, montažno ploščo in DIN letvijo za vgradnjo napajalnikov, optične doze, PoE/PoE+ stikala in zaščitne opreme (dim. 500x500x320mm) </t>
  </si>
  <si>
    <t>Izdelava elaborata video nadzora (prilagoditev in dopolnitev rešitev glede na dobavljeno opremo)</t>
  </si>
  <si>
    <t>3.2. OZVOČENJE</t>
  </si>
  <si>
    <t>Zvočniška troblja 100V/20-10-5-2,5W</t>
  </si>
  <si>
    <t>Zvočnik za zunanjo stensko ali stropno montažo, 100V/5-2,5-1,25W</t>
  </si>
  <si>
    <t>Vgradni zvočnik za spuščeni strop, 100V/5W</t>
  </si>
  <si>
    <t>Regulator glasnosti z razvodno dozo, 100V/35W</t>
  </si>
  <si>
    <t>19'' IP ojačevalnik razreda D, 250W, z integrirano matriko</t>
  </si>
  <si>
    <t>Objemka iz nerjavnega jekla (inox) za pritrditev zvočniške troblje na drog peronske razsvetljave</t>
  </si>
  <si>
    <t>Konzola za pritrditev zvočniške troblje na nadstrešnico</t>
  </si>
  <si>
    <t>Uvod in zaključitev TK kabla na napravi, v  kabelski omari ali TK prostoru, do 1x4</t>
  </si>
  <si>
    <t>Dobava in polaganje kabla ozvočenja PP 2x0,75 mm2</t>
  </si>
  <si>
    <t>Zakjučevanje kabla ozvočenja PP 2x0,75 mm2</t>
  </si>
  <si>
    <t>Inštalacijska vrstna sponka 2,5mm2, montaža na SKS delilnik</t>
  </si>
  <si>
    <t>Nadometni inštalacijski kanal 30x17 mm</t>
  </si>
  <si>
    <t>Linijska zaščita</t>
  </si>
  <si>
    <t>Demontaža obstoječe enote OPS 08 in ojačevalnika z odvozom v skladišče SVTK, kpl s prevezavami</t>
  </si>
  <si>
    <t>Demontaža obstoječe trombe z droga razsvetljave z odvozom v skladišče SVTK</t>
  </si>
  <si>
    <t>3.3. VIZUALNO OBVEŠČANJE POTNIKOV</t>
  </si>
  <si>
    <t>Dvostranski tirni LED prikazovalnik z zaščitnim ohišjem proti vandalizmu, IP65</t>
  </si>
  <si>
    <t>Nosilec za montažo LED prikazovalnika na konstrukcijo nadstrešnice</t>
  </si>
  <si>
    <t>Nosilec za  montažo LCD prikazovalnika na prečnik nadstrešnice</t>
  </si>
  <si>
    <t>Stenski nosilec za  montažo LCD prikazovalnika</t>
  </si>
  <si>
    <t>Optično / električni (Ethernet) pretvornik industrijske izvedbe za SM optično vlakno, primeren za vgradnjo v ohišje prikazovalnika</t>
  </si>
  <si>
    <t>4-portna zaključna optična doza</t>
  </si>
  <si>
    <t>Prenapetostna zaščita</t>
  </si>
  <si>
    <t>Dobava in montaža priključnega optičnega kabla 2x SM LC/LC l=0,5m</t>
  </si>
  <si>
    <t>Zaključevanje UTP kabla s konektorjem RJ45 cat.6</t>
  </si>
  <si>
    <t>Integracija vizualnega obveščanja potnikov v obstoječ sistem PIS na postaji Ljubljana, programska oprema za avtomatsko napoved vlakov, uporabniški vmesnik za lokalno postajo Grosuplje</t>
  </si>
  <si>
    <t>Preizkušanje, spuščanje v pogon, parametriranje sistema</t>
  </si>
  <si>
    <t>Poučevanje uporabnika</t>
  </si>
  <si>
    <t>Centralni enostranski LCD prikazovalnik vsaj 46'' z zaščitnim ohišjem proti vandalizmu, IP54</t>
  </si>
  <si>
    <t>Centralni enostranski LCD prikazovalnik vsaj 46'' z zaščitnim ohišjem proti vandalizmu, IP30</t>
  </si>
  <si>
    <t>3.4. KOMUNIKACIJSKA MESTA IN KRO OMARE</t>
  </si>
  <si>
    <t>Dobava in montaža LB telefonske omare (npr. Krone, tip KOM) ob progi z vso opremo, povezava na ozemljitev, kpl</t>
  </si>
  <si>
    <t>Dobava in montaža LB telefonske omare s solarnim napajanjem (npr. Krone, tip KOS) ob progi z vso opremo, povezava na ozemljitev, kpl</t>
  </si>
  <si>
    <t>Dobava in montaža tipskega kovinskega podstavka za telefonsko omaro, vključno z letvicami LSA 2/10 VS in zaščito 230V 5A/5kA</t>
  </si>
  <si>
    <t>Dobava in montaža tipskega betonskega temelja za telefonsko omaro</t>
  </si>
  <si>
    <t>Dobava in montaža CB telefonskega stebrička (KSC) ob progi ali v medtirju z vso opremo, vključno z letvicami LSA 2/10 VS in zaščito 230V 5A/5kA, povezava na ozmeljitev, kpl</t>
  </si>
  <si>
    <t>Dobava in montaža tipskega betonskega temelja za telefonski stebriček</t>
  </si>
  <si>
    <t>Dobava in montaža plastične omare KRO z možnostjo vgradnje do 7 letvic LSA 2/10 VS, z uvodom za min 8 kablov, s tipsko ključavnico TK službe, podstavkom in temeljem</t>
  </si>
  <si>
    <t>Izvedba cevne povezave KRO omare z bližnjim kabelskim jaškom</t>
  </si>
  <si>
    <t>Dobava in montaža prostostoječe kabelske razdelilne omare iz poliestra, IP54, dimenzij 1000x1000x320mm s podstavkom iz poliestra, montažno ploščo, temeljem in tipsko ključavnico TK službe (KRO P1, P2)</t>
  </si>
  <si>
    <t>Izvedba cevne povezave prostostoječe omare  s PE cevjo 3x110 z bližnjim kabelskim jaškom</t>
  </si>
  <si>
    <t>Nožasti nosilec za 11x letvice LSA 2/10 PLUS, montaža v KRO omare</t>
  </si>
  <si>
    <t>10-parna ločilna letvica LSA 2/10, vgradnja v kabelske omare KRO</t>
  </si>
  <si>
    <t>Uvod in zaključitev TK kabla na napravi, v  kabelski omari ali TK prostoru, do 5x4</t>
  </si>
  <si>
    <t>Uvod in zaključitev TK kabla na napravi, v  kabelski omari ali TK prostoru, do 10x4</t>
  </si>
  <si>
    <t>Izdelava betonskega stojišča za uporabnike SVTK naprav z izravnavo terena na višino GRP, nasutje ali vkop, obbetoniranje stojišča (izmer 2x2 m)</t>
  </si>
  <si>
    <t>Dobava in montaža zaščitne INOX ograje na stojiščih, ozemljitev ograje</t>
  </si>
  <si>
    <t>Nosilec za gumbaste odvodnike za letvico LSA 2/10VS v TK prostoru, vključno z gumbastimi odvodniki  230V (5A/5kA), kpl</t>
  </si>
  <si>
    <t>Kompleksna zaščita za vgradnjo na letvico LSA 2/10VS kot npr. CP BI 180A1</t>
  </si>
  <si>
    <t>Mrežni transformator 230V / 24 V AC 50Hz s prenapetostno zaščito</t>
  </si>
  <si>
    <t xml:space="preserve">Dobava in izdelava kabelske preključitvene spojke na TK kablu do 10x4x0,8, v prometu </t>
  </si>
  <si>
    <t xml:space="preserve">Izdelava ozemljitve kovinskih elementov ob progi (telefonska omara, telefonski stebrički, ograje) na tirnico z izolirano jekleno ozemljilno vrvjo preseka 70mm2 </t>
  </si>
  <si>
    <t>Izdelava ozemljitve komunikacijskega mesta iz minimalno 2x10 m INOX ozemljilnega traku 30x3,5 mm in palične sonde</t>
  </si>
  <si>
    <t>Odstranitev telefonske omare s temeljem, odvoz v skladišče SVTK</t>
  </si>
  <si>
    <t>Odstranitev in razbitje obstoječega stojišča za TK naprave, ureditev okolice</t>
  </si>
  <si>
    <t>Izvedba notranjih povezav od delilnika v TK prostoru do mesta javljanja</t>
  </si>
  <si>
    <t>Povezovalni in drobni montažni material, tesnenje uvodov, označevanje kablov</t>
  </si>
  <si>
    <t>3.5. SISTEM ZA KLIC V SILI (SOS STEBRIČEK)</t>
  </si>
  <si>
    <t>4-portna zaključna optična doza, vgradnja v SOS stebriček</t>
  </si>
  <si>
    <t>Uvod in zaključitev EE kabla na napravi, razdelilni omari ali napajalnem sistemu TK prostora</t>
  </si>
  <si>
    <t>Dobava in montaža tipskega SOS stebrička SŽ, IP priključek, z vgrajenim optično/električnim pretvornikom industrijske kvalitete, izdelava povezave na peronsko ozemljilo, kpl</t>
  </si>
  <si>
    <t>3.6. URNI SISTEM</t>
  </si>
  <si>
    <t>GPS satelitski sprejemnik točnega časa, prenapetostna zaščita, nosilec za montažo na teraso/streho postajnega poslopja</t>
  </si>
  <si>
    <t>Dobava in polaganje dovodnega kabla za GPS sprejemnik</t>
  </si>
  <si>
    <t>Nosilec za peronsko uro, stropna montaža na steber nadstrešnico (prilagojen nosilec)</t>
  </si>
  <si>
    <t>10-parna ločilna letvica LSA PROFIL 2/10</t>
  </si>
  <si>
    <t>Označevalna letev LSA PROFIL</t>
  </si>
  <si>
    <t>Demontaža obstoječe matične ure s sprejemnikom, odvoz v skladišče SVTK, kpl z ureditvijo obstoječih povezav</t>
  </si>
  <si>
    <t>Povezovalni in drobni montažni material, zaključevanje in označevanje kablov</t>
  </si>
  <si>
    <t>Matična ura za 19'' omaro, MobaLine, impulzna linija, sinhronizacija preko NTP in GPS</t>
  </si>
  <si>
    <t>Dvostranska peronska ura ø600 z LED osvetlitvijo, integrirano prenapetostno zaščito, MobaLine sinhronizacija z matično uro, zunanja montaža</t>
  </si>
  <si>
    <t>3.7. DVIGALA</t>
  </si>
  <si>
    <t>10-parna ločilna letvica tip LSA-PLUS 2/10</t>
  </si>
  <si>
    <t>Linijska zaščita, kpl</t>
  </si>
  <si>
    <t>Izvedba notranjih povezav od delilnika v TK prostoru do priključne naprave</t>
  </si>
  <si>
    <t>3.8. KOMUNIKACIJSKE OMARE</t>
  </si>
  <si>
    <t>Dobava in montaža 19'' komunikacijske omare višine 46U (600x600x2200 mm), kpl</t>
  </si>
  <si>
    <t>Dobava in montaža 19'' komunikacijske omare višine 46U (600x800x2200 mm), kpl</t>
  </si>
  <si>
    <t>Polica, do 30kg, 19''</t>
  </si>
  <si>
    <t>Izvlečna polica, do 50kg, 19''</t>
  </si>
  <si>
    <t>Zaključni panel 19'', 24x RJ45 cat. 6</t>
  </si>
  <si>
    <t>Urejevalnik kablov s polico (za shranjevanje dolžin povezovalnih optičnih in mrežnih kablov), 19''</t>
  </si>
  <si>
    <t>Letev z vtičnicami, mreža, 19''</t>
  </si>
  <si>
    <t>Letev z vtičnicami, UPS, 19''</t>
  </si>
  <si>
    <t>48-vlakenski optični delilnik z vključenimi 48 spojniki LC, 19''</t>
  </si>
  <si>
    <t>48-vlakenski optični delilnik z vključenimi 48 spojniki LC, stenski, montaža v KRO omaro</t>
  </si>
  <si>
    <t>72-vlakenski optični delilnik z vključenimi 72 spojniki LC, 19''</t>
  </si>
  <si>
    <t>Optična ranžirna kaseta (za 12 zvarov)</t>
  </si>
  <si>
    <t>Drobni vezni in pritrdilni material, zaključevanje kablov, označevanje panelov</t>
  </si>
  <si>
    <t>Ozemljitvena bakrena zbiralka za komunikacijsko omaro</t>
  </si>
  <si>
    <t>3.9. PODATKOVNO JŽI OMREŽJE</t>
  </si>
  <si>
    <t>Usmerjevalnik JRO
- 1x usmerjevalnik, MPLS, DC, 12xGE in 2xSFP+10GE, kot Cisco ASR-920-12CZ-D
- 1x licenca za IP/ MPLS: advanced IP metro, kot Cisco ASR920-S-A
- 1x licenca za 12xGE in 2x 10GE porte, kot Cisco ASR920-12G-2-10G</t>
  </si>
  <si>
    <t>Stikalo JSW_TK
- 1x L2/L3 stikalo, 12x10/100/1000 PoE/PoE+, 12x SPF, 4x SFP uplinks, kot Cisco IE 4010-16S12P
- 1x licenca za L3 funkcionalnost in MPLS, kot Cisco L-IE4000-RTU=</t>
  </si>
  <si>
    <t>Stikalo JSW_SV1
- 1x L2/L3 stikalo, 24x10/100/1000, skladovni način povezovanja, licenca Network Advantage, kot Cisco Catalyst C9300-24T-A
- vsaj 4x SFP uplinks, kot Cisco C9300-NM-4G
- povezovalni kabel za skladovni način 50cm, StackWise-480, kot Cisco STACK-T1-50CM
- povezovalni kabel za napajanje v skladovnem načinu StackPower, 30cm, kot Cisco CAB-SPWR-30CM</t>
  </si>
  <si>
    <t>Stikalo JSW - lokalni, tip 1
- 1x industrijsko upravljalno L2 stikalo, 8x10/100 PoE/PoE+, 2x SFP uplinks, temperaturno območje delovanja od -40 do +60°C,  kot Cisco IE-1000-8P2S-LM</t>
  </si>
  <si>
    <t>Stikalo JSW - lokalni, tip 2
- 1x industrijsko upravljalno L2 stikalo, 4x10/100 PoE/PoE+, 2x SFP uplinks, temperaturno območje delovanja od -40 do +60°C, kot Cisco IE-1000-4P2S-LM</t>
  </si>
  <si>
    <t>SFP 1000-Base-T vmesnik, cat. 6 RJ-45, oznaka GLC-TE</t>
  </si>
  <si>
    <t>SFP optični vmesnik 1GB, single mode (SMF), min. 10 km, DOM *, oznaka GLC-LH-SMD</t>
  </si>
  <si>
    <t>SFP optični vmesnik 1GB, single mode (SMF), min. 40 km, DOM *, oznaka GLC-EX-SMD</t>
  </si>
  <si>
    <t>Dvojni optični povezovalni (patch) kabel, 2xSM, LC/LC, 3m</t>
  </si>
  <si>
    <t>Dvojni optični povezovalni (patch) kabel, 2xSM, LC/LC, 10m</t>
  </si>
  <si>
    <t>Dvojni optični povezovalni (patch) kabel, 2xSM, LC/LC, 25m (ocenjena dolžina - lokacija CP Ljubljana)</t>
  </si>
  <si>
    <t>UTP Cat. 6 povezovalni kabel, 1m, 100% Cu</t>
  </si>
  <si>
    <t>UTP Cat. 6 povezovalni kabel, 5m, 100% Cu</t>
  </si>
  <si>
    <t>Montaža, nastavitve, programiranje in preiskušanje delovanja podatkovnega omrežja</t>
  </si>
  <si>
    <t>Stikalo JSW_SV2
- 1x L2/L3 stikalo, 24x10/100/1000 PoE/PoE+, vsaj 4x SFP, skladovni način povezovanja,  licenca Network Advantage, kot Cisco Catalyst C9300-24P-A,
- vsaj 4x SFP uplinks, kot Cisco C9300-NM-4G
- povezovalni kabel za skladovni način 50cm, StackWise-480, kot Cisco STACK-T1-50CM
- povezovalni kabel za napajanje v skladovnem načinu StackPower, 30cm, kot Cisco CAB-SPWR-30CM</t>
  </si>
  <si>
    <t>3.10. PTS SISTEM</t>
  </si>
  <si>
    <t>Vključitev IP naročnika (SOS) na PTS preko podatkovnega omrežja, vključno z vsemi potrebnimi licencami in konfiguracijami (naročnik, cCS, upravljanje in nadzor, TK pult na lokalni postaji in v centru vodenja prometa)</t>
  </si>
  <si>
    <t>Vključitev IP naročnika (potniško ozvočenje) na  PTS preko podatkovnega omrežja, vključno z vsemi potrebnimi licencami in konfiguracijami (naročnik, cCS, upravljanje in nadzor)</t>
  </si>
  <si>
    <t>Vključitev naročnika (dvigala, LB, CB telefoni, čuvajniški vod,...) na PTS, konfiguracija TK pultov</t>
  </si>
  <si>
    <t>3.11. NAPAJALNI SISTEM</t>
  </si>
  <si>
    <t>Razdelilna nadometna elektro omarica R-GSM-R, kpl z vso opremo</t>
  </si>
  <si>
    <t>Razdelilna nadometna elektro omarica R-TK, kpl z vso opremo</t>
  </si>
  <si>
    <t>Kabli za razvod 48V DC, 2x(1,5; 2,5 mm²)</t>
  </si>
  <si>
    <t>Kabli za razvod 48V DC, 2x25 mm²</t>
  </si>
  <si>
    <t>Vodnik H07V-K 35mm²,  Ru/Ze</t>
  </si>
  <si>
    <t>Vodnik H07V-K 16mm²,  Ru/Ze</t>
  </si>
  <si>
    <t>Zaključevanje kabelskih koncev</t>
  </si>
  <si>
    <t>Izdelava elaborata napajanja</t>
  </si>
  <si>
    <t>Napajalni sistem 48V DC in 230V AC v omari napajalnega sistema, 2x 60x60x220cm:
- modularni usmernik 90A (6*15A), 3x230V - 50Hz / 48V, 3 fazni, s temperaturno regulacijo polnjenja, faktor napetosti &gt;0,96, izkoristek &gt;0,90 
- modularni DC/AC pretvornik 48V / 230V - 50Hz, izkoristek &gt;0,9,  4500VA (3*1500VA),
- baterije 2x105Ah/48V primerne za vgradnjo v tehnične prostore, montaža v omaro napajalnega sistema, 
- distribucija DC 48V
- 3x poddistribucija za DC 48V (12 izvodov)
- razdelilno polje za AC 230V (10 izvodov)
- ločilni transformator 1,5kVA 230/230V AC s poddistribucijo za napajanje zunanjih naprav, kpl s prenapetostnimi zaščitami in releji za zakasnjene vklope
- krmilne in nadzorne enote,
- elektronsko stikalo in ročni obvod "bypass"
- izdelava povezav,
- testiranje in vključevanje v promet
- vključitev napajalnega sistema v obstoječ nadzorni center</t>
  </si>
  <si>
    <t>Trifazni izolirni transformator TRL-TK 15kVA, 3x400/3x400/230V, 50Hz, -/+5%, z gostoto magnetnega pretoka v jedru manjšo od 1T, z zaščitnim pokrovom.</t>
  </si>
  <si>
    <r>
      <t>EE vodniki YSLY-JB 3x2,5 mm</t>
    </r>
    <r>
      <rPr>
        <vertAlign val="superscript"/>
        <sz val="8"/>
        <color theme="1"/>
        <rFont val="Arial"/>
        <family val="2"/>
        <charset val="238"/>
      </rPr>
      <t>2</t>
    </r>
  </si>
  <si>
    <r>
      <t>EE vodniki YSLY-JB 5x6 mm</t>
    </r>
    <r>
      <rPr>
        <vertAlign val="superscript"/>
        <sz val="8"/>
        <color theme="1"/>
        <rFont val="Arial"/>
        <family val="2"/>
        <charset val="238"/>
      </rPr>
      <t>2</t>
    </r>
  </si>
  <si>
    <t>3.12. PROSTORI</t>
  </si>
  <si>
    <t>Perforiran kabelski kanal š=300 mm za razvod kablov s pritrdilno opremo, stenska montaža</t>
  </si>
  <si>
    <t>Nadometni inštalacijski kanal (NIK) 80x40</t>
  </si>
  <si>
    <t>Stensko kabelsko stojalo SKS, 1kos = 1 vertikala</t>
  </si>
  <si>
    <t>Ozemljitvena zbiralka za izenačitev potencialov</t>
  </si>
  <si>
    <t>Stenski delilnik MDF, 1kos = 1 vertikala</t>
  </si>
  <si>
    <t>Nožasti nosilec za 11x letvice LSA PLUS, montaža na SKS delilnik</t>
  </si>
  <si>
    <t>10-parna ločilna letvica LSA PLUS 2/10</t>
  </si>
  <si>
    <t>Označevalna letev LSA PLUS</t>
  </si>
  <si>
    <t>DIN-letev za pritrditev vrstnih sponk ozvočenja, montaža na SKS delilnik</t>
  </si>
  <si>
    <t>Uvod in zaključitev TK kabla v  kabelski omari ali TK prostoru, do 50x4</t>
  </si>
  <si>
    <t>Fazne prestavitve obstoječe opreme v nov prostor, kpl z novim ožičenjem in prevezavami
- poslovno podatkovno omrežje -WAN/LAN
- dostopovna točka HiPath centrala
- NVR snemalnik s stikalom
- registrofon z opremo (monitor, miš, tipkovnica, zvočniki),
- podatkovno omrežje DDS
- cCS - MED10 ohišje</t>
  </si>
  <si>
    <t>Zaključevanje UTP/STP kabla s konektorjem RJ45 cat.6</t>
  </si>
  <si>
    <t>Dobava in montaža vtičnice RJ45 cat.6 v obstoječ parapetni kanal, vključno z zaključevanjem UTP kabla in demontaža obstoječe vtičnice RJ45</t>
  </si>
  <si>
    <t>Demontaža UTP/STP in napajalnih kablov iz kabelskih polic/inštalacijskih kanalov ukinjenega ožičenja (ocena)</t>
  </si>
  <si>
    <t>Dobava in montaža šuko vtičnice v parapetni kanal</t>
  </si>
  <si>
    <t>Dobava in montaža zidnega (parapetnega) kanala, kpl s končnimi elementi</t>
  </si>
  <si>
    <t>Izdelava meritev z izdelavo merilnega elaborata prestavljene opreme</t>
  </si>
  <si>
    <t>Demontaža obstoječe komunikacijske omare z odvozom v skladišče SVTK</t>
  </si>
  <si>
    <t>Demontaža obstoječega napajalanega sistema s povezavami z odvozom v skladišče SVTK - predvidoma</t>
  </si>
  <si>
    <t>Izdelava preboja v betonski steni za prehod kablov</t>
  </si>
  <si>
    <t>3.13. OSTALO</t>
  </si>
  <si>
    <t>Dobava in uvlačenje PEHD cevi ø32 v (delno zasedeno) cev kabelske kanalizacije, vključno z vlečenjem optičnega kabla v cev in tesnjenjem cevi na obeh koncih  - predvidoma</t>
  </si>
  <si>
    <t>Dobava in montaža negorljive rebraste cevi premera 21/27 mm od uvodnega kabelskega jaška do mesta zaključitve (optični delilnik), vključno z vlečenjem optičnega kabla v cev in tesnjenjem cevi na obeh koncih ter s potrebnim pritrdilnim materialom</t>
  </si>
  <si>
    <t>Dobava in montaža negorljive rebraste cevi premera 21/27 mm med mesti zaključitve, vključno z vlečenjem optičnega kabla v cev in tesnjenjem cevi na obeh koncih ter s potrebnim pritrdilnim materialom
(za povezavo povezovalnih optičnih kablov na lokaciji CP Ljubljana - ocenjena dolžina)</t>
  </si>
  <si>
    <t>Dobava in montaža negorljive rebraste cevi premera 36/45 mm od uvodnega kabelskega jaška do mesta zaključitve (optični delilnik), vključno z vlečenjem 4x optičnega kabla v cev in tesnjenjem cevi na obeh koncih ter s potrebnim pritrdilnim materialom</t>
  </si>
  <si>
    <t xml:space="preserve">Označitev kablov v kabelskem jašku, kabelskem prostoru, kabelski omari, kabelskih koritih - ocena </t>
  </si>
  <si>
    <t>Označitev kablov - obročkanje kabla v jaških z znakom za optični kabel - znak "POZOR LASERSKI ŽAREK"</t>
  </si>
  <si>
    <t>Meritve optičnega kabla (na bobnu, položene dolžine, končne) - vse
- 24-vlakenski optični kabel</t>
  </si>
  <si>
    <t>- 48-vlakenski optični kabel</t>
  </si>
  <si>
    <t>Izdelava tesnjenja na prehodu optičnega kabla med PE cevmi ali med PE cevjo in rebrasto samougasno zaščitno cevjo</t>
  </si>
  <si>
    <t>Povezava vseh kovinskih plaščev kablov zaradi izenačitve potenciala v KRO omarah (kpl/omaro)</t>
  </si>
  <si>
    <t>Električne meritve na energetskem kablu, na bobnu, položene dolžine, končne - vse</t>
  </si>
  <si>
    <t>Električne meritve na bakrenem telekomunikacijskem kablu (TK, …), na bobnu, položene dolžine, končne - vse
- TK 59 M 1x4x0,8</t>
  </si>
  <si>
    <t>- TK 59 M 3x4x0,8</t>
  </si>
  <si>
    <t>- TK 59 M 5x4x0,8</t>
  </si>
  <si>
    <t>Povezava vseh kovinskih plaščev kablov zaradi izenačitve potenciala v TK prostoru, kpl</t>
  </si>
  <si>
    <t>- TK 59 M 10x4x0,8</t>
  </si>
  <si>
    <t>4. SPLOŠNA DELA</t>
  </si>
  <si>
    <t>Pripravljalna in zaključna dela na objektu</t>
  </si>
  <si>
    <t>Preizkušanje, spuščanje v pogon, vmesni in končni tehnični prevzemi</t>
  </si>
  <si>
    <r>
      <t>z izolirano jekleno Fe vrvjo 70mm</t>
    </r>
    <r>
      <rPr>
        <vertAlign val="superscript"/>
        <sz val="8"/>
        <rFont val="Arial"/>
        <family val="2"/>
        <charset val="238"/>
      </rPr>
      <t xml:space="preserve">2 </t>
    </r>
    <r>
      <rPr>
        <sz val="8"/>
        <rFont val="Arial"/>
        <family val="2"/>
        <charset val="238"/>
      </rPr>
      <t>na</t>
    </r>
  </si>
  <si>
    <t>1.1. KABLI</t>
  </si>
  <si>
    <t>TK kabel TK 59 M 10 x 4 x 0,6</t>
  </si>
  <si>
    <t xml:space="preserve">TK kabel TK 59 M 15 x 4 x 0,6 </t>
  </si>
  <si>
    <t>Kabel J-Y(ST)Y 4x2x0.6</t>
  </si>
  <si>
    <t>Kabel J-Y(ST)Y 20x2x0.6</t>
  </si>
  <si>
    <r>
      <t>Kabel NYM-J 3x2,5 mm</t>
    </r>
    <r>
      <rPr>
        <vertAlign val="superscript"/>
        <sz val="8"/>
        <rFont val="Arial"/>
        <family val="2"/>
        <charset val="238"/>
      </rPr>
      <t>2</t>
    </r>
  </si>
  <si>
    <r>
      <t>H07V-K rum/zel  1 x 16 mm</t>
    </r>
    <r>
      <rPr>
        <vertAlign val="superscript"/>
        <sz val="8"/>
        <rFont val="Arial"/>
        <family val="2"/>
        <charset val="238"/>
      </rPr>
      <t>2</t>
    </r>
  </si>
  <si>
    <t>1.2. KABELSKA OPREMA</t>
  </si>
  <si>
    <t>Zaključevanje kabla TK 59 M 10x4x0,6</t>
  </si>
  <si>
    <t>Zaključevanje kabla TK 59 M 15x4x0,6</t>
  </si>
  <si>
    <t>Zaključevanje kabla  J-Y(ST)Y 4x2x0.6</t>
  </si>
  <si>
    <t>Zaključevanje kabla  J-Y(ST)Y 20x2x0.6</t>
  </si>
  <si>
    <t>Zaključevanje energetskega kabla</t>
  </si>
  <si>
    <t>Kabelski prik. čevlji za H07V-K, 
kpl na kabelski konec</t>
  </si>
  <si>
    <t>Meritve TK 59 M 10x4x0,6</t>
  </si>
  <si>
    <t>Meritve TK 59 M 15x4x0,6</t>
  </si>
  <si>
    <t>2.11</t>
  </si>
  <si>
    <t>Meritve J-Y(ST)Y 4x2x0.6</t>
  </si>
  <si>
    <t>Meritve J-Y(ST)Y 20x2x0.6</t>
  </si>
  <si>
    <t>2. LOKALNI NIVO</t>
  </si>
  <si>
    <t>Kabelski delilnik za letvice LSA PROFIL 10/2, 2 rebri, vgradnja v sistemsko omaro</t>
  </si>
  <si>
    <t>Ločilna letvica LSA PROFIL 10/2 za zunanje povezave</t>
  </si>
  <si>
    <t>Napisna vratica za letvico LSA PROFIL 10/2</t>
  </si>
  <si>
    <t>Ločilne in napisne letvice za notranje povezave</t>
  </si>
  <si>
    <t>Montažana plošča</t>
  </si>
  <si>
    <t>Varovalni elementi, vrstne sponke, montažne letve, inštalacijski kanali</t>
  </si>
  <si>
    <t>Povezovalni in montažni material</t>
  </si>
  <si>
    <t>Izdelava ožičenja</t>
  </si>
  <si>
    <t>2.1. SISTEMSKA OMARA S KABELSKO, VAROVALNO OPREMO IN OŽIČENJEM</t>
  </si>
  <si>
    <t>2.2. KRMILNA OPREMA NA LOKALNEM NIVOJU</t>
  </si>
  <si>
    <t>Napajalniki za napajanje strojne opreme in izvedbo krmiljenja</t>
  </si>
  <si>
    <t>PC računalnik z naloženim novejšim operacijskim sistemom (PRO) za delovno mesto prometnika, monitor min. 24", tipkovnico in miško</t>
  </si>
  <si>
    <t>KVM extender s kabliranjem min. 50 m</t>
  </si>
  <si>
    <t>3. NADZORNI NIVO</t>
  </si>
  <si>
    <t>3.1. NOTRANJE NAPRAVE</t>
  </si>
  <si>
    <t>Vključitev lokalnega nivoja postaje Grosuplje v nadzorni nivo sistema SCADA, vključno s s testiranjem sistema</t>
  </si>
  <si>
    <t>Programska oprema in konfiguracija lokalnega uporabnika na delovnem mestu prometnika Grosuplje</t>
  </si>
  <si>
    <t>4. OSTALI STROŠKI</t>
  </si>
  <si>
    <t>Izdelava merilne in preiskusne dokumentacije</t>
  </si>
  <si>
    <t>F.) INFORMACIJSKE OZNAKE IN OPREMA</t>
  </si>
  <si>
    <t>2. Krajevna tabla</t>
  </si>
  <si>
    <t xml:space="preserve">Krajevna tabla dim. 2500/500/40
kovinska, enojna, stenska
Namestitev s tirne strani na fasadi postajnega poslopja, glej situacijo.
</t>
  </si>
  <si>
    <t xml:space="preserve">Krajevna tabla dim. 2500/500/40
kovinska, dvojna, prostostoječa
4 x cev ᴓ63 mm in 8x objemke za cev
pred uvozom na postajo, vzpredno s tiri, glej situacijo. 
</t>
  </si>
  <si>
    <t>3. Usmerjevalne table</t>
  </si>
  <si>
    <t xml:space="preserve">Usmerjevalna tabla - P Invalid , P Dvigalo,  P Tiri / Track 1, 2, P Tiri / Track 3, 4, P Stopnice, P WC, P Čakalnica, IZHOD / EXIT, P Parkirišče, puščice, kovinska, viseča, dvostranska, dim. 2600/400/40 mm, font Humanist 777 black, višina črk 100 mm (velja za besedi: IZHOD / EXIT). Namestitev nad stopnicami pri vhodu v podhod pod streho, glej situacijo.
</t>
  </si>
  <si>
    <t xml:space="preserve">Usmerjevalna tabla -  P Stopnice, P Tiri / Track 3,4,  P Dvigalo in P Invalid,  P Tir / Track 1, IZHOD / EXIT, P Tir / Track 2, puščice, kovinska, viseča, dvostranska, dim. 2600/400/40 mm, font Humanist 777 black, višina črk 100 mm (velja za besedi: IZHOD / EXIT). Namestitev nad stopnicami pri vhodu v podhod pod streho, glej situacijo.
       </t>
  </si>
  <si>
    <t xml:space="preserve">Usmerjevalna tabla -  P Stopnice, P Tiri / Track 1,2,  P Dvigalo in P Invalid,  P Tir / Track 3, IZHOD / EXIT, P Tir / Track 4, puščice, kovinska, viseča, dvostranska. dim. 2600/400/40 mm, font Humanist 777 black, višina črk 100 mm (velja za besedi: IZHOD / EXIT)
Namestitev nad stopnicami pri vhodu v podhod pod streho, glej situacijo.
       </t>
  </si>
  <si>
    <t xml:space="preserve">Usmerjevalna tabla - P Invalid , P Dvigalo,  P Tiri / Track 1, 2, P Tiri / Track 3, 4, IZHOD / EXIT,  
P Industrijska cesta, puščice, kovinska, viseča, dvostranska. dim. 2600/400/40 mm, font Humanist 777 black, višina črk 100 mm (velja za besedi: IZHOD / EXIT)
Namestitev nad stopnicami pri vhodu v podhod pod streho, glej situacijo.
       </t>
  </si>
  <si>
    <t xml:space="preserve">Usmerjevalna tabla - puščica, IZHOD / EXIT, P Čakalnica, P WC, P Parkirišče, kovinska, stenska, dim. 1500/300/40 mm
Namestitev table bo v podhodu, glej situacijo.
Spodnji rob table je min. 150~160 cm od tal..
       </t>
  </si>
  <si>
    <t xml:space="preserve">Usmerjevalna tabla - P Tiri / Track 1, 2 kovinska, stenska. dim. 750/500/40 mm, 1x puščica levo, 1x puščica desno
Namestitev table bo v podhodu, na steni pred stopnicami na otočni peron 1, glej situacijo.
Spodnji rob table je min. 150~160 cm od tal.
       </t>
  </si>
  <si>
    <t xml:space="preserve">Usmerjevalna tabla - P Tiri / Track 3, 4, kovinska, stenska. dim. 750/500/40 mm
Namestitev table bo v podhodu, na steni pred stopnicami na otočni peron 2, glej situacijo.
Spodnji rob table je min. 150~160 cm od tal.
       </t>
  </si>
  <si>
    <r>
      <t xml:space="preserve">Usmerjevalna tabla / kažipot -kovinska, prostostoječa, dvostranska, dim. 1300/250/20 mm, 1 komplet = 2x tabla in 2xnosilec, pritrjena na pocinkano cev </t>
    </r>
    <r>
      <rPr>
        <sz val="8"/>
        <rFont val="Arial"/>
        <family val="2"/>
        <charset val="238"/>
      </rPr>
      <t>ᴓ 63mm z objemko, 2x temelj, postavljena prečno na smer dostopa.</t>
    </r>
  </si>
  <si>
    <t xml:space="preserve">Usmerjevalna tabla - P Industrijska cesta, puščica, IZHOD / EXIT, kovinska, stenska, dim. 1100/300/40 mm
Namestitev table bo v podhodu, glej situacijo.
Spodnji rob table je min. 150~160 cm od tal.
       </t>
  </si>
  <si>
    <t>4. Piktogrami</t>
  </si>
  <si>
    <t>Piktogrami - P Dostop do vlakov, kovinski, konzolni, obojestranski
dim. 500/500/40 mm,
Namestitev na fasadi postajnega poslopja s cestne strani in na nadstrešku 4 na stebru nadstrešnice.</t>
  </si>
  <si>
    <t xml:space="preserve">Piktogram - P Čakalnica, 
kovinski, konzolni, obojestranski
dim. 500/500/40 mm,
Namestitev na fasadi postajnega poslopja s cestne strani
       </t>
  </si>
  <si>
    <t xml:space="preserve">Piktogram - P Kolesarnica, 
kovinski, konzolni, obojestranski
dim. 500/500/40 mm,
Namestitev na fasadi postajnega poslopja s cestne strani
       </t>
  </si>
  <si>
    <t xml:space="preserve">Piktogram - P Potniška blagajna, 
kovinski, konzolni, obojestranski
dim. 500/500/40 mm,
Namestitev na fasadi postajnega poslopja s cestne in tirne strani
       </t>
  </si>
  <si>
    <t xml:space="preserve">Piktogram - P WC, 
kovinski, konzolni, obojestranski
dim. 500/500/40 mm,
Namestitev na fasadi postajnega poslopja
       </t>
  </si>
  <si>
    <t xml:space="preserve">Piktogrami - P Tir / Track 3, 
kovinski, konzolni, obojestranski, dim. 500/500/40 mm,                                         Nameščeni na otočnem peronu, na drogu javne razsvetljave in/ali stebru nadstrešnice
       </t>
  </si>
  <si>
    <t xml:space="preserve">Piktogrami - P Tir / Track 4, 
kovinski, konzolni, obojestranski, dim. 500/500/40 mm,                                         Nameščeni na otočnem peronu, na drogu javne razsvetljave in/ali stebru nadstrešnice
       </t>
  </si>
  <si>
    <t xml:space="preserve">Piktogrami - P Tir / Track 1, 
kovinski, konzolni, obojestranski, dim. 500/500/40 mm,                                         Nameščeni na otočnem peronu, na drogu javne razsvetljave in/ali stebru nadstrešnice
       </t>
  </si>
  <si>
    <t xml:space="preserve">Piktogrami - P Tir / Track 2, 
kovinski, konzolni, obojestranski, dim. 500/500/40 mm,                                         Nameščeni na otočnem peronu, na drogu javne razsvetljave in/ali stebru nadstrešnice
       </t>
  </si>
  <si>
    <t>5. Informacijski pano za vozni red, objave</t>
  </si>
  <si>
    <t>Informacijski pano za vozni red, sestavo vlakov in krajevno/peronsko tablo, svetlobni, prostostoječi, dvojni, dvostranski
vitrina dim. 815/1075/35 – 4 x
krajevna peronska tabla dim.2132/400/40 mm – 1 x
RF cev, Procrom natur, ᴓ80 mm, v 2535 mm – 2 x
RF cev, Procrom natur, ᴓ80 mm, v 2100 mm – 1 x
FE podložna plošča ᴓ 280 mm -3 x
RF okrasna rozeta -3 x
ustrezno osvetljena ter z odprtinami za uvod kabla</t>
  </si>
  <si>
    <t>6. Tabla za prep. - prepovedano prečkanje tirov</t>
  </si>
  <si>
    <t xml:space="preserve">Tabla za prepoved - prepovedano prečkanje tirov, dim. 2480/620/40 mm, kovinska, enostranska, dvojna, tabla bo pritrjena na ograjo pri postajnem platoju in na drogove v medtirju, glej situacijo.
</t>
  </si>
  <si>
    <t>7. Napisne ploščice</t>
  </si>
  <si>
    <t xml:space="preserve">Napisne ploščice iz srebrne eloksirane pločevine, 
obstojna na atmosferske vplive, pritrjena na stopniščne roče ograje in stene dvigala ter podhoda predvidena je strukturna razlika med ploščico in stopn. ograjo in stenami napisna ploščica vsebuje napis v Brajici s kratkim sporočilom, skladno z navodili ZDSSS
</t>
  </si>
  <si>
    <t>1.1 Tir 1, 2, 3, 4....................Track 1, 2, 3, 4     4x
1.2 Tir 1, 2 ...........................Track 1, 2            6x
1.2 Tir 3, 4 ...........................Track 3, 4            6x</t>
  </si>
  <si>
    <t>2x</t>
  </si>
  <si>
    <t>8. Cvetlično korito</t>
  </si>
  <si>
    <t xml:space="preserve">Cvetlično korito betonsko,
dim. 80/40/41 cm (100/50/54) Tip B,
Pri postajnem platoju peronu / poslopju
</t>
  </si>
  <si>
    <t>9. Koš za odpadke</t>
  </si>
  <si>
    <t xml:space="preserve">Koš za odpadke, zunanji kovinski,
kovinski, z objemkami,odpiranje navzgor
npr: tip BANI 30 ZID+ P
3 x na otočnem peronu, na stebrih javne razsvetljave 
2x na stebru nadstrešnice
</t>
  </si>
  <si>
    <t>10. Klop/sedeži</t>
  </si>
  <si>
    <t>Klop/sedeži
npr: tip BANI Irena / Talna ali stenska / SŽ
3-sed, kovinski, z nosilnim držalom, mrežasti, s sedalom,  hrbtnim naslonom in ročajem za roke
Klopi so pritrjene konzolno v steno nadstreška in/ali v AB temelje dim. 60 x 80 x 25 cm.
Sestavi sedežev so nameščeni v zavetiščih in na peronu, glej situacijo.</t>
  </si>
  <si>
    <t>11. Kovinsko stojalo za kolesa</t>
  </si>
  <si>
    <t>Montažni temelj; b/h=30/20 cm, na podložnem betonu, okvir iz nerjaveče cevi fi 50 mm in prečka za zaklep koles fi 30mm razmak med okvirji min 1000 mm.</t>
  </si>
  <si>
    <t xml:space="preserve">12. Označevanje prostorov/storitev
</t>
  </si>
  <si>
    <t xml:space="preserve">Označevanje prostorov/storitev
Napisi na steklo, vrata, dvigala in prodajna okenca   </t>
  </si>
  <si>
    <t xml:space="preserve">Pocinkana cev ᴓ63 mm
L = 3100 mm
Barvana RAL 7035, svetlosiva barva
</t>
  </si>
  <si>
    <t>Drogovi za usmerjevalne table / kažipot</t>
  </si>
  <si>
    <t>Pocinkana cev ᴓ63 mm
L = 2100 mm
Barvana RAL 7035, svetlosiva barva</t>
  </si>
  <si>
    <t>Drogovi za table prepovedano prečkanje tirov</t>
  </si>
  <si>
    <t>Pocinkana cev ᴓ63 mm
L = 3100 mm
Barvana RAL 7035, svetlosiva barva</t>
  </si>
  <si>
    <t>Drogovi za informacijski pano</t>
  </si>
  <si>
    <t xml:space="preserve">Drogovi za prostostoječe table, Pocinkana cev Ø80 mm, L = 2535 mm
Barvana RAL 7035, svetlosiva barva
</t>
  </si>
  <si>
    <t xml:space="preserve">Drogovi za prostostoječe table, Pocinkana cev Ø80 mm, L = 2100 mm
Barvana RAL 7035, svetlosiva barva
</t>
  </si>
  <si>
    <t>13. Drogovi za krajevne table</t>
  </si>
  <si>
    <t>14. Temelji</t>
  </si>
  <si>
    <t>Temelji za nosilce ᴓ60, ᴓ80 mm, - krajevne, usmerjevalne/kažipot in table za prepovenado prečkanje tirov, dim. 40/40/80 cm</t>
  </si>
  <si>
    <t xml:space="preserve">Temelji za kovinske klopi
dim. 60/80/25 cm
</t>
  </si>
  <si>
    <t xml:space="preserve">Napisna tabla ŽELEZNIŠKA POSTAJA dim. 3000/500/40, enojna, nesvetlobna, prostostoječa ali stenska, pocinkana pločevina, d = 1.5 mm, spodaj in zgoraj zavihek 40/40 mm
barvana obojestransko, RAL 9003 - bela barva
plastificirana (epoksi ali poliester). Nosilni elementi - barvani, RAL 7035 - svetlosiva barva. Namestitev tablo je treba namestiti na cestni strani postaje, glej situacijo.
</t>
  </si>
  <si>
    <t>1. ODVODNJEVANJE</t>
  </si>
  <si>
    <t>2. TESARSKA DELA</t>
  </si>
  <si>
    <t>3. BETONSKA DELA</t>
  </si>
  <si>
    <t>- za sidranje stebrov kovinskega nadstreška</t>
  </si>
  <si>
    <t>4. KROVSKO-KLEPARSKA DELA</t>
  </si>
  <si>
    <t>Obloga stropa s sendvič ploščami z izolacijo iz mineralne volne, obojestransko obloženo z jekleno linirano pločevino 0,55 mm, kot n.pr. panel Trimoterm FTV-INVISIO, gladio profiliranje deb. 50 mm, s podkonstrukcijo, raster širine 1,0 m z vmesnimi profili, ki omogočajo demontažo posameznih plošč. Obroba prebojev - stebrov.</t>
  </si>
  <si>
    <t>4.7.</t>
  </si>
  <si>
    <t>4.8.</t>
  </si>
  <si>
    <t>- iz Al barvane pločevine deb. 0,70 mm</t>
  </si>
  <si>
    <t>Odtočni kotlič Ø150 mm z zaščitno rešetko in priključkom kritine, tipske izvedbe (nerjavno jeklo), vgrajen v žloti in priključkom DN 100 mm na odtočno cev.</t>
  </si>
  <si>
    <t>5. KLJUČAVNIČARSKA DELA IN DELA V JEKLU</t>
  </si>
  <si>
    <t xml:space="preserve">Komplet s potrebnim pritrdilnim materialom.  Material in izvedba po PZI detajlnih načrtih.  </t>
  </si>
  <si>
    <t>- konstrukcijsko jeklo S235J2, S235JR - šablone.</t>
  </si>
  <si>
    <t>- vijaki 10.9 po SIST EN 14399, vse vijačne zveze izvesti z dvema podložkama 10.9, 50% prednapeto</t>
  </si>
  <si>
    <t>- vijaki 8.8 po SIST EN 15048-1, vse vijačne zveze izvesti z dvema podložkama 8.8, čvrsto priviti</t>
  </si>
  <si>
    <t xml:space="preserve">nadstrešek 1 </t>
  </si>
  <si>
    <t xml:space="preserve">nadstrešek 2 </t>
  </si>
  <si>
    <t>Protikorozijska zaščita: površine se s peskanjem očistijo do stopnje Sa 2 1/2, odpraševanje, razmastitev, 1x temeljni premaz epoxi - cink (60 µm), vmesni+končni premaz epoksi + poliuretan - odporen na UV žarke (180 µm) -  v sivi barvi RAL 9007.</t>
  </si>
  <si>
    <t>6. STEKLARSKA DELA</t>
  </si>
  <si>
    <t xml:space="preserve">Izdelava, dobava in montaža steklene fasade stopnišča. </t>
  </si>
  <si>
    <t>- npr. tip Larssen L605 z razpiranjem, zaščita gradbene jame v 1. fazi. Računa se dobava, zabijanje, vzdrževanje in odstranitev.</t>
  </si>
  <si>
    <t>- npr. tip Larssen L605 z razpiranjem, zaščita gradbene jame v 2. fazi. Računa se prestavitev iz 1. faze, zabijanje, vzdrževanje in odstranitev.</t>
  </si>
  <si>
    <t xml:space="preserve">Zavarovanje gradbene jame v času gradnje z Berlinsko steno </t>
  </si>
  <si>
    <t xml:space="preserve">Varovanje izkopa za podhod, na mestu temeljev provizorija, z zagatnicami iz vertikalnih jeklenih tirnic in lesenih plohov oz. po tehnologiji izvajalca. </t>
  </si>
  <si>
    <t>2. TIRI</t>
  </si>
  <si>
    <t>Začasna montaža in demontaža naprav proti vzdolžnemu potovanju tirnic (mathee naprave).</t>
  </si>
  <si>
    <t>- za tir 49E1 št. 80 v fazi 1 in 2</t>
  </si>
  <si>
    <t>Rezanje tirnic 49E1 in odstranitev tira z deponiranjem materiala - za tir št. 80.</t>
  </si>
  <si>
    <t>Kompletna postavitev tipskega tirnega provizorija dolžine 14,8 m z napravo potrebnih temeljev in ureditvijo (regulacijo) tira za vožnjo v času vgrajenega provizorija.</t>
  </si>
  <si>
    <t xml:space="preserve">- faza 1: vgraditev, najemnina in vzdrževanje montažnega provizorija pod obstoječim tirom št. 80 </t>
  </si>
  <si>
    <t xml:space="preserve">- faza 2: prestavitev, najemnina in vzdrževanje montažnega provizorija pod novim tirom št. 80 </t>
  </si>
  <si>
    <t xml:space="preserve">Kompletna izdelava tirov iz deponije, na novi tirni gredi iz tolčenca deb. 55 cm; z vsemi regulacijami in podbijanjem. </t>
  </si>
  <si>
    <t>- pod tirom št. 80</t>
  </si>
  <si>
    <t>Aluminotermijsko varjenje tirnic 49E1.</t>
  </si>
  <si>
    <t>Opomba: Zaščita obstoječih SVTK kablov, prestavitev in ponovna namestitev oziroma montaža po končanih delih, vključno s potrebnim nadzorom - glej druge projekte.</t>
  </si>
  <si>
    <t xml:space="preserve">3. ZEMELJSKA DELA </t>
  </si>
  <si>
    <t>Utrditev do predpisane komprimacije.</t>
  </si>
  <si>
    <t>3.5.</t>
  </si>
  <si>
    <t>3.6.</t>
  </si>
  <si>
    <t>Izdelava nasipa brežine nad podhodom, ob stopniščih in plato na vrhu stopnišča v prerezu C-C.</t>
  </si>
  <si>
    <t>3.7.</t>
  </si>
  <si>
    <t>Dobava in polaganje PVC travne rešetke na brežino.</t>
  </si>
  <si>
    <t>3.8.</t>
  </si>
  <si>
    <t>Vključno z zatravitvijo s semenom, humus iz deponije.</t>
  </si>
  <si>
    <t xml:space="preserve">Opomba: Nekoherentni material (GW, SW) ustrezne zrnavosti izvesti s komprimiranjem v slojih po 30 cm. Komprimacija glede na globino: spodaj: MPP = 95%, Ev2 = 60 MN/m2, zgoraj: MPP = 98%, Ev2 = 80 MN/m2 </t>
  </si>
  <si>
    <r>
      <rPr>
        <b/>
        <sz val="8"/>
        <rFont val="Arial"/>
        <family val="2"/>
        <charset val="238"/>
      </rPr>
      <t>P2</t>
    </r>
    <r>
      <rPr>
        <sz val="8"/>
        <rFont val="Arial"/>
        <family val="2"/>
        <charset val="238"/>
      </rPr>
      <t xml:space="preserve"> - sanitarije - talno gretje</t>
    </r>
  </si>
  <si>
    <r>
      <rPr>
        <b/>
        <sz val="8"/>
        <rFont val="Arial"/>
        <family val="2"/>
        <charset val="238"/>
      </rPr>
      <t>P1</t>
    </r>
    <r>
      <rPr>
        <sz val="8"/>
        <rFont val="Arial"/>
        <family val="2"/>
        <charset val="238"/>
      </rPr>
      <t xml:space="preserve"> - SV prostor in TK prostor - z dvignjenim podom</t>
    </r>
  </si>
  <si>
    <r>
      <t>Postavitev in zavarovanje profilov za zakoličbo objekta s površino nad  100 m</t>
    </r>
    <r>
      <rPr>
        <vertAlign val="superscript"/>
        <sz val="8"/>
        <rFont val="Arial"/>
        <family val="2"/>
        <charset val="238"/>
      </rPr>
      <t>2</t>
    </r>
  </si>
  <si>
    <r>
      <t>Določitev in preverjanje položajev, višin in smeri pri gradnji objekta s površino do 200 m</t>
    </r>
    <r>
      <rPr>
        <vertAlign val="superscript"/>
        <sz val="8"/>
        <rFont val="Arial"/>
        <family val="2"/>
        <charset val="238"/>
      </rPr>
      <t>2</t>
    </r>
  </si>
  <si>
    <r>
      <t>Izdelava škatlastega opaža za razne odprtine do 0,10 m</t>
    </r>
    <r>
      <rPr>
        <vertAlign val="superscript"/>
        <sz val="8"/>
        <rFont val="Arial"/>
        <family val="2"/>
        <charset val="238"/>
      </rPr>
      <t>2</t>
    </r>
  </si>
  <si>
    <r>
      <t>Izdelava škatlastega opaža za razne odprtine nad 1,00 m</t>
    </r>
    <r>
      <rPr>
        <vertAlign val="superscript"/>
        <sz val="8"/>
        <rFont val="Arial"/>
        <family val="2"/>
        <charset val="238"/>
      </rPr>
      <t>2</t>
    </r>
  </si>
  <si>
    <r>
      <t>Izdelava sprijemne plasti – izravnave z bitumensko lepilno zmesjo za lopatico, količina 2,1 do 2,5 kg/m</t>
    </r>
    <r>
      <rPr>
        <vertAlign val="superscript"/>
        <sz val="8"/>
        <rFont val="Arial"/>
        <family val="2"/>
        <charset val="238"/>
      </rPr>
      <t>2</t>
    </r>
  </si>
  <si>
    <r>
      <t>-NYY-J-5 x 6 mm</t>
    </r>
    <r>
      <rPr>
        <vertAlign val="superscript"/>
        <sz val="8"/>
        <rFont val="Arial"/>
        <family val="2"/>
        <charset val="238"/>
      </rPr>
      <t>2</t>
    </r>
  </si>
  <si>
    <r>
      <t>V = 2 m</t>
    </r>
    <r>
      <rPr>
        <sz val="8"/>
        <color indexed="8"/>
        <rFont val="Arial"/>
        <family val="2"/>
        <charset val="238"/>
      </rPr>
      <t>3/h</t>
    </r>
  </si>
  <si>
    <t>Držaj iz cevi nerjavnega (inox) jekla Ø 50 mm, dolžine 1500 mm. Na otočnem peronu 1 in 2. Pritrditev na zidec stopnišča podhoda. Površina obdelana v nesvetleči izvedbi. Izvedba po detajlu projektanta.</t>
  </si>
  <si>
    <t>Komplet s potrebnim pritrdilnim materialom.  Material in izvedba po PZI detajlnih načrtih. Protikorozijska zaščita: površine se s peskanjem očistijo do stopnje Sa 2 1/2, odpraševanje, razmastitev, 1x temeljni premaz epoxi - cink (60 µm), vmesni+končni premaz epoksi + poliuretan - odporen na UV žarke (180 µm) -  v sivi barvi RAL 9007.</t>
  </si>
  <si>
    <t>Dobava in vgraditev geotekstilije za ločilno plast (po načrtu), Tmin = 10 kN/m, (Txɛ)min = 300 kN/m, Od &lt; 30 mm</t>
  </si>
  <si>
    <t>premera do Ø 12 mm - ocena</t>
  </si>
  <si>
    <t>-zaščitni beton nad zgornjo ploščo podhoda (pod tirno gredo) v deb. 2x3 cm, agregat d ≤ 8 mm, z arm. mrežo Q 196. Vključno opaženje vertikalnih površin na prehodih (ali obloga z betonskimi ploščami deb. 5 cm).</t>
  </si>
  <si>
    <t>Dobava in vgraditev dvojnega pridržnega ročaja iz dveh cevi iz nerjavečega (inox) jekla Ø 44 mm v višinskem razmaku 20 cm pritrjen na inox stebričke. Površina obdelana v nesvetleči izvedbi. Kvaliteta nerjavnega jekla skladna z AISI 304.</t>
  </si>
  <si>
    <r>
      <t>Izdelava sprijemne plasti – osnovnega premaza z reakcijsko smolo v dveh ali več slojih in količini do 0,81 do 1,0 kg/m</t>
    </r>
    <r>
      <rPr>
        <vertAlign val="superscript"/>
        <sz val="8"/>
        <rFont val="Arial"/>
        <family val="2"/>
        <charset val="238"/>
      </rPr>
      <t xml:space="preserve">2                                                                        </t>
    </r>
  </si>
  <si>
    <r>
      <t>Posip sprijemne plasti – osnovnega premaza s posušenim kremenčevim peskom zrnavosti 0,5/1 mm, količina do 1,0 kg/m</t>
    </r>
    <r>
      <rPr>
        <vertAlign val="superscript"/>
        <sz val="8"/>
        <rFont val="Arial"/>
        <family val="2"/>
        <charset val="238"/>
      </rPr>
      <t>2</t>
    </r>
  </si>
  <si>
    <r>
      <t>Določitev in preverjanje položajev, višin in smeri pri gradnji objekta s površino od 100 do 200 m</t>
    </r>
    <r>
      <rPr>
        <vertAlign val="superscript"/>
        <sz val="8"/>
        <rFont val="Arial"/>
        <family val="2"/>
        <charset val="238"/>
      </rPr>
      <t>2</t>
    </r>
  </si>
  <si>
    <r>
      <t>Dobava in vgraditev tamponskega drobljenca (GW, SW) v deb. 25-35 cm, E</t>
    </r>
    <r>
      <rPr>
        <vertAlign val="subscript"/>
        <sz val="8"/>
        <rFont val="Arial"/>
        <family val="2"/>
        <charset val="238"/>
      </rPr>
      <t>v2</t>
    </r>
    <r>
      <rPr>
        <sz val="8"/>
        <rFont val="Arial"/>
        <family val="2"/>
        <charset val="238"/>
      </rPr>
      <t>= 60 MN/m2, %PR= 95%</t>
    </r>
  </si>
  <si>
    <r>
      <t>Vgraditev klina iz zrnate kamnine - 3. kategorije. Zasipni klin - tampon (GW, SW), dobro prepustni material, izvesti s komprimiranjem v plasteh po 30 cm, v odvisnosti glede na globino. Na planumu proge (pod tirno gredo) modul stisljivosti E</t>
    </r>
    <r>
      <rPr>
        <vertAlign val="subscript"/>
        <sz val="8"/>
        <rFont val="Arial"/>
        <family val="2"/>
        <charset val="238"/>
      </rPr>
      <t>v2</t>
    </r>
    <r>
      <rPr>
        <sz val="8"/>
        <rFont val="Arial"/>
        <family val="2"/>
        <charset val="238"/>
      </rPr>
      <t>= 100 MN/m2, procent zbitosti po Proctorju %PR= 100%. Na planumu nasipa (pod tamponom in posteljico) pa E</t>
    </r>
    <r>
      <rPr>
        <vertAlign val="subscript"/>
        <sz val="8"/>
        <rFont val="Arial"/>
        <family val="2"/>
        <charset val="238"/>
      </rPr>
      <t>v2</t>
    </r>
    <r>
      <rPr>
        <sz val="8"/>
        <rFont val="Arial"/>
        <family val="2"/>
        <charset val="238"/>
      </rPr>
      <t>= 80 MN/m2 in %PR= 98%.</t>
    </r>
  </si>
  <si>
    <t xml:space="preserve">- PVC cev Ø 160 mm </t>
  </si>
  <si>
    <t xml:space="preserve">- PVC cev Ø 250 mm </t>
  </si>
  <si>
    <t xml:space="preserve">- PVC cev Ø 800 mm </t>
  </si>
  <si>
    <t>Prag je izdelan iz kamna φ 60 cm v betonu</t>
  </si>
  <si>
    <t>5XA59000XM2-pritrdilna prirobnica za kandelaber natičnega premera Ø 60 mm</t>
  </si>
  <si>
    <r>
      <t xml:space="preserve">MTS AL-OUT LED 36W 4K IP65 - nadgradna zunanja svetilka stanovitne konstrukcije s povišano stopnjo zaščite in LED virom svetlobe nevtralne barve 4000K, s širokosnopno optiko izhodne svetilnosti svetilke 2080 lm, prahotesno prašno lakirano ohišje iz masivnega proti udarcem odpornega litega aluminija grafitno črne barve in belo varnostno steklo, odporno na udarce min. po IK05,  dimenzije: 1010x60x100 mm, s predvideno obratovalno dobo: 50000h L90, z garancijo dobavljivosti nadomestnih delov vključno z LED enoto min. 20 let, s certifiktom CE, komplet. Oznaka v načrtu </t>
    </r>
    <r>
      <rPr>
        <b/>
        <sz val="8"/>
        <rFont val="Arial"/>
        <family val="2"/>
        <charset val="238"/>
      </rPr>
      <t>A</t>
    </r>
    <r>
      <rPr>
        <sz val="8"/>
        <rFont val="Arial"/>
        <family val="2"/>
        <charset val="238"/>
      </rPr>
      <t>.</t>
    </r>
  </si>
  <si>
    <t>Zaščitna fleksibilna cev Φ20mm</t>
  </si>
  <si>
    <r>
      <t xml:space="preserve">Beghelli I418SD Darklight LED 36W 4K UGR19 Smartdimm - vgradna stropna svetilka z LED virom svetlobe nevtralne barve 4000K, z možnostjo samodejnega zatemnjevanja svetilke v odvisnosti od jakosti naravne svetlobe, z direktnim snopom svetlobe vodenim preko simetrične širokosnopne UV obstojne Dark light optike, z omejitvijo bleščanja po UGR&lt;19 L&lt;1000cd/m2 pri 65°, barvne stabilnosti po McAdam: 3, izhodne svetilnosti svetilke 4000lm, svetlobnotehničnega izkoristka svetilke 110lm/W,  ohišje iz aluminija bele barve RAL9003, dimenzije: 595x595x46 mm, servisna obratovalna doba 60000h L80, s certifikatom CE in garancijo 5 let. Oznaka v načrtu </t>
    </r>
    <r>
      <rPr>
        <b/>
        <sz val="8"/>
        <rFont val="Arial"/>
        <family val="2"/>
        <charset val="238"/>
      </rPr>
      <t>S1</t>
    </r>
    <r>
      <rPr>
        <sz val="8"/>
        <rFont val="Arial"/>
        <family val="2"/>
        <charset val="238"/>
      </rPr>
      <t>.</t>
    </r>
  </si>
  <si>
    <r>
      <t xml:space="preserve"> Beghelli 4390 UP LED MULTI AT SE8LTO OPTICOM IP42 Largaluce-vgradna svetilka zasilne razsvetljave z antipanik optiko, z LED virom svetlobe, v pripravnem spoju avtonomije 1h, izhodne svetilnosti svetilke pri 1h avt: 180 lm, dimenzije: Ø90x46 mm,  potrebni izrez: Ø65 mm, z avtotest funkcijo, ohišje bele barve, odporna na udarce po IK07, s titan baterijo, z garancijo 10 let na komplet svetilko vključno z baterijo, s certifikatom CE. Oznaka v načrtu </t>
    </r>
    <r>
      <rPr>
        <b/>
        <sz val="8"/>
        <rFont val="Arial"/>
        <family val="2"/>
        <charset val="238"/>
      </rPr>
      <t>ZS1</t>
    </r>
    <r>
      <rPr>
        <sz val="8"/>
        <rFont val="Arial"/>
        <family val="2"/>
        <charset val="238"/>
      </rPr>
      <t>.</t>
    </r>
  </si>
  <si>
    <r>
      <t xml:space="preserve"> Beghelli 4390 UP LED MULTI AT SE8LTO OPTICOM IP42 Lungaluce-vgradna svetilka zasilne razsvetljave s koridor optiko, z LED virom svetlobe, v pripravnem spoju avtonomije 1h, izhodne svetilnosti svetilke pri 1h avt: 180 lm, dimenzije: Ø90x46 mm,  potrebni izrez: Ø65 mm, z avtotest funkcijo, ohišje bele barve, odporna na udarce po IK07, s titan baterijo, z garancijo 10 let na komplet svetilko vključno z baterijo, s certifikatom CE. Oznaka v načrtu </t>
    </r>
    <r>
      <rPr>
        <b/>
        <sz val="8"/>
        <rFont val="Arial"/>
        <family val="2"/>
        <charset val="238"/>
      </rPr>
      <t>ZS2</t>
    </r>
    <r>
      <rPr>
        <sz val="8"/>
        <rFont val="Arial"/>
        <family val="2"/>
        <charset val="238"/>
      </rPr>
      <t>.</t>
    </r>
  </si>
  <si>
    <r>
      <t xml:space="preserve">MTS AL-OUT LED 55W 4K IP65 - nadgradna zunanja svetilka stanovitne konstrukcije s povišano stopnjo zaščite in LED virom svetlobe nevtralne barve 4000K, s širokosnopno optiko izhodne svetilnosti svetilke 3350 lm, prahotesno prašno lakirano ohišje iz masivnega proti udarcem odpornega litega aluminija grafitno črne barve in belo varnostno steklo, odporno na udarce min. po IK05,  dimenzije: 1500x60x100 mm, s predvideno obratovalno dobo: 50000h L90, z garancijo dobavljivosti nadomestnih delov vključno z LED enoto min. 20 let, s certifiktom CE, komplet. Oznaka v načrtu </t>
    </r>
    <r>
      <rPr>
        <b/>
        <sz val="8"/>
        <rFont val="Arial"/>
        <family val="2"/>
        <charset val="238"/>
      </rPr>
      <t>A1</t>
    </r>
    <r>
      <rPr>
        <sz val="8"/>
        <rFont val="Arial"/>
        <family val="2"/>
        <charset val="238"/>
      </rPr>
      <t>.</t>
    </r>
  </si>
  <si>
    <r>
      <t>Maksimalna temperatura radiatorja 80</t>
    </r>
    <r>
      <rPr>
        <sz val="8"/>
        <color theme="1"/>
        <rFont val="Arial"/>
        <family val="2"/>
        <charset val="238"/>
      </rPr>
      <t>°C.</t>
    </r>
  </si>
  <si>
    <t>naprave R&lt;od 2Ω</t>
  </si>
  <si>
    <t xml:space="preserve">4. VOZIŠČNE KONSTRUKCIJE </t>
  </si>
  <si>
    <t xml:space="preserve">Izdelava nevezane nosilne plasti tamponskega drobljenca D 32 v deb. 20 cm; z dobavo, vgrajevanjem v slojih, planiranjem in utrditvijo do predpisane komprimacije </t>
  </si>
  <si>
    <t xml:space="preserve">Izdelava obrabne in zaporne plasti bituminizirane zmesi AC 11 surf B 50/70 A4 v debelini 5 cm </t>
  </si>
  <si>
    <t>dim. 5/20 cm, poglobljen</t>
  </si>
  <si>
    <t>dim. 15/25 cm</t>
  </si>
  <si>
    <t xml:space="preserve">5. ODVODNJAVANJE </t>
  </si>
  <si>
    <t>Izdelava kanalizacije iz cevi iz polivinilklorida premera 16 cm,  v globini do 1,0 m, vključno z obbetoniranjem in vsemi zemeljskimi deli</t>
  </si>
  <si>
    <t xml:space="preserve">Kanalizacijska cev Ø 160 mm s priključki na obstoječe jaške. </t>
  </si>
  <si>
    <t xml:space="preserve">Izvedba peskolova iz (PE) polietilenskih cevi premera 40 cm, s podložnim betonom C8/10, obdelavo dna s cem. malto 1:2. Izvedba priključka in odtoka, dobavo in vgradnjo litoželeznega pokrova. </t>
  </si>
  <si>
    <t>Pregled in čiščenje kanala premera 160 mm</t>
  </si>
  <si>
    <t>6. GRADBENA IN OBRTNIŠKA DELA</t>
  </si>
  <si>
    <t>6.1 TESARSKA DELA</t>
  </si>
  <si>
    <t>6.1.1.</t>
  </si>
  <si>
    <t>Opomba: opaž talnih plošč podhoda in stopniščnih ram.</t>
  </si>
  <si>
    <t>6.1.2.</t>
  </si>
  <si>
    <t>6.1.3.</t>
  </si>
  <si>
    <t>Opomba: opaž parapetnih zidov nad stopnišči podhoda</t>
  </si>
  <si>
    <t>6.1.4.</t>
  </si>
  <si>
    <t>6.1.5.</t>
  </si>
  <si>
    <t>6.1.6.</t>
  </si>
  <si>
    <t>6.1.7.</t>
  </si>
  <si>
    <t>6.1.8.</t>
  </si>
  <si>
    <t>6.1.9.</t>
  </si>
  <si>
    <t>6.2 DELA Z JEKLOM ZA OJAČITEV</t>
  </si>
  <si>
    <t>6.2.1.</t>
  </si>
  <si>
    <t>6.2.2.</t>
  </si>
  <si>
    <t>6.3 DELA S CEMENTNIM BETONOM</t>
  </si>
  <si>
    <t>Armirano betonska konstrukcija podhoda s stopnišči mora biti izvedena vodotesno - sistem "bele kadi". Kvaliteta vidnih betonskih površin mora biti v skladu s SIST EN 13670. Glej tudi tehnično poročilo projektanta - statika.</t>
  </si>
  <si>
    <t>6.3.1.</t>
  </si>
  <si>
    <t>6.3.2.</t>
  </si>
  <si>
    <t>- naklonski beton - estrih na talni plošči podhoda; dilatiran</t>
  </si>
  <si>
    <t>6.3.3.</t>
  </si>
  <si>
    <t>6.3.4.</t>
  </si>
  <si>
    <t>Opomba: XC4, XF3, vodotesni beton PV-II. Talna plošča podhoda z zbirnim jaškom, talna plošča stopnišč s stopnicami</t>
  </si>
  <si>
    <t>6.3.5.</t>
  </si>
  <si>
    <t xml:space="preserve">Opomba: XC4, XF3, vodotesni beton PV-II, stene podhoda, parapetni zid nad podhodom in stene stopnišč. </t>
  </si>
  <si>
    <t>6.3.6.</t>
  </si>
  <si>
    <t>6.4 ZIDARSKA IN KAMNOSEŠKA DELA</t>
  </si>
  <si>
    <t>6.4.1.</t>
  </si>
  <si>
    <t>Opomba: obloga stopniščnega podesta in rampi ob stopnicah z nedrsečimi rezanimi granitnimi ploščami deb. 3 cm, lepljene na podlago</t>
  </si>
  <si>
    <t>6.4.2.</t>
  </si>
  <si>
    <t>- šir. 31 cm, nedrseča izvedba</t>
  </si>
  <si>
    <t>6.4.3.</t>
  </si>
  <si>
    <t>- višine 15,8 in 16 cm</t>
  </si>
  <si>
    <t>6.4.4.</t>
  </si>
  <si>
    <t>Opomba: nedrseč tlak v podhodu debeline 1,0 cm, način polaganja po načrtu. Vrsta ploščic po izbiri projektanta. Vključiti tudi izvedbo dilatacij s trajnoelastičnim kitom in obrobnimi nerjavnimi profili - po detajlu.</t>
  </si>
  <si>
    <t>6.4.5.</t>
  </si>
  <si>
    <t>6.4.6.</t>
  </si>
  <si>
    <t>6.4.7.</t>
  </si>
  <si>
    <t>- v svetlo sivi barvi, v tlaku podhoda</t>
  </si>
  <si>
    <t>6.4.8.</t>
  </si>
  <si>
    <t>- v kontrastni svetlo sivi barvi, v podhodu, smerne/vodilne oznake postavljene v smeri hoje (širina 2x 30 cm). Npr. Casalgrande Padana - granitogres tactile. Izvedba ploščic mora biti skladna s SIST ISO 21542:2012.</t>
  </si>
  <si>
    <t>6.4.9.</t>
  </si>
  <si>
    <t>Tlak iz betonskih tlakovcev pravokotne oblike viš. 8 cm s predhodno napravo podlage iz peska fi 0-5 mm, v debelini 5 cm, s finim planiranjem in utrditvijo. Vrsta tlaka in barva po izbiri projektanta!</t>
  </si>
  <si>
    <t>- na terenu ob stopniščih</t>
  </si>
  <si>
    <t>6.4.10.</t>
  </si>
  <si>
    <t>6.4.11.</t>
  </si>
  <si>
    <t>6.4.12.</t>
  </si>
  <si>
    <t>Opomba: stene in strop podhoda ter stene stopnišč.</t>
  </si>
  <si>
    <t>6.5 KLJUČAVNIČARSKA DELA</t>
  </si>
  <si>
    <t>6.5.1.</t>
  </si>
  <si>
    <t>6.5.2.</t>
  </si>
  <si>
    <t>6.5.3.</t>
  </si>
  <si>
    <t>6.6 ZAŠČITNA DELA</t>
  </si>
  <si>
    <t>Izvedba po IZN projektu in detajlih projektanta.</t>
  </si>
  <si>
    <t>Elementi tesnilnih trakov so med seboj vodotesno spajani.</t>
  </si>
  <si>
    <t>6.6.1.</t>
  </si>
  <si>
    <t>6.6.2.</t>
  </si>
  <si>
    <t>6.6.3.</t>
  </si>
  <si>
    <t>6.6.4.</t>
  </si>
  <si>
    <t>6.6.5.</t>
  </si>
  <si>
    <t>- dilatacije stopnišč</t>
  </si>
  <si>
    <t>6.6.6.</t>
  </si>
  <si>
    <t>Elastična blazina za zmanjšanje hrupa v deb. 2 cm. Na zgornji površini stropne plošče podhoda.</t>
  </si>
  <si>
    <t>6.6.7.</t>
  </si>
  <si>
    <t>Opomba: širine 2 cm, globine 2 cm, zapolnitev s penasto gumo in trajno elastičnim kitom, zasuta stran dilatacije in zidec nad stopniščem</t>
  </si>
  <si>
    <t>6.6.8.</t>
  </si>
  <si>
    <t>Opomba: vidna stran dilatacije, npr. Tricosal FA 90/3/2 Tricomer</t>
  </si>
  <si>
    <t>6.6.9.</t>
  </si>
  <si>
    <t>Opomba: sredinski dilatacijski trak širine 320 mm, npr. D 320 Tricomer</t>
  </si>
  <si>
    <t>6.6.10.</t>
  </si>
  <si>
    <t>Opomba: zunanji dilatacijski tesnilni trak, npr. tricosal D 2511 Elastomer, širine 500 mm</t>
  </si>
  <si>
    <t>6.6.11.</t>
  </si>
  <si>
    <t>Opomba: tesnilna pločevina z nanosom za tesnenje delovnih stikov, deb. 3 mm, širine 150 mm, med talno ploščo in steno</t>
  </si>
  <si>
    <t>4.1. TESARSKA DELA</t>
  </si>
  <si>
    <t>4.2. DELA Z JEKLOM ZA OJAČITEV</t>
  </si>
  <si>
    <t>4.3. DELA S CEMENTNIM BETONOM</t>
  </si>
  <si>
    <t>4.4. KLJUČAVNIČARSKA DELA</t>
  </si>
  <si>
    <t>4.5. ZAŠČITNA DELA</t>
  </si>
  <si>
    <t xml:space="preserve">I.) NADGRADNJA ŽELEZNIŠKE POSTAJE GROSUPLJE </t>
  </si>
  <si>
    <t>Zakoličenje vseh drugih obstoječih podzemnih komunalnih vodov (kanalizacija, voda, elektrika, javna razsvetljava , CATV, plin, ...) in sodelovanje nadzornih organov lastnikov vodov pri izvajanju del,</t>
  </si>
  <si>
    <t xml:space="preserve">Uskladitev vseh  križanj z obstoječimi podzemnimi komunalnimi vodi, </t>
  </si>
  <si>
    <t xml:space="preserve">Geodetski posnetek obstoječe trase označenih zemeljskih SVTK vodov za kataster komunalnih naprav </t>
  </si>
  <si>
    <t>D.) SPLOŠNO</t>
  </si>
  <si>
    <t>A.4.) NADSTREŠKI PODHODA 2</t>
  </si>
  <si>
    <t>B.1.) TIRNE NAPRAVE S PERONI</t>
  </si>
  <si>
    <t>B.2.) PODHOD NA POSTAJI</t>
  </si>
  <si>
    <t>B.4.) AB OPORNI ZID V KM 131+703</t>
  </si>
  <si>
    <t>B.5.) AKTIVNA PROTIHRUPNA ZAŠČITA</t>
  </si>
  <si>
    <t>C.1.) ZUNANJA RAZSVETLJAVA POSTAJE</t>
  </si>
  <si>
    <t>C.2.) ELEKTRIČNO GRETJE KRETNIC</t>
  </si>
  <si>
    <t>C.4.) NOVI NN PRIKLJUČEK ZA ŽEL. POSTAJO GROSUPLJE</t>
  </si>
  <si>
    <t>C.5.) ELEKTRIČNE INŠTALACIJE ZA PODHOD P2</t>
  </si>
  <si>
    <t>1.2. Čiščenje terena</t>
  </si>
  <si>
    <t>1.1. Geodetska dela</t>
  </si>
  <si>
    <t>2.1. Izkopi</t>
  </si>
  <si>
    <t>2.2. Planum temeljnih tal</t>
  </si>
  <si>
    <t>2.5. Razprostiranje odvečne zemljine</t>
  </si>
  <si>
    <t>2.3. Nasipi, zasipi, klini, posteljica in glinasti naboj</t>
  </si>
  <si>
    <t>2.4. Brežine in zelenice</t>
  </si>
  <si>
    <t>2.6. Temeljenje in PH ograj</t>
  </si>
  <si>
    <t>3.1. Ostala oprema</t>
  </si>
  <si>
    <t>5. ELEKTRIČNE INSTALACIJE ZA NADSTREŠEK NAD PERONOMA, STOPNIŠČIH IN PODHODU                                                                                                         SVETILKE RAZSVETLJAVE, PODHODA IN NADSTREŠKOV</t>
  </si>
  <si>
    <t>6. ELEKTRIČNE INSTALACIJE ZA PODHOD IN NADSTREŠKOV NAD PERONOMA</t>
  </si>
  <si>
    <t>7. OGREVANJE ŽLOTE NADSTREŠKA NAD OTOČNIM PERONOM</t>
  </si>
  <si>
    <t>8. GRADBENA DELA ZA POLAGANJE STRELOVODNEGA OZEMLJILA POSTAJNEGA POSLOPJA</t>
  </si>
  <si>
    <t>2.1. NOTANJE NAPRAVE</t>
  </si>
  <si>
    <t>2.1. STIKALA IN VTIČNICE KOT TEM ČATEŽ</t>
  </si>
  <si>
    <t>3.</t>
  </si>
  <si>
    <t>1.1. GRADBENA DELA</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</si>
  <si>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</si>
  <si>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</si>
  <si>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</si>
  <si>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</si>
  <si>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</si>
  <si>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</si>
  <si>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</si>
  <si>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</si>
  <si>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</si>
  <si>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</si>
  <si>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</si>
  <si>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</si>
  <si>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</si>
  <si>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</si>
  <si>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</si>
  <si>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</si>
  <si>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</si>
  <si>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</si>
  <si>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</si>
  <si>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</si>
  <si>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</si>
  <si>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</si>
  <si>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</si>
  <si>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</si>
  <si>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</si>
  <si>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</si>
  <si>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</si>
  <si>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</si>
  <si>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0001</t>
  </si>
  <si>
    <t>0002</t>
  </si>
  <si>
    <t>0003</t>
  </si>
  <si>
    <t>0004</t>
  </si>
  <si>
    <t>0005</t>
  </si>
  <si>
    <t>0006</t>
  </si>
  <si>
    <t>0007</t>
  </si>
  <si>
    <t>0008</t>
  </si>
  <si>
    <t>0009</t>
  </si>
  <si>
    <t>0010</t>
  </si>
  <si>
    <t>0011</t>
  </si>
  <si>
    <t>43</t>
  </si>
  <si>
    <t>GRADBENA DELA</t>
  </si>
  <si>
    <t>OBRTNIŠKA DELA</t>
  </si>
  <si>
    <t>1,05</t>
  </si>
  <si>
    <t>1,06</t>
  </si>
  <si>
    <t>Izdelava vseh ozemljitev iz tračnih</t>
  </si>
  <si>
    <r>
      <t xml:space="preserve">z maksimalno upornostjo 10 </t>
    </r>
    <r>
      <rPr>
        <sz val="12"/>
        <rFont val="Calibri"/>
        <family val="2"/>
      </rPr>
      <t>Ω</t>
    </r>
  </si>
  <si>
    <t xml:space="preserve">Vsi ozemljilni prespoji med tiri in kretnicami </t>
  </si>
  <si>
    <t xml:space="preserve"> tehnični prevzemi</t>
  </si>
  <si>
    <t>Izdelava geodetskega posnetka zunanjih naprav</t>
  </si>
  <si>
    <t xml:space="preserve">Dopolnitev IZN načrta SV naprav, glede na  </t>
  </si>
  <si>
    <t xml:space="preserve">Drobni material </t>
  </si>
  <si>
    <t>Drobni material</t>
  </si>
  <si>
    <t>Izdelava Geodetskega posnetka vseh izvedenih del (5 tiskanih izvodov in 1 izvod v elektronski obliki).</t>
  </si>
  <si>
    <t>Izdelava Projekta izvedenih del (PID) vseh izvedenih del (5 tiskanih izvodov in 1 izvod v elektronski obliki).</t>
  </si>
  <si>
    <t>Izdelava Projektne dokumentacije za obratovanje in vzdrževanje (NOV) za vsa izvedena dela (5 tiskanih izvodov in 1 izvod v elektronski obliki).</t>
  </si>
  <si>
    <t>Izdelava Projekta za vpis v uradne evidence (PVE) ter izvedba vpisa v uradne evidence skladno z veljavno zakonodajo (5 tiskanih izvodov in 1 izvod v elektronski obliki).</t>
  </si>
  <si>
    <t>Izdelava DZO (5 tiskanih izvodov in 1 izvod v elektronski obliki).</t>
  </si>
  <si>
    <t>z nakladanjem tirnic, pragov in d.t.m. na vagone ter odvozom demontiranega materiala na razdaljo do 100 km; vključno s stroški za uničenje trohnin.</t>
  </si>
  <si>
    <t>z nakladanjem na vagone ter odvozom materiala na razdaljo do 100 km; vključno s stroški za uničenje trohnin.</t>
  </si>
  <si>
    <t>- križiščne kretnice (angleži)</t>
  </si>
  <si>
    <t>- komplet kretnica z dostavo</t>
  </si>
  <si>
    <t>- tirna greda</t>
  </si>
  <si>
    <t>- varilne porcije</t>
  </si>
  <si>
    <t>Delo:</t>
  </si>
  <si>
    <t>Vgradnja, varjenje notranjih zvarov (6 kos), regulacije do voznoredne hitrosti</t>
  </si>
  <si>
    <t>Aluminotermitsko varjenje vseh tirnic v tirih, kretniških zvezah in kretnicah (brez že izdelanih varov 6kos/kretnico), vključno z dobavo materiala</t>
  </si>
  <si>
    <t>- leseni pragi s podložnimi ploščami z nagnjeno naležno površino ter ravnimi podložnimi ploščami (kretniške zveze do 50 m)</t>
  </si>
  <si>
    <t xml:space="preserve">Delo: </t>
  </si>
  <si>
    <t>- kompletna izdelava tira z regulacijami do voznoredne hitrosti</t>
  </si>
  <si>
    <t>Brušenje tirnic in zaključne meritve</t>
  </si>
  <si>
    <t>Cena za enoto</t>
  </si>
  <si>
    <t>49E1- trdi zvari (tirnice kvalitete R350HT)</t>
  </si>
  <si>
    <t>49E1- običajni zvari (tirnice kvalitete R260)</t>
  </si>
  <si>
    <t>- tirnice kvalitete R260</t>
  </si>
  <si>
    <t>30.</t>
  </si>
  <si>
    <t>Odstranitev obst.tirnega zaključka; prag prečno ter znak</t>
  </si>
  <si>
    <t>Dobava in kompletno polaganje novega tira  49E1, na  novih lesenih pragih dolžine 2,60 m, novi tirni gredi deb. min. 30 cm pod pragom, z elastično  pritrditvijo. Kompletno z vsemi regulacijami in podbijanjem.  Ves material je nov. Običajne tirnice kvalitete R260.</t>
  </si>
  <si>
    <t>Dobava in kompletno polaganje novega tira  49E1, na  novih lesenih pragih dolžine 2,60 m, novi tirni gredi deb. min. 30 cm pod pragom, z elastično  pritrditvijo. Kompletno z vsemi regulacijami in podbijanjem.  Ves material je nov. Trde tirnice kvalitete R350HT.</t>
  </si>
  <si>
    <t>- tirnice R350HT (v lokih T80-1 in T80-2)</t>
  </si>
  <si>
    <t>možne spremembe pri izvedbi gradnje</t>
  </si>
  <si>
    <t>pogojem navedenim v Tehničnih pogojih:                                                                         - nivo hrupa ne sme presegati 70 dB/7m                                                                              - rezervoar za gorivo za 24 ur delovanja pri 50 % moči                                                                           - avtomatika s 3 faznimi kontrolniki napetosti z možnostjo priklopa na SCADO                                    - avtomatski preklop omrežje - diesel</t>
  </si>
  <si>
    <t>3.8. ZEMELJSKA DELA</t>
  </si>
  <si>
    <t>E.4.) SISTEM SCADA NA POSTAJI GROSUPLJE</t>
  </si>
  <si>
    <t>- leseni pragi s podložnimi ploščami z nagnjeno naležno površino</t>
  </si>
  <si>
    <t>Povezava</t>
  </si>
  <si>
    <t>Demontaža in ponovna montaža obstoječih tirnih magnetov</t>
  </si>
  <si>
    <t>Izdelava aplikativne programske opreme na krmilnem nivoju, vključno s testiranjem povezav na objektu, testiranjem sistema na objektu, zagonom sistema, nastavitvijo parametrov delovanja, z možnostjo kasnejše vključitve lokalnega nivoja v nadzorni nivo sistema SCDA (V CVP).</t>
  </si>
  <si>
    <r>
      <t>Nabava in inštalacija sistema SCADA za nadzor in upravljanje sistemov z vso prenosno in programsko opremo in vmesnikom za vzdrževalno delovno mesto-</t>
    </r>
    <r>
      <rPr>
        <b/>
        <sz val="8"/>
        <color theme="1"/>
        <rFont val="Arial"/>
        <family val="2"/>
        <charset val="238"/>
      </rPr>
      <t>v modernizaciji kočevske proge 3. faza</t>
    </r>
  </si>
  <si>
    <r>
      <t xml:space="preserve">Dobava in kompletno polaganje novih kretnic, vključno s kretniškimi zvezami dolžin do 50,00 m, na novi tirni gredi deb. min. 30 cm pod pragom, na lesenih pragih z elastično pritrditvijo </t>
    </r>
    <r>
      <rPr>
        <sz val="8"/>
        <color theme="1"/>
        <rFont val="Arial"/>
        <family val="2"/>
        <charset val="238"/>
      </rPr>
      <t>(SKL 12), vključno z varjenjem notranjih zvarov razen sprostilnih, k</t>
    </r>
    <r>
      <rPr>
        <sz val="8"/>
        <rFont val="Arial"/>
        <family val="2"/>
        <charset val="238"/>
      </rPr>
      <t xml:space="preserve">ompletno z vsemi regulacijami in podbijanjem. Ves material je nov. </t>
    </r>
  </si>
  <si>
    <t>Strojna oprema lokalnega nivoja, kpl za postajo, vključno z:</t>
  </si>
  <si>
    <t>Sistemska 19'' omara 60x60x200cm, kpl, vključno z:</t>
  </si>
  <si>
    <t>z ureditvijo črpalnega mesta (perforirana bet. cev fi 60 cm)</t>
  </si>
  <si>
    <r>
      <t xml:space="preserve"> -bakrena cev 10</t>
    </r>
    <r>
      <rPr>
        <sz val="8"/>
        <rFont val="Calibri"/>
        <family val="2"/>
        <charset val="238"/>
      </rPr>
      <t>×</t>
    </r>
    <r>
      <rPr>
        <sz val="8"/>
        <rFont val="Arial"/>
        <family val="2"/>
        <charset val="238"/>
      </rPr>
      <t>1 z lotnim materialom in Ermeto sponkami</t>
    </r>
  </si>
  <si>
    <t>Transportni stroški</t>
  </si>
  <si>
    <t>Zagotovitev osebnega vozila.</t>
  </si>
  <si>
    <t>1. STAVBA Pas03 - Taborska cesta 16</t>
  </si>
  <si>
    <t>1.1 Demontaža z odvozom</t>
  </si>
  <si>
    <t>Demontaža okna z odvozom</t>
  </si>
  <si>
    <t>1.2 Dobava okenskih elementov</t>
  </si>
  <si>
    <t>Okno - enokrilno PVC belo/rjavo, 140 x 140 cm, steklo 6/16/4, Rw = 31/36 (-5), žaluzije zunaj</t>
  </si>
  <si>
    <t>Okno - enokrilno LES belo, 140 x 140 cm, steklo 6/16/4, Rw = 31/36 (-5), žaluzije zunaj</t>
  </si>
  <si>
    <t>Okno - dvokrilno PVC belo, 210 x 140 cm, steklo 6/16/4, Rw = 31/36 (-5), žaluzije zunaj</t>
  </si>
  <si>
    <t>1.3 Zasteklitev in montaža</t>
  </si>
  <si>
    <t>Montaža okna, zidarska in pleskarska dela</t>
  </si>
  <si>
    <t>Raznos elementov v višja nadstropja</t>
  </si>
  <si>
    <t>Dobava notranjih polic - LES - 150 mm</t>
  </si>
  <si>
    <t>Montaža notranjih polic - LES</t>
  </si>
  <si>
    <t>2 STAVBA Pas07 - Taborska cesta 22</t>
  </si>
  <si>
    <t>Okno - enokrilno PVC belo, 100 x 170 cm, steklo 6/16/4, Rw = 31/36 (-5), rolete zunaj</t>
  </si>
  <si>
    <t xml:space="preserve">Dobava notranjih polic - LES - 200 mm </t>
  </si>
  <si>
    <t>Dobava notranjih polic - LES - 250 mm</t>
  </si>
  <si>
    <t>3 STAVBA Pas08 - Taborska cesta 24</t>
  </si>
  <si>
    <t xml:space="preserve">Okno - dvokrilno PVC belo, 270 x 150 cm, steklo 6/16/4, Rw = 31/36 (-5), nadokenske rolete_x000D_
</t>
  </si>
  <si>
    <t xml:space="preserve">Okno - dvokrilno PVC belo, 210 x 130 cm, steklo 6/16/4, Rw = 31/36 (-5), nadokenske rolete </t>
  </si>
  <si>
    <t>Dobava notranjih polic - PVC - 250 mm</t>
  </si>
  <si>
    <t>Dobava notranjih polic - PVC - 240 mm</t>
  </si>
  <si>
    <t xml:space="preserve">Montaža notranjih polic - PVC </t>
  </si>
  <si>
    <t>4 STAVBA Pas09 - Taborska cesta 7</t>
  </si>
  <si>
    <t>Okno - dvokrilno PVC  belo, 200 x 140 cm, steklo 6/16/4, Rw = 31/36 (-5), nadokenske rolete</t>
  </si>
  <si>
    <t>Okno - enokrilno PVC belo, 120 x 140 cm, steklo 6/16/4, Rw = 31/36 (-5), nadokenske rolete</t>
  </si>
  <si>
    <t>Balk. vrata - enokrilna PVC bela, 80 x 230 cm, steklo 6/16/4, Rw = 31/36 (-5), nadokenske rolete</t>
  </si>
  <si>
    <t>Dobava notranjih polic - marmor - 205 mm</t>
  </si>
  <si>
    <t>Montaža notranjih polic - marmor</t>
  </si>
  <si>
    <t>5 STAVBA Pas10 - Trubarjeva cesta 17</t>
  </si>
  <si>
    <t>Okno - enokrilno PVC belo, 200 x 150 cm, steklo 6/16/4, Rw = 31/36 (-5), predokenske rolete</t>
  </si>
  <si>
    <t xml:space="preserve">Okno - enokrilno PVC belo, 50 x 70 cm, steklo 6/16/4, Rw = 31/36 (-5), predokenske rolete_x000D_
</t>
  </si>
  <si>
    <t>6 STAVBA Pas12 - Taborska cesta 19</t>
  </si>
  <si>
    <t>Okno - enokrilno LES rjavo, 110 x 100 cm, steklo 6/16/4, Rw = 31/36 (-5), nadokenske rolete</t>
  </si>
  <si>
    <t>Okno - enokrilno LES rjavo, 180 x 170 cm, steklo 6/16/4, Rw = 31/36 (-5), nadokenske rolete</t>
  </si>
  <si>
    <t>Okno - dvokrilno LES rjavo, 240 x 110 cm, steklo 6/16/4, Rw = 31/36 (-5), nadokenske rolete</t>
  </si>
  <si>
    <t>Balk. vrata - enokrilna LES rjava, 100 x 250 cm, steklo 6/16/4, Rw = 31/36 (-5), nadokenske rolete</t>
  </si>
  <si>
    <t xml:space="preserve">Okno - enokrilno LES rjavo, 120 x 170 cm, steklo 6/16/4, Rw = 31/36 (-5), nadokenske rolete_x000D_
</t>
  </si>
  <si>
    <t>Okno - dvokrilno LES rjavo, 250 x 200 cm, steklo 6/16/4, Rw = 31/36 (-5), nadokenske rolete</t>
  </si>
  <si>
    <t>Okno - enokrilno LES rjavo, 180 x 210 cm, steklo 6/16/4, Rw = 31/36 (-5), nadokenske rolete</t>
  </si>
  <si>
    <t>Montaža notranjih polic - granit</t>
  </si>
  <si>
    <t>Dobava notranjih polic - granit - 200 mm</t>
  </si>
  <si>
    <t>7 STAVBA Pas13 - Taborska cesta 21</t>
  </si>
  <si>
    <t xml:space="preserve">Okno - dvokrilno PVC belo, 160 x 120 cm, steklo 6/16/4, Rw = 31/36 (-5), nadokenska roleta_x000D_
</t>
  </si>
  <si>
    <t>Okno - dvokrilno PVC belo, 100 x 120 cm, steklo 6/16/4, Rw = 31/36 (-5), nadokenska roleta</t>
  </si>
  <si>
    <t>Balk. vrata - enokrilna PVC bela, 80 x 240 cm, steklo 6/16/4, Rw = 31/36 (-5), nadokenske rolete</t>
  </si>
  <si>
    <t>Okno - enokrilno PVC belo, 180 x 120 cm, steklo 6/16/4, Rw = 31/36 (-5), nadokenske rolete</t>
  </si>
  <si>
    <t>Okno - enokrilno PVC belo, 80 x 120 cm, steklo 6/16/4, Rw = 31/36 (-5), nadokenske rolete</t>
  </si>
  <si>
    <t>Okno - enokrilno PVC belo, 100 x 120 cm, steklo 6/16/4, Rw = 31/36 (-5), nadokenske rolete</t>
  </si>
  <si>
    <t>Dobava notranjih polic - marmor - 190 mm</t>
  </si>
  <si>
    <t>8 STAVBA Pas17 - Jakhlova 35</t>
  </si>
  <si>
    <t xml:space="preserve">Okno - enokrilno LES rjavo, 250 x 200 cm, steklo 6/16/4, Rw = 31/36 (-5), nadokenske rolete_x000D_
_x000D_
</t>
  </si>
  <si>
    <t>Montaža notranjih polic - naravni kamen</t>
  </si>
  <si>
    <t>Dobava notranjih polic - naravni kamen - 150 mm</t>
  </si>
  <si>
    <t>9 STAVBA Pas19 - Kadunčeva cesta 5</t>
  </si>
  <si>
    <t>Okno - dvokrilno PVC belo, 180 x 140 cm, steklo 6/16/4, Rw = 31/36 (-5), nadokenske rolete</t>
  </si>
  <si>
    <t>Okno - dvokrilno PVC belo, 170 x 110 cm, steklo 6/16/4, Rw = 31/36 (-5), predokenske rolete</t>
  </si>
  <si>
    <t>Montaža zunanjih polic - pločevina</t>
  </si>
  <si>
    <t>Dobava zunanjih polic - pločevina - 270 mm</t>
  </si>
  <si>
    <t>10 STAVBA Pas21 - Župančičeva cesta 29</t>
  </si>
  <si>
    <t>Dobava notranjih polic - naravni kamen - 200 mm</t>
  </si>
  <si>
    <t>11 STAVBA Pas22 - Župančičeva cesta 27</t>
  </si>
  <si>
    <t xml:space="preserve">Okno - dvokrilno LES belo/rjavo, 180 x 140 cm, steklo 6/16/4, Rw = 31/36 (-5) </t>
  </si>
  <si>
    <t>Balk. vrata - dvokrilna LES belo/rjava, 140 x 210 cm, steklo 6/16/4, Rw = 31/36 (-5)</t>
  </si>
  <si>
    <t>Dobava notranjih polic - naravni kamen - 300 mm</t>
  </si>
  <si>
    <t>12 STAVBA Pas23 - Župančičeva cesta 25</t>
  </si>
  <si>
    <t>Okno - enokrilno PVC belo, 110 x 160 cm, steklo 6/16/4, Rw = 31/36 (-5), nadokenske rolete</t>
  </si>
  <si>
    <t>13 STAVBA Pas24 - Župančičeva cesta 21</t>
  </si>
  <si>
    <t>Okno - enokrilno LES rjavo, 130 x 170 cm, steklo 6/16/4, Rw = 31/36 (-5), nadokenske rolete</t>
  </si>
  <si>
    <t>Okno - enokrilno LES rjavo, 80 x 170 cm, steklo 6/16/4, Rw = 31/36 (-5), nadokenske rolete</t>
  </si>
  <si>
    <t>Okno - enokrilno LES rjavo, 140 x 170 cm, steklo 6/16/4, Rw = 31/36 (-5), nadokenske rolete</t>
  </si>
  <si>
    <t>Okno - enokrilno LES rjavo, 120 x 160 cm, steklo 6/16/4, Rw = 31/36 (-5), nadokenske rolete</t>
  </si>
  <si>
    <t>Okno - enokrilno LES rjavo, 100 x 160 cm, steklo 6/16/4, Rw = 31/36 (-5), nadokenske rolete</t>
  </si>
  <si>
    <t>Balk. vrata - enokrilna LES rjava, 80 x 240 cm, steklo 6/16/4, Rw = 31/36 (-5), nadokenske rolete</t>
  </si>
  <si>
    <t>14 STAVBA Pas25 - Taborska cesta 31A</t>
  </si>
  <si>
    <t>Strešno okno - enokrilno ALU belo, 70 x 110 cm, steklo 6/16/4, Rw = 31/36 (-5)</t>
  </si>
  <si>
    <t>Dobava in montaža notranjega pliseja</t>
  </si>
  <si>
    <t>15 STAVBA Pas26 - Taborska cesta 31</t>
  </si>
  <si>
    <t>Strešno okno - enokrilno LES belo, 70 x 90 cm, steklo 6/16/4, Rw = 31/36 (-5), žaluzije notri</t>
  </si>
  <si>
    <t>16 KONTROLA KVALITETE IZVEDENIH DEL</t>
  </si>
  <si>
    <t>Meritve zvočne izolirnosti po SIST EN ISO 16283-1:2014</t>
  </si>
  <si>
    <t>1.4 Dodatno</t>
  </si>
  <si>
    <t>2.1 Demontaža z odvozom</t>
  </si>
  <si>
    <t>2.2 Dobava okenskih elementov</t>
  </si>
  <si>
    <t>2.3 Zasteklitev in montaža</t>
  </si>
  <si>
    <t>2.4 Dodatno</t>
  </si>
  <si>
    <t>3.1 Demontaža z odvozom</t>
  </si>
  <si>
    <t>3.2 Dobava okenskih elementov</t>
  </si>
  <si>
    <t>3.3 Zasteklitev in montaža</t>
  </si>
  <si>
    <t>3.4 Dodatno</t>
  </si>
  <si>
    <t>4.1 Demontaža z odvozom</t>
  </si>
  <si>
    <t>4.2 Dobava okenskih elementov</t>
  </si>
  <si>
    <t>4.3 Zasteklitev in montaža</t>
  </si>
  <si>
    <t>4.4 Dodatno</t>
  </si>
  <si>
    <t>5.1 Demontaža z odvozom</t>
  </si>
  <si>
    <t>5.2 Dobava okenskih elementov</t>
  </si>
  <si>
    <t>5.3 Zasteklitev in montaža</t>
  </si>
  <si>
    <t>5.4 Dodatno</t>
  </si>
  <si>
    <t>6.1 Demontaža z odvozom</t>
  </si>
  <si>
    <t>6.2 Dobava okenskih elementov</t>
  </si>
  <si>
    <t>6.3 Zasteklitev in montaža</t>
  </si>
  <si>
    <t>6.4 Dodatno</t>
  </si>
  <si>
    <t>7.1 Demontaža z odvozom</t>
  </si>
  <si>
    <t>7.2 Dobava okenskih elementov</t>
  </si>
  <si>
    <t>7.3 Zasteklitev in montaža</t>
  </si>
  <si>
    <t>7.4 Dodatno</t>
  </si>
  <si>
    <t>8.1 Demontaža z odvozom</t>
  </si>
  <si>
    <t>8.2 Dobava okenskih elementov</t>
  </si>
  <si>
    <t>8.3 Zasteklitev in montaža</t>
  </si>
  <si>
    <t>8.4 Dodatno</t>
  </si>
  <si>
    <t>9.1 Demontaža z odvozom</t>
  </si>
  <si>
    <t>9.2 Dobava okenskih elementov</t>
  </si>
  <si>
    <t>9.3 Zasteklitev in montaža</t>
  </si>
  <si>
    <t>9.4 Dodatno</t>
  </si>
  <si>
    <t>10.1 Demontaža z odvozom</t>
  </si>
  <si>
    <t>10.2 Dobava okenskih elementov</t>
  </si>
  <si>
    <t>10.3 Zasteklitev in montaža</t>
  </si>
  <si>
    <t>10.4 Dodatno</t>
  </si>
  <si>
    <t>11.1 Demontaža z odvozom</t>
  </si>
  <si>
    <t>11.2 Dobava okenskih elementov</t>
  </si>
  <si>
    <t>11.3 Zasteklitev in montaža</t>
  </si>
  <si>
    <t>11.4 Dodatno</t>
  </si>
  <si>
    <t>12.1 Demontaža z odvozom</t>
  </si>
  <si>
    <t>12.2 Dobava okenskih elementov</t>
  </si>
  <si>
    <t>12.3 Zasteklitev in montaža</t>
  </si>
  <si>
    <t>12.4 Dodatno</t>
  </si>
  <si>
    <t>13.1 Demontaža z odvozom</t>
  </si>
  <si>
    <t>13.2 Dobava okenskih elementov</t>
  </si>
  <si>
    <t>13.3 Zasteklitev in montaža</t>
  </si>
  <si>
    <t>13.4 Dodatno</t>
  </si>
  <si>
    <t>14.1 Demontaža z odvozom</t>
  </si>
  <si>
    <t>14.2 Dobava okenskih elementov</t>
  </si>
  <si>
    <t>14.3 Zasteklitev in montaža</t>
  </si>
  <si>
    <t>14.4 Dodatno</t>
  </si>
  <si>
    <t>15.1 Demontaža z odvozom</t>
  </si>
  <si>
    <t>15.2 Dobava okenskih elementov</t>
  </si>
  <si>
    <t>15.3 Zasteklitev in montaža</t>
  </si>
  <si>
    <t>15.4 Dodatno</t>
  </si>
  <si>
    <t>16.1 Meritve zvočne izolirnosti po SIST ISO 16283-3</t>
  </si>
  <si>
    <t>B.6.) PASIVNA PROTIHRUPNA ZAŠČITA</t>
  </si>
  <si>
    <t>B.7.) PLOŠČATI PREPUST 1×1m V KM 132+462</t>
  </si>
  <si>
    <t>B.8.) PREPUST V KM 132+685</t>
  </si>
  <si>
    <t>B.9.) PODHOD 2 V KM 132+757 ŽELEZNIŠKE PROGE</t>
  </si>
  <si>
    <t>A.1.) NADSTREŠKI NAD STOPNIŠČI PODHODA</t>
  </si>
  <si>
    <t>A.2.) UREDITEV FASADE POSTAJNEGA POSLOPJA</t>
  </si>
  <si>
    <t>A.3.) UREDITEV SVTK PROSTOROV</t>
  </si>
  <si>
    <t>B.3.) UREDITEV PARKIRIŠČA</t>
  </si>
  <si>
    <t xml:space="preserve">C.3.) ELEKTRIČNE INŠTALACIJE ZA ŽELEZNIŠKO POSTAJNO POSLOPJE </t>
  </si>
  <si>
    <t>- vključno z odvozom materiala v stalno deponijo in razstiranjem. Izkop za progo je upoštevan v načrtu 3674_3/1</t>
  </si>
  <si>
    <t>Dobava in vgraditev tamponskega drobljenca (GW, SW) v deb. 30 cm, Ev2= 60 MN/m2, %PR= 95%</t>
  </si>
  <si>
    <t>- betonska mulda z odtokom v jašek</t>
  </si>
  <si>
    <t>Izdelava izcednice (barbakane) iz trde plastične cevi, premera 8 cm, dolžine 100 cm.</t>
  </si>
  <si>
    <t>Dobava in vgraditev linijske betonske kinete z LTŽ rešetko z nosilnostjo min. 50 kN</t>
  </si>
  <si>
    <t>3.3.1.</t>
  </si>
  <si>
    <t>kineta širine 30 cm, v naklonu</t>
  </si>
  <si>
    <t>3.3.2.</t>
  </si>
  <si>
    <t>kineta širine 30 cm z vgrajenim padcem</t>
  </si>
  <si>
    <t>Izdelava kanalizacije iz cevi iz polivinilklorida, vključno s podložno plastjo iz zmesi kamnitih zrn, premera 20 cm, v globini do 1,0 m.</t>
  </si>
  <si>
    <t>Izdelava jaška iz cementnega betona, krožnega prereza s premerom 60 cm, globokega 1,0 do 1,5 m</t>
  </si>
  <si>
    <t>- peskolov P1, P2, globine 1,50 m, vključno z LTŽ rešetko 400/400 mm</t>
  </si>
  <si>
    <t>Izdelava jaška iz cementnega betona, krožnega prereza s premerom 60 cm, globokega 1,5 do 2,0 m</t>
  </si>
  <si>
    <t xml:space="preserve">- betonski jašek J4, J5, J6, J7, J8, J9, globine 1,80 do 2,0 m, vključno z armirano betonskim vencem in LTŽ pokrovom nosilnosti C 250. </t>
  </si>
  <si>
    <t>Izdelava jaška iz cementnega betona, krožnega prereza s premerom 80 cm, globokega 2,0 do 2,5 m</t>
  </si>
  <si>
    <t>- betonski jašek J1, J2, J3, J10, globine 2,0  do 2,3 m, vključno z armirano betonskim vencem in LTŽ pokrovom C 250.</t>
  </si>
  <si>
    <t>- pogled zidu nad temeljem</t>
  </si>
  <si>
    <t>- sprednja stran in dilatacije</t>
  </si>
  <si>
    <t>Izdelava podprtega opaža za raven zid, visok do 2 m</t>
  </si>
  <si>
    <t>- opaž sprednje strani zidu in dilatacij, do višine razbremenilne konzole</t>
  </si>
  <si>
    <t>- opaž zidu nad razbremenilno konzolo</t>
  </si>
  <si>
    <t>Opomba:</t>
  </si>
  <si>
    <t>Izvedba betonskega podpornega zidu se izvaja po kampadah, skladno s projektom.</t>
  </si>
  <si>
    <t>Dobava in vgraditev podložnega cementnega betona C12/15 v prerez do 0,15 m3/m2</t>
  </si>
  <si>
    <t>- XC4, XF2, PV-II vodoneprepustni beton</t>
  </si>
  <si>
    <t>Dobava in vgraditev tipske ograje za pešce iz jeklenih cevi s pravokotnim prerezom z mrežnim polnilom, visoke 120 cm</t>
  </si>
  <si>
    <t>- vsi elementi ograje so vroče pocinkani, pritrditev ograje z uvrtanimi sidrnimi vijaki s plastičnimi izolacijskimi vložki. Kvaliteta jekla za ograjo S235. Pritrdilni vijaki iz nerjavnega jekla skladno s ETAG-01.</t>
  </si>
  <si>
    <t>Dobava in vgraditev jeklenih profilov L 100/50/6 mm in L 75/50/7 mm na dnu mrežne ograje za zaščito proti padajočim predmetom. Površina profilov je vroče cinkana.</t>
  </si>
  <si>
    <t xml:space="preserve">Dobava in vgraditev jeklenega profila T 120 s sidri za vgradnjo. PKZ zaščita z barvanjem vidnih površin profila. </t>
  </si>
  <si>
    <t>Izdelava, dobava in vgraditev jeklene odbojne ograje na območju asfaltnega parkirišča. Odbojna ograja ima tipske odbojnike in je preko stebričkov pritrjena s sidri na zgornjo vertikalno steno podpornega zidu. Kvaliteta jekla S235, površina je vroče cinkana. Izvedba po projektu.</t>
  </si>
  <si>
    <t>Izdelava sprijemne plasti – predhodnega premaza s hladnim bitumenskim vezivom, količina 0,31 do 0,4 kg/m2</t>
  </si>
  <si>
    <t>- 2x hladni bitumenski premaz betona v stiku z zemljino.</t>
  </si>
  <si>
    <t>- styrodur debeline 2 cm</t>
  </si>
  <si>
    <t>3. KROVSKO KLEPARSKA DELA</t>
  </si>
  <si>
    <t>Dobava in vgraditev elementa za zaščito brežine iz kamnite zložbe - gabiona; košara je iz palične vroče cinkane mreže (žica deb.6mm), polnilo je iz zmrzlinsko odpornim kamnom frakcije fi 50/125mm. Vključno s pripravo podlage ter vsemi zemeljskimi deli.</t>
  </si>
  <si>
    <t>- brežina pred zidom</t>
  </si>
  <si>
    <t>Demontaža obstječih dotrajanih špirovcev na postajnem objektu ter montaža novih iz suhega smrekovega lesa z vsemi veznimi sredstvi.</t>
  </si>
  <si>
    <t>Demontaža obstoječe strešne valovite kritine, vključno z leseno podkonstrukcijo (letvami) in vsemi ostalimi strešnimi elementi na postajnem objektu z odvozom na deponijo. V postavki upoštevati vse stroške za zagotovitev varnostnih pogojev za delo na višini.</t>
  </si>
  <si>
    <t>Dobava in montaža valovite vlaknocementne kritine na strešno konstrukcijo postajnega objekta v svetlo sivi barvi, debeline min, 6.2mm, vključno z vsem pritdilnim materialom po navodilu proizvajalca, kapnimi obrobami, zidnimi obrobami, čelnimi obrobami, slemenjaki, točkovnimi snegolovi (kompletna zamenjava obstoječe kritine), vključno z dobavo in montažo lesene podkonstrukcije (dvojno letvanje - zračni sloj) ter vgradnjo paroprepustne sekundarne kritine. Medsebojni razmak letev prilagoditi dimenziji valovitih plošč.</t>
  </si>
  <si>
    <t>Projektantski nadzor pri izvedbi vseh del.</t>
  </si>
  <si>
    <t>Zagotovitev pogojev za delo (pisarniški prostori, oprema).</t>
  </si>
  <si>
    <t>Zakoličba posameznih infrastrukturnih vodov (elektrika, komunala, plin, CATV...) po navodilih posameznih upravljavcev, nadzor upravljavcev posameznih vodov pri izvajanju gradbenih del na območju križanja in zaščita komunalnih vodov za celotno območje železniške postaje, ki je predmet nadgradnje.</t>
  </si>
  <si>
    <t>id</t>
  </si>
  <si>
    <t>ID2</t>
  </si>
  <si>
    <t>Zaporno bruno</t>
  </si>
  <si>
    <t xml:space="preserve">Zaporno bruno </t>
  </si>
  <si>
    <r>
      <rPr>
        <b/>
        <sz val="8"/>
        <rFont val="Arial"/>
        <family val="2"/>
        <charset val="238"/>
      </rPr>
      <t>OPOMBA:</t>
    </r>
    <r>
      <rPr>
        <sz val="8"/>
        <rFont val="Arial"/>
        <family val="2"/>
        <charset val="238"/>
      </rPr>
      <t xml:space="preserve"> Kabelska trasa je zajeta v popisih SV naprav in prestavitvi in zaščiti SVTK naprav</t>
    </r>
  </si>
  <si>
    <r>
      <rPr>
        <b/>
        <sz val="8"/>
        <rFont val="Arial"/>
        <family val="2"/>
        <charset val="238"/>
      </rPr>
      <t>OPOMBA:</t>
    </r>
    <r>
      <rPr>
        <sz val="8"/>
        <rFont val="Arial"/>
        <family val="2"/>
        <charset val="238"/>
      </rPr>
      <t xml:space="preserve"> Razdelilnik RPP-M je </t>
    </r>
    <r>
      <rPr>
        <b/>
        <sz val="8"/>
        <rFont val="Arial"/>
        <family val="2"/>
        <charset val="238"/>
      </rPr>
      <t>predviden in zajet v načrtu št. 3674_4/1</t>
    </r>
  </si>
  <si>
    <r>
      <rPr>
        <b/>
        <sz val="8"/>
        <rFont val="Arial"/>
        <family val="2"/>
        <charset val="238"/>
      </rPr>
      <t>OPOMBA:</t>
    </r>
    <r>
      <rPr>
        <sz val="8"/>
        <rFont val="Arial"/>
        <family val="2"/>
        <charset val="238"/>
      </rPr>
      <t xml:space="preserve"> Razdelilnik RPP-D je</t>
    </r>
    <r>
      <rPr>
        <b/>
        <sz val="8"/>
        <rFont val="Arial"/>
        <family val="2"/>
        <charset val="238"/>
      </rPr>
      <t xml:space="preserve"> predviden in zajet v načrtu št. 3674_4/1</t>
    </r>
  </si>
  <si>
    <r>
      <rPr>
        <b/>
        <sz val="8"/>
        <rFont val="Arial"/>
        <family val="2"/>
        <charset val="238"/>
      </rPr>
      <t>OPOMBA:</t>
    </r>
    <r>
      <rPr>
        <sz val="8"/>
        <rFont val="Arial"/>
        <family val="2"/>
        <charset val="238"/>
      </rPr>
      <t xml:space="preserve"> Razdelilniki R-TK1, R-TK2 in R-GSMR so </t>
    </r>
    <r>
      <rPr>
        <b/>
        <sz val="8"/>
        <rFont val="Arial"/>
        <family val="2"/>
        <charset val="238"/>
      </rPr>
      <t>zajeti v načrtu TK naprav</t>
    </r>
  </si>
  <si>
    <r>
      <rPr>
        <b/>
        <sz val="8"/>
        <rFont val="Arial"/>
        <family val="2"/>
        <charset val="238"/>
      </rPr>
      <t>OPOMBA:</t>
    </r>
    <r>
      <rPr>
        <sz val="8"/>
        <rFont val="Arial"/>
        <family val="2"/>
        <charset val="238"/>
      </rPr>
      <t xml:space="preserve"> Po končanem vmesnem zavarovanju odstranitev zabojnika, vseh naprav in povezav; ureditev okolice v prvotno stanje. </t>
    </r>
    <r>
      <rPr>
        <b/>
        <sz val="8"/>
        <rFont val="Arial"/>
        <family val="2"/>
        <charset val="238"/>
      </rPr>
      <t>Upoštevano v poglavju E.2. SV NAPRAVE.</t>
    </r>
  </si>
  <si>
    <r>
      <rPr>
        <b/>
        <sz val="8"/>
        <rFont val="Arial"/>
        <family val="2"/>
        <charset val="238"/>
      </rPr>
      <t>OPOMBA:</t>
    </r>
    <r>
      <rPr>
        <sz val="8"/>
        <rFont val="Arial"/>
        <family val="2"/>
        <charset val="238"/>
      </rPr>
      <t xml:space="preserve"> Izdelava ozemljitve za ozemljitev zabojnika ali hiške. Obseg del: dobava in vkop INOX valjanca 30x3,5 (mm), v globini 0,6 m in dolžine 2x25 m ter izdelava obroča okrog zabojnika, dovoz zemlje po ozemljilu. </t>
    </r>
    <r>
      <rPr>
        <b/>
        <sz val="8"/>
        <rFont val="Arial"/>
        <family val="2"/>
        <charset val="238"/>
      </rPr>
      <t xml:space="preserve"> Upoštevano v poglavju E.2. SV NAPRAVE.</t>
    </r>
  </si>
  <si>
    <r>
      <rPr>
        <b/>
        <sz val="8"/>
        <rFont val="Arial"/>
        <family val="2"/>
        <charset val="238"/>
      </rPr>
      <t>OPOMBA:</t>
    </r>
    <r>
      <rPr>
        <sz val="8"/>
        <rFont val="Arial"/>
        <family val="2"/>
        <charset val="238"/>
      </rPr>
      <t xml:space="preserve"> Izdelava ozemljitve za ozemljitev kabelskih razvodišč. Obseg del: dobava in vkop INOX valjanca 30x3,5 (mm), v globini 0,6 m in dolžine 2x25 m, spojitev valjanca s kabelskim čevljem in vijakom ter bituminiziranje spojev, spajanje Cu pletenice 16 mm2, pritrditev s kabelskim čevljem v omarici, dovoz zemlje po ozemljilu. </t>
    </r>
    <r>
      <rPr>
        <b/>
        <sz val="8"/>
        <rFont val="Arial"/>
        <family val="2"/>
        <charset val="238"/>
      </rPr>
      <t xml:space="preserve"> Upoštevano v poglavju E.2. SV NAPRAVE.</t>
    </r>
  </si>
  <si>
    <r>
      <rPr>
        <b/>
        <sz val="8"/>
        <rFont val="Arial"/>
        <family val="2"/>
        <charset val="238"/>
      </rPr>
      <t>OPOMBA:</t>
    </r>
    <r>
      <rPr>
        <sz val="8"/>
        <rFont val="Arial"/>
        <family val="2"/>
        <charset val="238"/>
      </rPr>
      <t xml:space="preserve"> Telefonska omara TO (npr. Krone, tip KOS) z vso opremo, ob progi (uvozni signal), povezava na ozemljitev. </t>
    </r>
    <r>
      <rPr>
        <b/>
        <sz val="8"/>
        <rFont val="Arial"/>
        <family val="2"/>
        <charset val="238"/>
      </rPr>
      <t>Upoštevano v poglavju E.3. TK NAPRAVE.</t>
    </r>
  </si>
  <si>
    <r>
      <rPr>
        <b/>
        <sz val="8"/>
        <rFont val="Arial"/>
        <family val="2"/>
        <charset val="238"/>
      </rPr>
      <t>OPOMBA:</t>
    </r>
    <r>
      <rPr>
        <sz val="8"/>
        <rFont val="Arial"/>
        <family val="2"/>
        <charset val="238"/>
      </rPr>
      <t xml:space="preserve"> Odstranitev telefonske omare, interfona ali stebrička, s temeljem, odvoz v skladišče SVTK naprav. </t>
    </r>
    <r>
      <rPr>
        <b/>
        <sz val="8"/>
        <rFont val="Arial"/>
        <family val="2"/>
        <charset val="238"/>
      </rPr>
      <t>Upoštevano v poglavju E.3. TK NAPRAVE.</t>
    </r>
  </si>
  <si>
    <r>
      <rPr>
        <b/>
        <sz val="8"/>
        <rFont val="Arial"/>
        <family val="2"/>
        <charset val="238"/>
      </rPr>
      <t>OPOMBA:</t>
    </r>
    <r>
      <rPr>
        <sz val="8"/>
        <rFont val="Arial"/>
        <family val="2"/>
        <charset val="238"/>
      </rPr>
      <t xml:space="preserve"> Ureditev novega tehničnega 
prostora in napajalnega dela, ki obsega:
- ureditev tlaka v prostoru
- dvojni antistatični pod
- izdelava talnih kanalov
- izdelava preboja v obstoječi bat. prostor
- pleskanje prostora
- ureditev in čiščenje
v ceni obnove postajnega poslopja
</t>
    </r>
  </si>
  <si>
    <r>
      <rPr>
        <b/>
        <sz val="8"/>
        <rFont val="Arial"/>
        <family val="2"/>
        <charset val="238"/>
      </rPr>
      <t>OPOMBA:</t>
    </r>
    <r>
      <rPr>
        <sz val="8"/>
        <rFont val="Arial"/>
        <family val="2"/>
        <charset val="238"/>
      </rPr>
      <t xml:space="preserve"> Začasna prestavitev uvoznih
signalov in predsignalov s
kabelskim končnikom, signalnim kablom
in betonskim temeljem, s signalno
omarico - glej vmesna zavarovanja
</t>
    </r>
  </si>
  <si>
    <r>
      <rPr>
        <b/>
        <sz val="8"/>
        <rFont val="Arial"/>
        <family val="2"/>
        <charset val="238"/>
      </rPr>
      <t>OPOMBA:</t>
    </r>
    <r>
      <rPr>
        <sz val="8"/>
        <rFont val="Arial"/>
        <family val="2"/>
        <charset val="238"/>
      </rPr>
      <t xml:space="preserve"> Demontaža obstoječih velikih signalov
komplet s temeljem - v fazah vmesnega zavarovanja
</t>
    </r>
  </si>
  <si>
    <r>
      <rPr>
        <b/>
        <sz val="8"/>
        <rFont val="Arial"/>
        <family val="2"/>
        <charset val="238"/>
      </rPr>
      <t>OPOMBA:</t>
    </r>
    <r>
      <rPr>
        <sz val="8"/>
        <rFont val="Arial"/>
        <family val="2"/>
        <charset val="238"/>
      </rPr>
      <t xml:space="preserve"> Rušenje obstoječih stojišč 
uvoznih signalov - v fazah vmesnega zavarovanja
</t>
    </r>
  </si>
  <si>
    <r>
      <t xml:space="preserve">OPOMBA: Demontaža raztirnika - </t>
    </r>
    <r>
      <rPr>
        <b/>
        <sz val="8"/>
        <rFont val="Arial"/>
        <family val="2"/>
        <charset val="238"/>
      </rPr>
      <t>v fazah vmesnega zavarovanja</t>
    </r>
  </si>
  <si>
    <r>
      <rPr>
        <b/>
        <sz val="8"/>
        <rFont val="Arial"/>
        <family val="2"/>
        <charset val="238"/>
      </rPr>
      <t>OPOMBA:</t>
    </r>
    <r>
      <rPr>
        <sz val="8"/>
        <rFont val="Arial"/>
        <family val="2"/>
        <charset val="238"/>
      </rPr>
      <t xml:space="preserve"> Zaklepanje in blokranje kretnice 14
za vožnje na 3. in 4. postajni tir - se uporabi obstoječa ključavnica
</t>
    </r>
  </si>
  <si>
    <r>
      <rPr>
        <b/>
        <sz val="8"/>
        <rFont val="Arial"/>
        <family val="2"/>
        <charset val="238"/>
      </rPr>
      <t>OPOMBA:</t>
    </r>
    <r>
      <rPr>
        <sz val="8"/>
        <rFont val="Arial"/>
        <family val="2"/>
        <charset val="238"/>
      </rPr>
      <t xml:space="preserve"> Zaklepanje in blokiranje kretnice 2
za vožnje na 3. postajni tir - se uporabi obstoječa ključavnica
</t>
    </r>
  </si>
  <si>
    <r>
      <rPr>
        <b/>
        <sz val="8"/>
        <rFont val="Arial"/>
        <family val="2"/>
        <charset val="238"/>
      </rPr>
      <t>OPOMBA:</t>
    </r>
    <r>
      <rPr>
        <sz val="8"/>
        <rFont val="Arial"/>
        <family val="2"/>
        <charset val="238"/>
      </rPr>
      <t xml:space="preserve"> Začasni peron med tiroma 3 in 4 </t>
    </r>
    <r>
      <rPr>
        <b/>
        <sz val="8"/>
        <rFont val="Arial"/>
        <family val="2"/>
        <charset val="238"/>
      </rPr>
      <t>- v gradbenem delu projekta</t>
    </r>
  </si>
  <si>
    <r>
      <rPr>
        <b/>
        <sz val="8"/>
        <rFont val="Arial"/>
        <family val="2"/>
        <charset val="238"/>
      </rPr>
      <t>OPOMBA:</t>
    </r>
    <r>
      <rPr>
        <sz val="8"/>
        <rFont val="Arial"/>
        <family val="2"/>
        <charset val="238"/>
      </rPr>
      <t xml:space="preserve"> Signalni znak zaključek tira (mehanski MTS)
prevlečen z odsevno folijo - v poglavju kretnice
</t>
    </r>
  </si>
  <si>
    <r>
      <rPr>
        <b/>
        <sz val="8"/>
        <rFont val="Arial"/>
        <family val="2"/>
        <charset val="238"/>
      </rPr>
      <t>OPOMBA:</t>
    </r>
    <r>
      <rPr>
        <sz val="8"/>
        <rFont val="Arial"/>
        <family val="2"/>
        <charset val="238"/>
      </rPr>
      <t xml:space="preserve"> Raztirnik RZ - </t>
    </r>
    <r>
      <rPr>
        <b/>
        <sz val="8"/>
        <rFont val="Arial"/>
        <family val="2"/>
        <charset val="238"/>
      </rPr>
      <t>ostane med K4N in K5N iz prejšne faze</t>
    </r>
  </si>
  <si>
    <r>
      <rPr>
        <b/>
        <sz val="8"/>
        <color theme="1"/>
        <rFont val="Arial"/>
        <family val="2"/>
        <charset val="238"/>
      </rPr>
      <t>OPOMBA:</t>
    </r>
    <r>
      <rPr>
        <sz val="8"/>
        <color theme="1"/>
        <rFont val="Arial"/>
        <family val="2"/>
        <charset val="238"/>
      </rPr>
      <t xml:space="preserve"> Podometne TK inštalacijske cevi in ostale doze v konstrukcji podhoda -</t>
    </r>
    <r>
      <rPr>
        <b/>
        <sz val="8"/>
        <color theme="1"/>
        <rFont val="Arial"/>
        <family val="2"/>
        <charset val="238"/>
      </rPr>
      <t xml:space="preserve"> v popisu načrta el. inštalacij in el. opreme</t>
    </r>
  </si>
  <si>
    <r>
      <rPr>
        <b/>
        <sz val="8"/>
        <color theme="1"/>
        <rFont val="Arial"/>
        <family val="2"/>
        <charset val="238"/>
      </rPr>
      <t>OPOMBA:</t>
    </r>
    <r>
      <rPr>
        <sz val="8"/>
        <color theme="1"/>
        <rFont val="Arial"/>
        <family val="2"/>
        <charset val="238"/>
      </rPr>
      <t xml:space="preserve"> SFP modul za optično/električni pretvornik - </t>
    </r>
    <r>
      <rPr>
        <b/>
        <sz val="8"/>
        <color theme="1"/>
        <rFont val="Arial"/>
        <family val="2"/>
        <charset val="238"/>
      </rPr>
      <t xml:space="preserve">upoštevano v poglavju 3.9. </t>
    </r>
  </si>
  <si>
    <r>
      <rPr>
        <b/>
        <sz val="8"/>
        <rFont val="Arial"/>
        <family val="2"/>
        <charset val="238"/>
      </rPr>
      <t>OPOMBA:</t>
    </r>
    <r>
      <rPr>
        <sz val="8"/>
        <rFont val="Arial"/>
        <family val="2"/>
        <charset val="238"/>
      </rPr>
      <t xml:space="preserve"> Delovanje mehanske SV naprave
in naprav ROSP
v času vmesnih zavarovanj - v poglavju vmesna zavarovanja
</t>
    </r>
  </si>
  <si>
    <r>
      <rPr>
        <b/>
        <sz val="8"/>
        <color theme="1"/>
        <rFont val="Arial"/>
        <family val="2"/>
        <charset val="238"/>
      </rPr>
      <t>OPOMBA:</t>
    </r>
    <r>
      <rPr>
        <sz val="8"/>
        <color theme="1"/>
        <rFont val="Arial"/>
        <family val="2"/>
        <charset val="238"/>
      </rPr>
      <t xml:space="preserve"> Uvod in zaključitev odcepnega kabla v LB telefonski omari (uvozni signal), vključno s kabelskim končnikom in prenapetostno zaščito -</t>
    </r>
    <r>
      <rPr>
        <b/>
        <sz val="8"/>
        <color theme="1"/>
        <rFont val="Arial"/>
        <family val="2"/>
        <charset val="238"/>
      </rPr>
      <t xml:space="preserve"> v načrtu Prestavitve in zaščite</t>
    </r>
  </si>
  <si>
    <r>
      <rPr>
        <b/>
        <sz val="8"/>
        <color theme="1"/>
        <rFont val="Arial"/>
        <family val="2"/>
        <charset val="238"/>
      </rPr>
      <t>OPOMBA:</t>
    </r>
    <r>
      <rPr>
        <sz val="8"/>
        <color theme="1"/>
        <rFont val="Arial"/>
        <family val="2"/>
        <charset val="238"/>
      </rPr>
      <t xml:space="preserve"> Uvod in zaključitev TK kabla v LB telefonski omari (uvozni signal), vključno z letvico LSA 10/2 - </t>
    </r>
    <r>
      <rPr>
        <b/>
        <sz val="8"/>
        <color theme="1"/>
        <rFont val="Arial"/>
        <family val="2"/>
        <charset val="238"/>
      </rPr>
      <t>v načrtu SV naprav</t>
    </r>
  </si>
  <si>
    <r>
      <rPr>
        <b/>
        <sz val="8"/>
        <rFont val="Arial"/>
        <family val="2"/>
        <charset val="238"/>
      </rPr>
      <t>OPOMBA:</t>
    </r>
    <r>
      <rPr>
        <sz val="8"/>
        <rFont val="Arial"/>
        <family val="2"/>
        <charset val="238"/>
      </rPr>
      <t xml:space="preserve"> * DOM funkcionalnost je obvezna; lahko se vgradijo t.i. Cisco kompatibilni SFP vmesniki
</t>
    </r>
  </si>
  <si>
    <r>
      <rPr>
        <b/>
        <sz val="8"/>
        <color theme="1"/>
        <rFont val="Arial"/>
        <family val="2"/>
        <charset val="238"/>
      </rPr>
      <t>OPOMBA:</t>
    </r>
    <r>
      <rPr>
        <sz val="8"/>
        <color theme="1"/>
        <rFont val="Arial"/>
        <family val="2"/>
        <charset val="238"/>
      </rPr>
      <t xml:space="preserve"> TK kabel TK 59 M 3 x 4 x 0,8 - </t>
    </r>
    <r>
      <rPr>
        <b/>
        <sz val="8"/>
        <rFont val="Arial"/>
        <family val="2"/>
        <charset val="238"/>
      </rPr>
      <t>v načrtu gretja kretnic</t>
    </r>
  </si>
  <si>
    <r>
      <rPr>
        <b/>
        <sz val="8"/>
        <color theme="1"/>
        <rFont val="Arial"/>
        <family val="2"/>
        <charset val="238"/>
      </rPr>
      <t>OPOMBA:</t>
    </r>
    <r>
      <rPr>
        <sz val="8"/>
        <color theme="1"/>
        <rFont val="Arial"/>
        <family val="2"/>
        <charset val="238"/>
      </rPr>
      <t xml:space="preserve"> Zaključevanje kabla TK 59 M 3x4x0,8 -  </t>
    </r>
    <r>
      <rPr>
        <b/>
        <sz val="8"/>
        <color theme="1"/>
        <rFont val="Arial"/>
        <family val="2"/>
        <charset val="238"/>
      </rPr>
      <t>v načrtu gretja kretnic</t>
    </r>
  </si>
  <si>
    <r>
      <rPr>
        <b/>
        <sz val="8"/>
        <color theme="1"/>
        <rFont val="Arial"/>
        <family val="2"/>
        <charset val="238"/>
      </rPr>
      <t>OPOMBA:</t>
    </r>
    <r>
      <rPr>
        <sz val="8"/>
        <color theme="1"/>
        <rFont val="Arial"/>
        <family val="2"/>
        <charset val="238"/>
      </rPr>
      <t xml:space="preserve"> Meritve TK 59 M 3x4x0,8 -  </t>
    </r>
    <r>
      <rPr>
        <b/>
        <sz val="8"/>
        <color theme="1"/>
        <rFont val="Arial"/>
        <family val="2"/>
        <charset val="238"/>
      </rPr>
      <t>v načrtu gretja kretnic</t>
    </r>
  </si>
  <si>
    <t>1. Napisna tabla</t>
  </si>
  <si>
    <r>
      <rPr>
        <b/>
        <sz val="8"/>
        <rFont val="Arial"/>
        <family val="2"/>
        <charset val="238"/>
      </rPr>
      <t>OPOMBA:</t>
    </r>
    <r>
      <rPr>
        <sz val="8"/>
        <rFont val="Arial"/>
        <family val="2"/>
        <charset val="238"/>
      </rPr>
      <t xml:space="preserve"> Tam, kjer je v popisu določen kos opisan kot določen tip ali blagovna znamka (kot npr...), se to razume v smislu lažjega opisa: enakovreden ali boljši.</t>
    </r>
  </si>
  <si>
    <r>
      <rPr>
        <b/>
        <sz val="8"/>
        <rFont val="Arial"/>
        <family val="2"/>
        <charset val="238"/>
      </rPr>
      <t>OPOMBA:</t>
    </r>
    <r>
      <rPr>
        <sz val="8"/>
        <rFont val="Arial"/>
        <family val="2"/>
        <charset val="238"/>
      </rPr>
      <t xml:space="preserve"> Gradbena dela, pridejo vpoštev samo če bo potrebno polaganje ozemljila okoli stavbe na cestni strani poslopja</t>
    </r>
  </si>
  <si>
    <t>Notranja tekoča kontrola za vsa dela na območju postaje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</si>
</sst>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_-* #,##0.00\ _S_I_T_-;\-* #,##0.00\ _S_I_T_-;_-* &quot;-&quot;??\ _S_I_T_-;_-@_-"/>
    <numFmt numFmtId="167" formatCode="_ * #,##0.00_-\ &quot;SIT&quot;_ ;_ * #,##0.00\-\ &quot;SIT&quot;_ ;_ * &quot;-&quot;??_-\ &quot;SIT&quot;_ ;_ @_ "/>
    <numFmt numFmtId="168" formatCode="#,##0.00_);\(#,##0.00\)"/>
    <numFmt numFmtId="169" formatCode="#,##0.00\ &quot;€&quot;"/>
  </numFmts>
  <fonts count="5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b/>
      <sz val="10"/>
      <name val="Arial"/>
      <family val="2"/>
      <charset val="238"/>
    </font>
    <font>
      <sz val="10"/>
      <name val="Arial"/>
      <family val="2"/>
    </font>
    <font>
      <sz val="8"/>
      <name val="Arial"/>
      <family val="2"/>
      <charset val="238"/>
    </font>
    <font>
      <b/>
      <sz val="8"/>
      <name val="Arial"/>
      <family val="2"/>
      <charset val="238"/>
    </font>
    <font>
      <sz val="10"/>
      <name val="Arial"/>
      <family val="2"/>
      <charset val="238"/>
    </font>
    <font>
      <sz val="10"/>
      <name val="SL Dutch"/>
      <charset val="238"/>
    </font>
    <font>
      <sz val="8"/>
      <color rgb="FFFF0000"/>
      <name val="Arial"/>
      <family val="2"/>
      <charset val="238"/>
    </font>
    <font>
      <sz val="11"/>
      <name val="Times New Roman CE"/>
      <charset val="238"/>
    </font>
    <font>
      <sz val="12"/>
      <name val="Courier"/>
      <family val="1"/>
      <charset val="238"/>
    </font>
    <font>
      <sz val="10"/>
      <name val="Times New Roman CE"/>
      <charset val="238"/>
    </font>
    <font>
      <sz val="10"/>
      <name val="MS Sans Serif"/>
      <family val="2"/>
      <charset val="238"/>
    </font>
    <font>
      <b/>
      <sz val="8"/>
      <color rgb="FFFF0000"/>
      <name val="Arial"/>
      <family val="2"/>
      <charset val="238"/>
    </font>
    <font>
      <sz val="18"/>
      <name val="Courier"/>
      <family val="1"/>
      <charset val="238"/>
    </font>
    <font>
      <b/>
      <sz val="10"/>
      <color rgb="FFFF0000"/>
      <name val="Arial"/>
      <family val="2"/>
      <charset val="238"/>
    </font>
    <font>
      <b/>
      <sz val="12"/>
      <name val="Arial"/>
      <family val="2"/>
      <charset val="238"/>
    </font>
    <font>
      <u/>
      <sz val="10"/>
      <color theme="10"/>
      <name val="Arial"/>
      <family val="2"/>
      <charset val="238"/>
    </font>
    <font>
      <sz val="8"/>
      <color theme="1"/>
      <name val="Arial"/>
      <family val="2"/>
      <charset val="238"/>
    </font>
    <font>
      <b/>
      <sz val="8"/>
      <color theme="1"/>
      <name val="Arial"/>
      <family val="2"/>
      <charset val="238"/>
    </font>
    <font>
      <vertAlign val="subscript"/>
      <sz val="8"/>
      <color theme="1"/>
      <name val="Arial"/>
      <family val="2"/>
      <charset val="238"/>
    </font>
    <font>
      <vertAlign val="subscript"/>
      <sz val="8"/>
      <name val="Arial"/>
      <family val="2"/>
      <charset val="238"/>
    </font>
    <font>
      <vertAlign val="superscript"/>
      <sz val="8"/>
      <name val="Arial"/>
      <family val="2"/>
      <charset val="238"/>
    </font>
    <font>
      <vertAlign val="subscript"/>
      <sz val="8"/>
      <color indexed="8"/>
      <name val="Arial"/>
      <family val="2"/>
      <charset val="238"/>
    </font>
    <font>
      <sz val="8"/>
      <color indexed="8"/>
      <name val="Arial"/>
      <family val="2"/>
      <charset val="238"/>
    </font>
    <font>
      <sz val="8"/>
      <color indexed="10"/>
      <name val="Arial"/>
      <family val="2"/>
      <charset val="238"/>
    </font>
    <font>
      <b/>
      <sz val="8"/>
      <color indexed="8"/>
      <name val="Arial"/>
      <family val="2"/>
      <charset val="238"/>
    </font>
    <font>
      <vertAlign val="superscript"/>
      <sz val="8"/>
      <color indexed="8"/>
      <name val="Arial"/>
      <family val="2"/>
      <charset val="238"/>
    </font>
    <font>
      <vertAlign val="superscript"/>
      <sz val="8"/>
      <color theme="1"/>
      <name val="Arial"/>
      <family val="2"/>
      <charset val="238"/>
    </font>
    <font>
      <sz val="18"/>
      <name val="Courier"/>
      <charset val="238"/>
    </font>
    <font>
      <sz val="10"/>
      <name val="Arial CE"/>
      <charset val="238"/>
    </font>
    <font>
      <sz val="12"/>
      <name val="Courier"/>
      <family val="3"/>
    </font>
    <font>
      <sz val="11"/>
      <color indexed="8"/>
      <name val="Calibri"/>
      <family val="2"/>
      <charset val="238"/>
    </font>
    <font>
      <sz val="10"/>
      <color theme="1"/>
      <name val="Arial"/>
      <family val="2"/>
      <charset val="238"/>
    </font>
    <font>
      <sz val="12"/>
      <name val="Calibri"/>
      <family val="2"/>
    </font>
    <font>
      <sz val="8"/>
      <name val="Calibri"/>
      <family val="2"/>
      <charset val="238"/>
    </font>
    <font>
      <sz val="10"/>
      <color theme="1"/>
      <name val="Arial"/>
    </font>
    <font>
      <sz val="8"/>
      <name val="Arial"/>
    </font>
    <font>
      <sz val="8"/>
      <color theme="1"/>
      <name val="Arial"/>
    </font>
    <font>
      <sz val="8"/>
      <color theme="1"/>
      <name val="Arial"/>
      <family val="2"/>
    </font>
  </fonts>
  <fills count="17">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50"/>
        <bgColor indexed="64"/>
      </patternFill>
    </fill>
    <fill>
      <patternFill patternType="solid">
        <fgColor indexed="1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8">
    <xf numFmtId="0" fontId="0" fillId="0" borderId="0"/>
    <xf numFmtId="166" fontId="15" fillId="0" borderId="0" applyFont="0" applyFill="0" applyBorder="0" applyAlignment="0" applyProtection="0"/>
    <xf numFmtId="0" fontId="15" fillId="0" borderId="0"/>
    <xf numFmtId="0" fontId="15" fillId="0" borderId="0"/>
    <xf numFmtId="0" fontId="14" fillId="0" borderId="0"/>
    <xf numFmtId="0" fontId="15" fillId="0" borderId="0"/>
    <xf numFmtId="0" fontId="15" fillId="0" borderId="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7" fillId="0" borderId="0"/>
    <xf numFmtId="0" fontId="14" fillId="0" borderId="0"/>
    <xf numFmtId="165" fontId="14" fillId="0" borderId="0" applyFont="0" applyFill="0" applyBorder="0" applyAlignment="0" applyProtection="0"/>
    <xf numFmtId="0" fontId="14" fillId="0" borderId="0"/>
    <xf numFmtId="0" fontId="13" fillId="0" borderId="0"/>
    <xf numFmtId="0" fontId="12" fillId="0" borderId="0"/>
    <xf numFmtId="0" fontId="11" fillId="0" borderId="0"/>
    <xf numFmtId="0" fontId="14" fillId="0" borderId="0"/>
    <xf numFmtId="0" fontId="20" fillId="0" borderId="0"/>
    <xf numFmtId="0" fontId="10" fillId="0" borderId="0"/>
    <xf numFmtId="0" fontId="9" fillId="0" borderId="0"/>
    <xf numFmtId="0" fontId="21" fillId="0" borderId="0"/>
    <xf numFmtId="9" fontId="21" fillId="0" borderId="0" applyFont="0" applyFill="0" applyBorder="0" applyAlignment="0" applyProtection="0"/>
    <xf numFmtId="167" fontId="21" fillId="0" borderId="0" applyFont="0" applyFill="0" applyBorder="0" applyAlignment="0" applyProtection="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5" fillId="0" borderId="0"/>
    <xf numFmtId="0" fontId="26" fillId="0" borderId="0"/>
    <xf numFmtId="0" fontId="14" fillId="0" borderId="0"/>
    <xf numFmtId="165" fontId="8" fillId="0" borderId="0" applyFont="0" applyFill="0" applyBorder="0" applyAlignment="0" applyProtection="0"/>
    <xf numFmtId="0" fontId="14" fillId="0" borderId="0"/>
    <xf numFmtId="0" fontId="8" fillId="0" borderId="0"/>
    <xf numFmtId="164" fontId="8" fillId="0" borderId="0" applyFont="0" applyFill="0" applyBorder="0" applyAlignment="0" applyProtection="0"/>
    <xf numFmtId="168" fontId="24" fillId="0" borderId="0"/>
    <xf numFmtId="168" fontId="24" fillId="0" borderId="0"/>
    <xf numFmtId="168" fontId="24" fillId="0" borderId="0"/>
    <xf numFmtId="39" fontId="28" fillId="0" borderId="0"/>
    <xf numFmtId="0" fontId="7" fillId="0" borderId="0"/>
    <xf numFmtId="0" fontId="6" fillId="0" borderId="0"/>
    <xf numFmtId="0" fontId="14" fillId="0" borderId="0"/>
    <xf numFmtId="0" fontId="5" fillId="0" borderId="0"/>
    <xf numFmtId="0" fontId="5" fillId="0" borderId="0"/>
    <xf numFmtId="0" fontId="4" fillId="0" borderId="0"/>
    <xf numFmtId="0" fontId="3" fillId="0" borderId="0"/>
    <xf numFmtId="0" fontId="31" fillId="0" borderId="0" applyNumberFormat="0" applyFill="0" applyBorder="0" applyAlignment="0" applyProtection="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39" fontId="43"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0" fontId="46" fillId="0" borderId="0"/>
    <xf numFmtId="39" fontId="24" fillId="0" borderId="0"/>
    <xf numFmtId="39" fontId="24" fillId="0" borderId="0"/>
    <xf numFmtId="39" fontId="24" fillId="0" borderId="0"/>
    <xf numFmtId="39" fontId="45"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0" fontId="46"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8" fillId="0" borderId="0"/>
    <xf numFmtId="39" fontId="24" fillId="0" borderId="0"/>
    <xf numFmtId="39" fontId="24" fillId="0" borderId="0"/>
    <xf numFmtId="39" fontId="24" fillId="0" borderId="0"/>
    <xf numFmtId="39" fontId="24" fillId="0" borderId="0"/>
    <xf numFmtId="0" fontId="1" fillId="0" borderId="0"/>
    <xf numFmtId="0" fontId="1" fillId="0" borderId="0"/>
    <xf numFmtId="39" fontId="24" fillId="0" borderId="0"/>
    <xf numFmtId="39" fontId="24" fillId="0" borderId="0"/>
    <xf numFmtId="39" fontId="28"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4" fillId="0" borderId="0"/>
    <xf numFmtId="39" fontId="28" fillId="0" borderId="0"/>
    <xf numFmtId="39" fontId="24" fillId="0" borderId="0"/>
    <xf numFmtId="39" fontId="28" fillId="0" borderId="0"/>
    <xf numFmtId="39" fontId="24" fillId="0" borderId="0"/>
    <xf numFmtId="39" fontId="45" fillId="0" borderId="0"/>
    <xf numFmtId="166" fontId="46" fillId="0" borderId="0" applyFont="0" applyFill="0" applyBorder="0" applyAlignment="0" applyProtection="0"/>
    <xf numFmtId="0" fontId="44" fillId="0" borderId="0"/>
    <xf numFmtId="0" fontId="44" fillId="0" borderId="0">
      <alignment wrapText="1"/>
    </xf>
  </cellStyleXfs>
  <cellXfs count="254">
    <xf numFmtId="0" fontId="0" fillId="0" borderId="0" xfId="0"/>
    <xf numFmtId="0" fontId="16" fillId="0" borderId="0" xfId="0" applyNumberFormat="1" applyFont="1" applyAlignment="1" applyProtection="1">
      <alignment horizontal="left" vertical="top" wrapText="1"/>
    </xf>
    <xf numFmtId="169" fontId="14" fillId="0" borderId="0" xfId="0" applyNumberFormat="1" applyFont="1" applyAlignment="1" applyProtection="1">
      <alignment horizontal="right" vertical="top"/>
    </xf>
    <xf numFmtId="0" fontId="14" fillId="0" borderId="0" xfId="0" applyNumberFormat="1" applyFont="1" applyAlignment="1" applyProtection="1">
      <alignment horizontal="left" vertical="top" wrapText="1"/>
    </xf>
    <xf numFmtId="0" fontId="0" fillId="0" borderId="0" xfId="0" applyProtection="1"/>
    <xf numFmtId="49" fontId="18" fillId="0" borderId="0" xfId="77" applyNumberFormat="1" applyFont="1" applyAlignment="1" applyProtection="1">
      <alignment horizontal="right" vertical="top"/>
    </xf>
    <xf numFmtId="4" fontId="18" fillId="0" borderId="0" xfId="77" applyNumberFormat="1" applyFont="1" applyAlignment="1" applyProtection="1">
      <alignment horizontal="center" vertical="top"/>
    </xf>
    <xf numFmtId="169" fontId="18" fillId="0" borderId="0" xfId="77" applyNumberFormat="1" applyFont="1" applyAlignment="1" applyProtection="1">
      <alignment horizontal="right" vertical="top"/>
    </xf>
    <xf numFmtId="0" fontId="27" fillId="0" borderId="0" xfId="77" applyFont="1" applyAlignment="1" applyProtection="1">
      <alignment horizontal="left" vertical="top" wrapText="1"/>
    </xf>
    <xf numFmtId="0" fontId="18" fillId="0" borderId="0" xfId="77" applyFont="1" applyAlignment="1" applyProtection="1">
      <alignment horizontal="left" vertical="top" wrapText="1"/>
    </xf>
    <xf numFmtId="0" fontId="27" fillId="0" borderId="0" xfId="77" applyFont="1" applyAlignment="1" applyProtection="1">
      <alignment horizontal="center" vertical="top" wrapText="1"/>
    </xf>
    <xf numFmtId="49" fontId="18" fillId="6" borderId="1" xfId="77" applyNumberFormat="1" applyFont="1" applyFill="1" applyBorder="1" applyAlignment="1" applyProtection="1">
      <alignment horizontal="right" vertical="top" wrapText="1"/>
    </xf>
    <xf numFmtId="49" fontId="18" fillId="3" borderId="1" xfId="77" applyNumberFormat="1" applyFont="1" applyFill="1" applyBorder="1" applyAlignment="1" applyProtection="1">
      <alignment horizontal="right" vertical="top"/>
    </xf>
    <xf numFmtId="49" fontId="18" fillId="5" borderId="1" xfId="77" applyNumberFormat="1" applyFont="1" applyFill="1" applyBorder="1" applyAlignment="1" applyProtection="1">
      <alignment horizontal="right" vertical="top"/>
    </xf>
    <xf numFmtId="49" fontId="18" fillId="4" borderId="1" xfId="77" applyNumberFormat="1" applyFont="1" applyFill="1" applyBorder="1" applyAlignment="1" applyProtection="1">
      <alignment horizontal="right" vertical="top"/>
    </xf>
    <xf numFmtId="49" fontId="18" fillId="0" borderId="1" xfId="77" applyNumberFormat="1" applyFont="1" applyBorder="1" applyAlignment="1" applyProtection="1">
      <alignment horizontal="right" vertical="top"/>
    </xf>
    <xf numFmtId="4" fontId="18" fillId="0" borderId="1" xfId="77" applyNumberFormat="1" applyFont="1" applyBorder="1" applyAlignment="1" applyProtection="1">
      <alignment horizontal="right" vertical="top"/>
    </xf>
    <xf numFmtId="0" fontId="27" fillId="0" borderId="0" xfId="77" applyFont="1" applyFill="1" applyAlignment="1" applyProtection="1">
      <alignment horizontal="left" vertical="top" wrapText="1"/>
    </xf>
    <xf numFmtId="0" fontId="16" fillId="0" borderId="0" xfId="0" applyFont="1" applyAlignment="1" applyProtection="1">
      <alignment horizontal="center" vertical="top"/>
    </xf>
    <xf numFmtId="0" fontId="16" fillId="0" borderId="0" xfId="0" applyFont="1" applyFill="1" applyBorder="1" applyAlignment="1" applyProtection="1">
      <alignment horizontal="center" vertical="top"/>
    </xf>
    <xf numFmtId="0" fontId="16" fillId="6" borderId="1" xfId="77" applyFont="1" applyFill="1" applyBorder="1" applyAlignment="1" applyProtection="1">
      <alignment horizontal="left" vertical="top" wrapText="1"/>
    </xf>
    <xf numFmtId="169" fontId="16" fillId="6" borderId="1" xfId="77" applyNumberFormat="1" applyFont="1" applyFill="1" applyBorder="1" applyAlignment="1" applyProtection="1">
      <alignment horizontal="right" vertical="top" wrapText="1"/>
    </xf>
    <xf numFmtId="169" fontId="16" fillId="4" borderId="1" xfId="0" applyNumberFormat="1" applyFont="1" applyFill="1" applyBorder="1" applyAlignment="1" applyProtection="1">
      <alignment horizontal="right" vertical="top"/>
    </xf>
    <xf numFmtId="0" fontId="14" fillId="0" borderId="1" xfId="0" applyNumberFormat="1" applyFont="1" applyBorder="1" applyAlignment="1" applyProtection="1">
      <alignment horizontal="left" vertical="top" wrapText="1"/>
    </xf>
    <xf numFmtId="169" fontId="14" fillId="0" borderId="1" xfId="0" applyNumberFormat="1" applyFont="1" applyFill="1" applyBorder="1" applyAlignment="1" applyProtection="1">
      <alignment horizontal="right" vertical="top"/>
    </xf>
    <xf numFmtId="0" fontId="14" fillId="0" borderId="1" xfId="0" applyNumberFormat="1" applyFont="1" applyFill="1" applyBorder="1" applyAlignment="1" applyProtection="1">
      <alignment horizontal="left" vertical="top" wrapText="1"/>
    </xf>
    <xf numFmtId="0" fontId="16" fillId="4" borderId="1" xfId="0" applyNumberFormat="1" applyFont="1" applyFill="1" applyBorder="1" applyAlignment="1" applyProtection="1">
      <alignment horizontal="left" vertical="top" wrapText="1"/>
    </xf>
    <xf numFmtId="1" fontId="18" fillId="0" borderId="0" xfId="0" applyNumberFormat="1"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4" fontId="29" fillId="0" borderId="0" xfId="0" quotePrefix="1" applyNumberFormat="1" applyFont="1" applyFill="1" applyBorder="1" applyAlignment="1" applyProtection="1">
      <alignment horizontal="left" vertical="top" wrapText="1"/>
    </xf>
    <xf numFmtId="0" fontId="27" fillId="0" borderId="0" xfId="73" applyFont="1" applyFill="1" applyBorder="1" applyAlignment="1" applyProtection="1">
      <alignment horizontal="center" vertical="top" wrapText="1"/>
    </xf>
    <xf numFmtId="0" fontId="29" fillId="0" borderId="0" xfId="0" quotePrefix="1" applyFont="1" applyFill="1" applyBorder="1" applyAlignment="1" applyProtection="1">
      <alignment horizontal="left" vertical="top" wrapText="1"/>
    </xf>
    <xf numFmtId="0" fontId="0" fillId="0" borderId="0" xfId="0" applyFill="1" applyBorder="1" applyProtection="1"/>
    <xf numFmtId="4" fontId="18" fillId="0" borderId="0" xfId="77" applyNumberFormat="1" applyFont="1" applyAlignment="1" applyProtection="1">
      <alignment horizontal="right" vertical="top"/>
    </xf>
    <xf numFmtId="4" fontId="18" fillId="6" borderId="1" xfId="77" applyNumberFormat="1" applyFont="1" applyFill="1" applyBorder="1" applyAlignment="1" applyProtection="1">
      <alignment horizontal="right" vertical="top" wrapText="1"/>
    </xf>
    <xf numFmtId="4" fontId="18" fillId="3" borderId="1" xfId="77" applyNumberFormat="1" applyFont="1" applyFill="1" applyBorder="1" applyAlignment="1" applyProtection="1">
      <alignment horizontal="right" vertical="top"/>
    </xf>
    <xf numFmtId="4" fontId="18" fillId="5" borderId="1" xfId="77" applyNumberFormat="1" applyFont="1" applyFill="1" applyBorder="1" applyAlignment="1" applyProtection="1">
      <alignment horizontal="right" vertical="top"/>
    </xf>
    <xf numFmtId="4" fontId="19" fillId="4" borderId="1" xfId="77" applyNumberFormat="1" applyFont="1" applyFill="1" applyBorder="1" applyAlignment="1" applyProtection="1">
      <alignment horizontal="right" vertical="top"/>
    </xf>
    <xf numFmtId="0" fontId="27" fillId="0" borderId="0" xfId="0" applyFont="1" applyAlignment="1" applyProtection="1">
      <alignment horizontal="left" vertical="top" wrapText="1"/>
    </xf>
    <xf numFmtId="0" fontId="22" fillId="0" borderId="0" xfId="77" applyNumberFormat="1" applyFont="1" applyAlignment="1" applyProtection="1">
      <alignment horizontal="left" vertical="top"/>
    </xf>
    <xf numFmtId="0" fontId="18" fillId="0" borderId="0" xfId="77" applyNumberFormat="1" applyFont="1" applyAlignment="1" applyProtection="1">
      <alignment horizontal="center" vertical="top"/>
    </xf>
    <xf numFmtId="0" fontId="14" fillId="0" borderId="0" xfId="0" applyNumberFormat="1" applyFont="1" applyAlignment="1" applyProtection="1">
      <alignment horizontal="center" vertical="top"/>
    </xf>
    <xf numFmtId="0" fontId="27" fillId="0" borderId="0" xfId="0" applyFont="1" applyBorder="1" applyAlignment="1" applyProtection="1">
      <alignment horizontal="left" vertical="top" wrapText="1"/>
    </xf>
    <xf numFmtId="169" fontId="27" fillId="0" borderId="0" xfId="0" applyNumberFormat="1" applyFont="1" applyAlignment="1" applyProtection="1">
      <alignment horizontal="left" vertical="top" wrapText="1"/>
    </xf>
    <xf numFmtId="49" fontId="18" fillId="0" borderId="1" xfId="77" applyNumberFormat="1" applyFont="1" applyFill="1" applyBorder="1" applyAlignment="1" applyProtection="1">
      <alignment horizontal="right" vertical="top"/>
    </xf>
    <xf numFmtId="0" fontId="16" fillId="7" borderId="1" xfId="10" applyFont="1" applyFill="1" applyBorder="1" applyAlignment="1" applyProtection="1">
      <alignment horizontal="left" vertical="top" wrapText="1"/>
    </xf>
    <xf numFmtId="0" fontId="16" fillId="5" borderId="1" xfId="10" applyFont="1" applyFill="1" applyBorder="1" applyAlignment="1" applyProtection="1">
      <alignment horizontal="left" vertical="top" wrapText="1"/>
    </xf>
    <xf numFmtId="169" fontId="16" fillId="7" borderId="1" xfId="10" applyNumberFormat="1" applyFont="1" applyFill="1" applyBorder="1" applyAlignment="1" applyProtection="1">
      <alignment horizontal="right" vertical="top" wrapText="1"/>
    </xf>
    <xf numFmtId="169" fontId="16" fillId="5" borderId="1" xfId="10" applyNumberFormat="1" applyFont="1" applyFill="1" applyBorder="1" applyAlignment="1" applyProtection="1">
      <alignment horizontal="right" vertical="top" wrapText="1"/>
    </xf>
    <xf numFmtId="169" fontId="16" fillId="5" borderId="1" xfId="77" applyNumberFormat="1" applyFont="1" applyFill="1" applyBorder="1" applyAlignment="1" applyProtection="1">
      <alignment horizontal="right" vertical="top" wrapText="1"/>
    </xf>
    <xf numFmtId="1" fontId="18" fillId="0" borderId="0" xfId="77" applyNumberFormat="1" applyFont="1" applyFill="1" applyBorder="1" applyAlignment="1" applyProtection="1">
      <alignment horizontal="center" vertical="top" wrapText="1"/>
    </xf>
    <xf numFmtId="1" fontId="18" fillId="0" borderId="0" xfId="10" applyNumberFormat="1" applyFont="1" applyFill="1" applyBorder="1" applyAlignment="1" applyProtection="1">
      <alignment horizontal="center" vertical="top" wrapText="1"/>
    </xf>
    <xf numFmtId="1" fontId="18" fillId="0" borderId="0" xfId="0" applyNumberFormat="1" applyFont="1" applyFill="1" applyBorder="1" applyAlignment="1" applyProtection="1">
      <alignment horizontal="center" vertical="top" wrapText="1"/>
    </xf>
    <xf numFmtId="0" fontId="30" fillId="0" borderId="0" xfId="0" applyNumberFormat="1" applyFont="1" applyAlignment="1" applyProtection="1">
      <alignment horizontal="center" vertical="center" wrapText="1"/>
    </xf>
    <xf numFmtId="0" fontId="16" fillId="4" borderId="1" xfId="0" applyNumberFormat="1" applyFont="1" applyFill="1" applyBorder="1" applyAlignment="1" applyProtection="1">
      <alignment horizontal="center" vertical="center" wrapText="1"/>
    </xf>
    <xf numFmtId="0" fontId="19" fillId="0" borderId="0" xfId="77" applyFont="1" applyFill="1" applyAlignment="1" applyProtection="1">
      <alignment horizontal="left" vertical="top" wrapText="1"/>
    </xf>
    <xf numFmtId="49" fontId="19" fillId="0" borderId="0" xfId="77" applyNumberFormat="1" applyFont="1" applyAlignment="1" applyProtection="1">
      <alignment horizontal="left" vertical="top" wrapText="1"/>
    </xf>
    <xf numFmtId="0" fontId="16" fillId="0" borderId="0" xfId="0" quotePrefix="1" applyFont="1" applyFill="1" applyAlignment="1" applyProtection="1">
      <alignment horizontal="left" vertical="top" wrapText="1"/>
    </xf>
    <xf numFmtId="0" fontId="27" fillId="0" borderId="0" xfId="0" applyFont="1" applyFill="1" applyAlignment="1" applyProtection="1">
      <alignment horizontal="left" vertical="top" wrapText="1"/>
    </xf>
    <xf numFmtId="0" fontId="27" fillId="0" borderId="0" xfId="77" applyNumberFormat="1" applyFont="1" applyAlignment="1" applyProtection="1">
      <alignment horizontal="left" vertical="top"/>
    </xf>
    <xf numFmtId="0" fontId="16" fillId="0" borderId="0" xfId="0" quotePrefix="1" applyFont="1" applyFill="1" applyBorder="1" applyAlignment="1" applyProtection="1">
      <alignment horizontal="left" vertical="top" wrapText="1"/>
    </xf>
    <xf numFmtId="0" fontId="22" fillId="0" borderId="0" xfId="77" applyNumberFormat="1" applyFont="1" applyFill="1" applyAlignment="1" applyProtection="1">
      <alignment horizontal="left" vertical="top"/>
    </xf>
    <xf numFmtId="4" fontId="27" fillId="0" borderId="0" xfId="0" applyNumberFormat="1" applyFont="1" applyBorder="1" applyAlignment="1" applyProtection="1">
      <alignment horizontal="left" vertical="top" wrapText="1"/>
    </xf>
    <xf numFmtId="0" fontId="27" fillId="8" borderId="0" xfId="0" applyFont="1" applyFill="1" applyAlignment="1" applyProtection="1">
      <alignment horizontal="left" vertical="top" wrapText="1"/>
    </xf>
    <xf numFmtId="169" fontId="27" fillId="0" borderId="0" xfId="0" applyNumberFormat="1"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49" fontId="19" fillId="0" borderId="1" xfId="77" applyNumberFormat="1" applyFont="1" applyBorder="1" applyAlignment="1" applyProtection="1">
      <alignment horizontal="right" vertical="top"/>
    </xf>
    <xf numFmtId="4" fontId="19" fillId="0" borderId="1" xfId="77" applyNumberFormat="1" applyFont="1" applyBorder="1" applyAlignment="1" applyProtection="1">
      <alignment horizontal="right" vertical="top"/>
    </xf>
    <xf numFmtId="49" fontId="32" fillId="0" borderId="1" xfId="77" applyNumberFormat="1" applyFont="1" applyBorder="1" applyAlignment="1" applyProtection="1">
      <alignment horizontal="right" vertical="top"/>
    </xf>
    <xf numFmtId="4" fontId="32" fillId="0" borderId="1" xfId="77" applyNumberFormat="1" applyFont="1" applyBorder="1" applyAlignment="1" applyProtection="1">
      <alignment horizontal="right" vertical="top"/>
    </xf>
    <xf numFmtId="0" fontId="18" fillId="0" borderId="0" xfId="0" applyFont="1" applyAlignment="1" applyProtection="1">
      <alignment horizontal="left" vertical="top" wrapText="1"/>
    </xf>
    <xf numFmtId="0" fontId="18" fillId="0" borderId="0" xfId="0" applyFont="1" applyAlignment="1" applyProtection="1">
      <alignment horizontal="right" vertical="top"/>
    </xf>
    <xf numFmtId="0" fontId="18" fillId="0" borderId="0" xfId="0" applyFont="1" applyAlignment="1" applyProtection="1">
      <alignment horizontal="center" vertical="top"/>
    </xf>
    <xf numFmtId="4" fontId="18" fillId="0" borderId="0" xfId="0" applyNumberFormat="1" applyFont="1" applyAlignment="1" applyProtection="1">
      <alignment horizontal="right" vertical="top"/>
    </xf>
    <xf numFmtId="169" fontId="18" fillId="0" borderId="0" xfId="0" applyNumberFormat="1" applyFont="1" applyAlignment="1" applyProtection="1">
      <alignment horizontal="right" vertical="top"/>
    </xf>
    <xf numFmtId="0" fontId="16" fillId="5" borderId="1" xfId="77" applyFont="1" applyFill="1" applyBorder="1" applyAlignment="1" applyProtection="1">
      <alignment horizontal="left" vertical="top" wrapText="1"/>
    </xf>
    <xf numFmtId="0" fontId="16" fillId="3" borderId="1" xfId="77" applyFont="1" applyFill="1" applyBorder="1" applyAlignment="1" applyProtection="1">
      <alignment horizontal="left" vertical="top" wrapText="1"/>
    </xf>
    <xf numFmtId="169" fontId="16" fillId="3" borderId="1" xfId="77" applyNumberFormat="1" applyFont="1" applyFill="1" applyBorder="1" applyAlignment="1" applyProtection="1">
      <alignment horizontal="right" vertical="top" wrapText="1"/>
    </xf>
    <xf numFmtId="0" fontId="16" fillId="0" borderId="1" xfId="0" applyFont="1" applyFill="1" applyBorder="1" applyAlignment="1" applyProtection="1">
      <alignment horizontal="left" vertical="top" wrapText="1"/>
    </xf>
    <xf numFmtId="169" fontId="16" fillId="0" borderId="1" xfId="0" applyNumberFormat="1" applyFont="1" applyFill="1" applyBorder="1" applyAlignment="1" applyProtection="1">
      <alignment horizontal="right" vertical="top" wrapText="1"/>
    </xf>
    <xf numFmtId="1" fontId="31" fillId="0" borderId="0" xfId="79" applyNumberFormat="1" applyFill="1" applyBorder="1" applyAlignment="1" applyProtection="1">
      <alignment horizontal="center" vertical="top"/>
    </xf>
    <xf numFmtId="49" fontId="18" fillId="9" borderId="1" xfId="77" applyNumberFormat="1" applyFont="1" applyFill="1" applyBorder="1" applyAlignment="1" applyProtection="1">
      <alignment horizontal="right" vertical="top"/>
    </xf>
    <xf numFmtId="4" fontId="18" fillId="9" borderId="1" xfId="77" applyNumberFormat="1" applyFont="1" applyFill="1" applyBorder="1" applyAlignment="1" applyProtection="1">
      <alignment horizontal="right" vertical="top"/>
    </xf>
    <xf numFmtId="4" fontId="18" fillId="0" borderId="1" xfId="77" applyNumberFormat="1" applyFont="1" applyBorder="1" applyAlignment="1" applyProtection="1">
      <alignment horizontal="center" vertical="top"/>
    </xf>
    <xf numFmtId="49" fontId="18" fillId="12" borderId="1" xfId="77" applyNumberFormat="1" applyFont="1" applyFill="1" applyBorder="1" applyAlignment="1" applyProtection="1">
      <alignment horizontal="right" vertical="top"/>
    </xf>
    <xf numFmtId="49" fontId="19" fillId="12" borderId="1" xfId="77" applyNumberFormat="1" applyFont="1" applyFill="1" applyBorder="1" applyAlignment="1" applyProtection="1">
      <alignment horizontal="right" vertical="top"/>
    </xf>
    <xf numFmtId="4" fontId="19" fillId="12" borderId="1" xfId="77" applyNumberFormat="1" applyFont="1" applyFill="1" applyBorder="1" applyAlignment="1" applyProtection="1">
      <alignment horizontal="right" vertical="top"/>
    </xf>
    <xf numFmtId="49" fontId="19" fillId="4" borderId="1" xfId="77" applyNumberFormat="1" applyFont="1" applyFill="1" applyBorder="1" applyAlignment="1" applyProtection="1">
      <alignment horizontal="right" vertical="top"/>
    </xf>
    <xf numFmtId="49" fontId="33" fillId="4" borderId="1" xfId="77" applyNumberFormat="1" applyFont="1" applyFill="1" applyBorder="1" applyAlignment="1" applyProtection="1">
      <alignment horizontal="right" vertical="top"/>
    </xf>
    <xf numFmtId="4" fontId="33" fillId="4" borderId="1" xfId="77" applyNumberFormat="1" applyFont="1" applyFill="1" applyBorder="1" applyAlignment="1" applyProtection="1">
      <alignment horizontal="right" vertical="top"/>
    </xf>
    <xf numFmtId="4" fontId="18" fillId="12" borderId="1" xfId="77" applyNumberFormat="1" applyFont="1" applyFill="1" applyBorder="1" applyAlignment="1" applyProtection="1">
      <alignment horizontal="right" vertical="top"/>
    </xf>
    <xf numFmtId="49" fontId="18" fillId="11" borderId="1" xfId="77" applyNumberFormat="1" applyFont="1" applyFill="1" applyBorder="1" applyAlignment="1" applyProtection="1">
      <alignment horizontal="right" vertical="top"/>
    </xf>
    <xf numFmtId="4" fontId="18" fillId="11" borderId="1" xfId="77" applyNumberFormat="1" applyFont="1" applyFill="1" applyBorder="1" applyAlignment="1" applyProtection="1">
      <alignment horizontal="right" vertical="top"/>
    </xf>
    <xf numFmtId="0" fontId="32" fillId="4" borderId="1" xfId="77" applyFont="1" applyFill="1" applyBorder="1" applyAlignment="1" applyProtection="1">
      <alignment horizontal="center" vertical="top"/>
    </xf>
    <xf numFmtId="0" fontId="32" fillId="0" borderId="0" xfId="77" applyFont="1" applyAlignment="1" applyProtection="1">
      <alignment horizontal="center" vertical="top"/>
    </xf>
    <xf numFmtId="49" fontId="32" fillId="6" borderId="1" xfId="77" applyNumberFormat="1" applyFont="1" applyFill="1" applyBorder="1" applyAlignment="1" applyProtection="1">
      <alignment horizontal="center" vertical="top" wrapText="1"/>
    </xf>
    <xf numFmtId="0" fontId="32" fillId="3" borderId="1" xfId="77" applyNumberFormat="1" applyFont="1" applyFill="1" applyBorder="1" applyAlignment="1" applyProtection="1">
      <alignment horizontal="center" vertical="top"/>
    </xf>
    <xf numFmtId="0" fontId="32" fillId="5" borderId="1" xfId="77" applyFont="1" applyFill="1" applyBorder="1" applyAlignment="1" applyProtection="1">
      <alignment horizontal="center" vertical="top"/>
    </xf>
    <xf numFmtId="0" fontId="32" fillId="0" borderId="1" xfId="77" applyFont="1" applyBorder="1" applyAlignment="1" applyProtection="1">
      <alignment horizontal="center" vertical="top"/>
    </xf>
    <xf numFmtId="0" fontId="32" fillId="9" borderId="1" xfId="77" applyFont="1" applyFill="1" applyBorder="1" applyAlignment="1" applyProtection="1">
      <alignment horizontal="center" vertical="top"/>
    </xf>
    <xf numFmtId="0" fontId="32" fillId="0" borderId="1" xfId="77" applyFont="1" applyFill="1" applyBorder="1" applyAlignment="1" applyProtection="1">
      <alignment horizontal="center" vertical="top"/>
    </xf>
    <xf numFmtId="0" fontId="32" fillId="9" borderId="1" xfId="0" quotePrefix="1" applyFont="1" applyFill="1" applyBorder="1" applyAlignment="1" applyProtection="1">
      <alignment horizontal="center" vertical="top" wrapText="1"/>
    </xf>
    <xf numFmtId="0" fontId="32" fillId="0" borderId="1" xfId="0" quotePrefix="1" applyFont="1" applyFill="1" applyBorder="1" applyAlignment="1" applyProtection="1">
      <alignment horizontal="center" vertical="top" wrapText="1"/>
    </xf>
    <xf numFmtId="0" fontId="32" fillId="12" borderId="1" xfId="77" applyFont="1" applyFill="1" applyBorder="1" applyAlignment="1" applyProtection="1">
      <alignment horizontal="center" vertical="top"/>
    </xf>
    <xf numFmtId="0" fontId="32" fillId="11" borderId="1" xfId="77" applyFont="1" applyFill="1" applyBorder="1" applyAlignment="1" applyProtection="1">
      <alignment horizontal="center" vertical="top"/>
    </xf>
    <xf numFmtId="0" fontId="32" fillId="9" borderId="1" xfId="77" applyNumberFormat="1" applyFont="1" applyFill="1" applyBorder="1" applyAlignment="1" applyProtection="1">
      <alignment horizontal="center" vertical="top"/>
    </xf>
    <xf numFmtId="0" fontId="32" fillId="9" borderId="1" xfId="60" applyFont="1" applyFill="1" applyBorder="1" applyAlignment="1" applyProtection="1">
      <alignment horizontal="center" vertical="top"/>
    </xf>
    <xf numFmtId="0" fontId="32" fillId="0" borderId="1" xfId="10" quotePrefix="1" applyNumberFormat="1" applyFont="1" applyFill="1" applyBorder="1" applyAlignment="1" applyProtection="1">
      <alignment horizontal="center" vertical="top" wrapText="1"/>
    </xf>
    <xf numFmtId="0" fontId="32" fillId="0" borderId="1" xfId="10" quotePrefix="1" applyFont="1" applyFill="1" applyBorder="1" applyAlignment="1" applyProtection="1">
      <alignment horizontal="center" vertical="top" wrapText="1"/>
    </xf>
    <xf numFmtId="0" fontId="47" fillId="0" borderId="1" xfId="0" applyFont="1" applyBorder="1" applyAlignment="1" applyProtection="1">
      <alignment horizontal="center" vertical="top"/>
    </xf>
    <xf numFmtId="0" fontId="47" fillId="0" borderId="0" xfId="0" applyFont="1" applyAlignment="1" applyProtection="1">
      <alignment horizontal="center" vertical="top"/>
    </xf>
    <xf numFmtId="0" fontId="32" fillId="11" borderId="1" xfId="0" quotePrefix="1" applyFont="1" applyFill="1" applyBorder="1" applyAlignment="1" applyProtection="1">
      <alignment horizontal="center" vertical="top" wrapText="1"/>
    </xf>
    <xf numFmtId="49" fontId="19" fillId="11" borderId="1" xfId="77" applyNumberFormat="1" applyFont="1" applyFill="1" applyBorder="1" applyAlignment="1" applyProtection="1">
      <alignment horizontal="right" vertical="top"/>
    </xf>
    <xf numFmtId="0" fontId="27" fillId="12" borderId="0" xfId="0" applyFont="1" applyFill="1" applyAlignment="1" applyProtection="1">
      <alignment horizontal="left" vertical="top" wrapText="1"/>
    </xf>
    <xf numFmtId="0" fontId="19" fillId="4" borderId="1" xfId="77" applyFont="1" applyFill="1" applyBorder="1" applyAlignment="1" applyProtection="1">
      <alignment horizontal="center" vertical="top"/>
    </xf>
    <xf numFmtId="4" fontId="18" fillId="0" borderId="1" xfId="77" applyNumberFormat="1" applyFont="1" applyFill="1" applyBorder="1" applyAlignment="1" applyProtection="1">
      <alignment horizontal="right" vertical="top"/>
    </xf>
    <xf numFmtId="0" fontId="47" fillId="0" borderId="1" xfId="0" applyFont="1" applyFill="1" applyBorder="1" applyAlignment="1" applyProtection="1">
      <alignment horizontal="center" vertical="top"/>
    </xf>
    <xf numFmtId="4" fontId="18" fillId="0" borderId="1" xfId="77" applyNumberFormat="1" applyFont="1" applyFill="1" applyBorder="1" applyAlignment="1" applyProtection="1">
      <alignment horizontal="center" vertical="top"/>
    </xf>
    <xf numFmtId="49" fontId="32" fillId="0" borderId="1" xfId="77" applyNumberFormat="1" applyFont="1" applyFill="1" applyBorder="1" applyAlignment="1" applyProtection="1">
      <alignment horizontal="right" vertical="top"/>
    </xf>
    <xf numFmtId="4" fontId="32" fillId="0" borderId="1" xfId="77" applyNumberFormat="1" applyFont="1" applyFill="1" applyBorder="1" applyAlignment="1" applyProtection="1">
      <alignment horizontal="right" vertical="top"/>
    </xf>
    <xf numFmtId="0" fontId="18" fillId="0" borderId="1" xfId="75" applyFont="1" applyFill="1" applyBorder="1" applyAlignment="1" applyProtection="1">
      <alignment horizontal="right" vertical="top"/>
    </xf>
    <xf numFmtId="4" fontId="18" fillId="0" borderId="1" xfId="75" applyNumberFormat="1" applyFont="1" applyFill="1" applyBorder="1" applyAlignment="1" applyProtection="1">
      <alignment horizontal="right" vertical="top"/>
    </xf>
    <xf numFmtId="0" fontId="19" fillId="12" borderId="1" xfId="77" applyFont="1" applyFill="1" applyBorder="1" applyAlignment="1" applyProtection="1">
      <alignment horizontal="center" vertical="top"/>
    </xf>
    <xf numFmtId="1" fontId="31" fillId="0" borderId="0" xfId="79" applyNumberFormat="1" applyFill="1" applyBorder="1" applyAlignment="1" applyProtection="1">
      <alignment horizontal="center" vertical="top" wrapText="1"/>
    </xf>
    <xf numFmtId="1" fontId="31" fillId="0" borderId="0" xfId="79" quotePrefix="1" applyNumberFormat="1" applyFill="1" applyBorder="1" applyAlignment="1" applyProtection="1">
      <alignment horizontal="center" vertical="top" wrapText="1"/>
    </xf>
    <xf numFmtId="4" fontId="18" fillId="0" borderId="1" xfId="75" applyNumberFormat="1" applyFont="1" applyBorder="1" applyAlignment="1" applyProtection="1">
      <alignment horizontal="right" vertical="top"/>
    </xf>
    <xf numFmtId="0" fontId="32" fillId="13" borderId="1" xfId="77" applyFont="1" applyFill="1" applyBorder="1" applyAlignment="1" applyProtection="1">
      <alignment horizontal="center" vertical="top"/>
    </xf>
    <xf numFmtId="49" fontId="18" fillId="13" borderId="1" xfId="77" applyNumberFormat="1" applyFont="1" applyFill="1" applyBorder="1" applyAlignment="1" applyProtection="1">
      <alignment horizontal="right" vertical="top"/>
    </xf>
    <xf numFmtId="2" fontId="18" fillId="0" borderId="1" xfId="77" applyNumberFormat="1" applyFont="1" applyFill="1" applyBorder="1" applyAlignment="1" applyProtection="1">
      <alignment horizontal="right" vertical="top"/>
    </xf>
    <xf numFmtId="0" fontId="16" fillId="0" borderId="0" xfId="0" applyNumberFormat="1" applyFont="1" applyFill="1" applyBorder="1" applyAlignment="1" applyProtection="1">
      <alignment horizontal="left" vertical="top" wrapText="1"/>
    </xf>
    <xf numFmtId="169" fontId="16" fillId="0" borderId="0" xfId="0" applyNumberFormat="1" applyFont="1" applyFill="1" applyBorder="1" applyAlignment="1" applyProtection="1">
      <alignment horizontal="right" vertical="top"/>
    </xf>
    <xf numFmtId="0" fontId="18" fillId="0" borderId="1" xfId="77" applyFont="1" applyBorder="1" applyAlignment="1" applyProtection="1">
      <alignment horizontal="left" vertical="top" wrapText="1"/>
    </xf>
    <xf numFmtId="0" fontId="18" fillId="0" borderId="1" xfId="77" applyFont="1" applyBorder="1" applyAlignment="1" applyProtection="1">
      <alignment horizontal="center" vertical="top"/>
    </xf>
    <xf numFmtId="4" fontId="19" fillId="11" borderId="1" xfId="77" applyNumberFormat="1" applyFont="1" applyFill="1" applyBorder="1" applyAlignment="1" applyProtection="1">
      <alignment horizontal="right" vertical="top"/>
    </xf>
    <xf numFmtId="0" fontId="27" fillId="3" borderId="0" xfId="0" applyFont="1" applyFill="1" applyBorder="1" applyAlignment="1" applyProtection="1">
      <alignment horizontal="left" vertical="top" wrapText="1"/>
    </xf>
    <xf numFmtId="169" fontId="27" fillId="3" borderId="0" xfId="0" applyNumberFormat="1" applyFont="1" applyFill="1" applyBorder="1" applyAlignment="1" applyProtection="1">
      <alignment horizontal="left" vertical="top" wrapText="1"/>
    </xf>
    <xf numFmtId="0" fontId="27" fillId="3" borderId="0" xfId="0" applyFont="1" applyFill="1" applyAlignment="1" applyProtection="1">
      <alignment horizontal="left" vertical="top" wrapText="1"/>
    </xf>
    <xf numFmtId="0" fontId="27" fillId="14" borderId="0" xfId="0" applyFont="1" applyFill="1" applyAlignment="1" applyProtection="1">
      <alignment horizontal="left" vertical="top" wrapText="1"/>
    </xf>
    <xf numFmtId="169" fontId="18" fillId="0" borderId="1" xfId="77" applyNumberFormat="1" applyFont="1" applyFill="1" applyBorder="1" applyAlignment="1" applyProtection="1">
      <alignment horizontal="right" vertical="top"/>
      <protection locked="0"/>
    </xf>
    <xf numFmtId="0" fontId="0" fillId="0" borderId="0" xfId="0" applyAlignment="1" applyProtection="1">
      <alignment vertical="top"/>
    </xf>
    <xf numFmtId="0" fontId="19" fillId="0" borderId="0" xfId="77" applyFont="1" applyAlignment="1" applyProtection="1">
      <alignment horizontal="center" vertical="top" wrapText="1"/>
    </xf>
    <xf numFmtId="0" fontId="27" fillId="0" borderId="0" xfId="0" applyNumberFormat="1" applyFont="1" applyAlignment="1" applyProtection="1">
      <alignment vertical="top"/>
    </xf>
    <xf numFmtId="0" fontId="4" fillId="0" borderId="0" xfId="77" applyNumberFormat="1" applyAlignment="1" applyProtection="1">
      <alignment vertical="top"/>
    </xf>
    <xf numFmtId="0" fontId="0" fillId="0" borderId="0" xfId="0" applyBorder="1" applyAlignment="1" applyProtection="1">
      <alignment vertical="top"/>
    </xf>
    <xf numFmtId="0" fontId="4" fillId="0" borderId="0" xfId="77" applyNumberFormat="1" applyFill="1" applyAlignment="1" applyProtection="1">
      <alignment vertical="top"/>
    </xf>
    <xf numFmtId="0" fontId="0" fillId="0" borderId="0" xfId="0" applyFill="1" applyAlignment="1" applyProtection="1">
      <alignment vertical="top"/>
    </xf>
    <xf numFmtId="0" fontId="0" fillId="3" borderId="0" xfId="0" applyFill="1" applyAlignment="1" applyProtection="1">
      <alignment vertical="top"/>
    </xf>
    <xf numFmtId="0" fontId="0" fillId="3" borderId="0" xfId="0" applyFill="1" applyBorder="1" applyAlignment="1" applyProtection="1">
      <alignment vertical="top"/>
    </xf>
    <xf numFmtId="0" fontId="18" fillId="0" borderId="0" xfId="0" applyFont="1" applyBorder="1" applyAlignment="1" applyProtection="1">
      <alignment vertical="top"/>
    </xf>
    <xf numFmtId="0" fontId="0" fillId="8" borderId="0" xfId="0" applyFill="1" applyAlignment="1" applyProtection="1">
      <alignment vertical="top"/>
    </xf>
    <xf numFmtId="0" fontId="16" fillId="8" borderId="0" xfId="0" applyFont="1" applyFill="1" applyAlignment="1" applyProtection="1">
      <alignment vertical="top"/>
    </xf>
    <xf numFmtId="0" fontId="18" fillId="0" borderId="1" xfId="0" applyFont="1" applyFill="1" applyBorder="1" applyAlignment="1" applyProtection="1">
      <alignment vertical="top"/>
    </xf>
    <xf numFmtId="0" fontId="0" fillId="0" borderId="0" xfId="0" applyFill="1" applyBorder="1" applyAlignment="1" applyProtection="1">
      <alignment vertical="top"/>
    </xf>
    <xf numFmtId="0" fontId="27" fillId="14" borderId="0" xfId="0" applyNumberFormat="1" applyFont="1" applyFill="1" applyAlignment="1" applyProtection="1">
      <alignment vertical="top"/>
    </xf>
    <xf numFmtId="0" fontId="0" fillId="0" borderId="0" xfId="0" applyNumberFormat="1" applyAlignment="1" applyProtection="1">
      <alignment vertical="top"/>
    </xf>
    <xf numFmtId="0" fontId="27" fillId="0" borderId="0" xfId="0" applyNumberFormat="1" applyFont="1" applyFill="1" applyAlignment="1" applyProtection="1">
      <alignment vertical="top"/>
    </xf>
    <xf numFmtId="169" fontId="18" fillId="3" borderId="1" xfId="77" applyNumberFormat="1" applyFont="1" applyFill="1" applyBorder="1" applyAlignment="1" applyProtection="1">
      <alignment horizontal="right" vertical="top"/>
    </xf>
    <xf numFmtId="169" fontId="18" fillId="5" borderId="1" xfId="77" applyNumberFormat="1" applyFont="1" applyFill="1" applyBorder="1" applyAlignment="1" applyProtection="1">
      <alignment horizontal="right" vertical="top"/>
    </xf>
    <xf numFmtId="169" fontId="19" fillId="4" borderId="1" xfId="77" applyNumberFormat="1" applyFont="1" applyFill="1" applyBorder="1" applyAlignment="1" applyProtection="1">
      <alignment horizontal="right" vertical="top"/>
    </xf>
    <xf numFmtId="169" fontId="18" fillId="0" borderId="1" xfId="77" applyNumberFormat="1" applyFont="1" applyFill="1" applyBorder="1" applyAlignment="1" applyProtection="1">
      <alignment horizontal="right" vertical="top"/>
    </xf>
    <xf numFmtId="169" fontId="18" fillId="4" borderId="1" xfId="77" applyNumberFormat="1" applyFont="1" applyFill="1" applyBorder="1" applyAlignment="1" applyProtection="1">
      <alignment horizontal="right" vertical="top"/>
    </xf>
    <xf numFmtId="169" fontId="19" fillId="0" borderId="1" xfId="77" applyNumberFormat="1" applyFont="1" applyFill="1" applyBorder="1" applyAlignment="1" applyProtection="1">
      <alignment horizontal="right" vertical="top"/>
    </xf>
    <xf numFmtId="0" fontId="22" fillId="0" borderId="0" xfId="77" applyNumberFormat="1" applyFont="1" applyAlignment="1" applyProtection="1">
      <alignment horizontal="center" vertical="top"/>
    </xf>
    <xf numFmtId="169" fontId="18" fillId="11" borderId="1" xfId="77" applyNumberFormat="1" applyFont="1" applyFill="1" applyBorder="1" applyAlignment="1" applyProtection="1">
      <alignment horizontal="right" vertical="top"/>
    </xf>
    <xf numFmtId="0" fontId="22" fillId="0" borderId="0" xfId="77" applyNumberFormat="1" applyFont="1" applyFill="1" applyAlignment="1" applyProtection="1">
      <alignment horizontal="center" vertical="top"/>
    </xf>
    <xf numFmtId="169" fontId="18" fillId="15" borderId="1" xfId="77" applyNumberFormat="1" applyFont="1" applyFill="1" applyBorder="1" applyAlignment="1" applyProtection="1">
      <alignment horizontal="right" vertical="top" wrapText="1"/>
    </xf>
    <xf numFmtId="2" fontId="4" fillId="0" borderId="0" xfId="77" applyNumberFormat="1" applyFill="1" applyAlignment="1" applyProtection="1">
      <alignment vertical="top"/>
    </xf>
    <xf numFmtId="0" fontId="32" fillId="0" borderId="1" xfId="77" applyNumberFormat="1" applyFont="1" applyFill="1" applyBorder="1" applyAlignment="1" applyProtection="1">
      <alignment horizontal="center" vertical="top"/>
    </xf>
    <xf numFmtId="169" fontId="18" fillId="12" borderId="1" xfId="77" applyNumberFormat="1" applyFont="1" applyFill="1" applyBorder="1" applyAlignment="1" applyProtection="1">
      <alignment horizontal="right" vertical="top"/>
    </xf>
    <xf numFmtId="169" fontId="18" fillId="16" borderId="1" xfId="77" applyNumberFormat="1" applyFont="1" applyFill="1" applyBorder="1" applyAlignment="1" applyProtection="1">
      <alignment horizontal="right" vertical="top"/>
      <protection locked="0"/>
    </xf>
    <xf numFmtId="49" fontId="32" fillId="2" borderId="1" xfId="77" applyNumberFormat="1" applyFont="1" applyFill="1" applyBorder="1" applyAlignment="1" applyProtection="1">
      <alignment horizontal="center" vertical="top" wrapText="1"/>
    </xf>
    <xf numFmtId="0" fontId="18" fillId="2" borderId="1" xfId="77" applyNumberFormat="1" applyFont="1" applyFill="1" applyBorder="1" applyAlignment="1" applyProtection="1">
      <alignment horizontal="center" vertical="top" wrapText="1"/>
    </xf>
    <xf numFmtId="49" fontId="18" fillId="2" borderId="1" xfId="77" applyNumberFormat="1" applyFont="1" applyFill="1" applyBorder="1" applyAlignment="1" applyProtection="1">
      <alignment horizontal="center" vertical="top" wrapText="1"/>
    </xf>
    <xf numFmtId="0" fontId="18" fillId="2" borderId="1" xfId="77" applyFont="1" applyFill="1" applyBorder="1" applyAlignment="1" applyProtection="1">
      <alignment horizontal="center" vertical="top" wrapText="1"/>
    </xf>
    <xf numFmtId="4" fontId="18" fillId="2" borderId="1" xfId="77" applyNumberFormat="1" applyFont="1" applyFill="1" applyBorder="1" applyAlignment="1" applyProtection="1">
      <alignment horizontal="center" vertical="top" wrapText="1"/>
    </xf>
    <xf numFmtId="169" fontId="18" fillId="2" borderId="1" xfId="77" applyNumberFormat="1" applyFont="1" applyFill="1" applyBorder="1" applyAlignment="1" applyProtection="1">
      <alignment horizontal="center" vertical="top" wrapText="1"/>
    </xf>
    <xf numFmtId="0" fontId="18" fillId="0" borderId="1" xfId="77" applyNumberFormat="1" applyFont="1" applyBorder="1" applyAlignment="1" applyProtection="1">
      <alignment horizontal="center" vertical="top"/>
    </xf>
    <xf numFmtId="169" fontId="18" fillId="0" borderId="1" xfId="77" applyNumberFormat="1" applyFont="1" applyBorder="1" applyAlignment="1" applyProtection="1">
      <alignment horizontal="right" vertical="top"/>
    </xf>
    <xf numFmtId="49" fontId="18" fillId="6" borderId="1" xfId="77" applyNumberFormat="1" applyFont="1" applyFill="1" applyBorder="1" applyAlignment="1" applyProtection="1">
      <alignment horizontal="center" vertical="top" wrapText="1"/>
    </xf>
    <xf numFmtId="0" fontId="19" fillId="6" borderId="1" xfId="77" applyFont="1" applyFill="1" applyBorder="1" applyAlignment="1" applyProtection="1">
      <alignment horizontal="left" vertical="top" wrapText="1"/>
    </xf>
    <xf numFmtId="4" fontId="18" fillId="6" borderId="1" xfId="77" applyNumberFormat="1" applyFont="1" applyFill="1" applyBorder="1" applyAlignment="1" applyProtection="1">
      <alignment horizontal="center" vertical="top" wrapText="1"/>
    </xf>
    <xf numFmtId="169" fontId="19" fillId="6" borderId="1" xfId="77" applyNumberFormat="1" applyFont="1" applyFill="1" applyBorder="1" applyAlignment="1" applyProtection="1">
      <alignment horizontal="right" vertical="top" wrapText="1"/>
    </xf>
    <xf numFmtId="0" fontId="18" fillId="3" borderId="1" xfId="77" applyNumberFormat="1" applyFont="1" applyFill="1" applyBorder="1" applyAlignment="1" applyProtection="1">
      <alignment horizontal="center" vertical="top"/>
    </xf>
    <xf numFmtId="0" fontId="19" fillId="7" borderId="1" xfId="10" applyFont="1" applyFill="1" applyBorder="1" applyAlignment="1" applyProtection="1">
      <alignment horizontal="left" vertical="top" wrapText="1"/>
    </xf>
    <xf numFmtId="4" fontId="18" fillId="3" borderId="1" xfId="77" applyNumberFormat="1" applyFont="1" applyFill="1" applyBorder="1" applyAlignment="1" applyProtection="1">
      <alignment horizontal="center" vertical="top"/>
    </xf>
    <xf numFmtId="169" fontId="19" fillId="3" borderId="1" xfId="77" applyNumberFormat="1" applyFont="1" applyFill="1" applyBorder="1" applyAlignment="1" applyProtection="1">
      <alignment horizontal="right" vertical="top"/>
    </xf>
    <xf numFmtId="0" fontId="18" fillId="5" borderId="1" xfId="77" applyFont="1" applyFill="1" applyBorder="1" applyAlignment="1" applyProtection="1">
      <alignment horizontal="center" vertical="top"/>
    </xf>
    <xf numFmtId="0" fontId="19" fillId="5" borderId="1" xfId="10" applyFont="1" applyFill="1" applyBorder="1" applyAlignment="1" applyProtection="1">
      <alignment horizontal="left" vertical="top" wrapText="1"/>
    </xf>
    <xf numFmtId="4" fontId="18" fillId="5" borderId="1" xfId="77" applyNumberFormat="1" applyFont="1" applyFill="1" applyBorder="1" applyAlignment="1" applyProtection="1">
      <alignment horizontal="center" vertical="top"/>
    </xf>
    <xf numFmtId="169" fontId="19" fillId="5" borderId="1" xfId="77" applyNumberFormat="1" applyFont="1" applyFill="1" applyBorder="1" applyAlignment="1" applyProtection="1">
      <alignment horizontal="right" vertical="top"/>
    </xf>
    <xf numFmtId="0" fontId="18" fillId="0" borderId="1" xfId="77" applyFont="1" applyFill="1" applyBorder="1" applyAlignment="1" applyProtection="1">
      <alignment horizontal="center" vertical="top"/>
    </xf>
    <xf numFmtId="0" fontId="18" fillId="0" borderId="1" xfId="10" applyFont="1" applyFill="1" applyBorder="1" applyAlignment="1" applyProtection="1">
      <alignment horizontal="left" vertical="top" wrapText="1"/>
    </xf>
    <xf numFmtId="0" fontId="18" fillId="4" borderId="1" xfId="77" applyFont="1" applyFill="1" applyBorder="1" applyAlignment="1" applyProtection="1">
      <alignment horizontal="center" vertical="top"/>
    </xf>
    <xf numFmtId="0" fontId="19" fillId="4" borderId="1" xfId="77" applyFont="1" applyFill="1" applyBorder="1" applyAlignment="1" applyProtection="1">
      <alignment horizontal="left" vertical="top" wrapText="1"/>
    </xf>
    <xf numFmtId="0" fontId="18" fillId="9" borderId="1" xfId="77" applyFont="1" applyFill="1" applyBorder="1" applyAlignment="1" applyProtection="1">
      <alignment horizontal="center" vertical="top"/>
    </xf>
    <xf numFmtId="0" fontId="18" fillId="13" borderId="1" xfId="77" applyFont="1" applyFill="1" applyBorder="1" applyAlignment="1" applyProtection="1">
      <alignment horizontal="center" vertical="top"/>
    </xf>
    <xf numFmtId="0" fontId="19" fillId="13" borderId="1" xfId="10" applyFont="1" applyFill="1" applyBorder="1" applyAlignment="1" applyProtection="1">
      <alignment horizontal="left" vertical="top" wrapText="1"/>
    </xf>
    <xf numFmtId="4" fontId="18" fillId="13" borderId="1" xfId="77" applyNumberFormat="1" applyFont="1" applyFill="1" applyBorder="1" applyAlignment="1" applyProtection="1">
      <alignment horizontal="center" vertical="top"/>
    </xf>
    <xf numFmtId="4" fontId="18" fillId="13" borderId="1" xfId="77" applyNumberFormat="1" applyFont="1" applyFill="1" applyBorder="1" applyAlignment="1" applyProtection="1">
      <alignment horizontal="right" vertical="top"/>
    </xf>
    <xf numFmtId="169" fontId="19" fillId="13" borderId="1" xfId="77" applyNumberFormat="1" applyFont="1" applyFill="1" applyBorder="1" applyAlignment="1" applyProtection="1">
      <alignment horizontal="right" vertical="top"/>
    </xf>
    <xf numFmtId="0" fontId="32" fillId="0" borderId="1" xfId="77" applyFont="1" applyBorder="1" applyAlignment="1" applyProtection="1">
      <alignment horizontal="left" vertical="top" wrapText="1"/>
    </xf>
    <xf numFmtId="169" fontId="18" fillId="9" borderId="1" xfId="77" applyNumberFormat="1" applyFont="1" applyFill="1" applyBorder="1" applyAlignment="1" applyProtection="1">
      <alignment horizontal="right" vertical="top"/>
    </xf>
    <xf numFmtId="0" fontId="18" fillId="3" borderId="1" xfId="77" applyFont="1" applyFill="1" applyBorder="1" applyAlignment="1" applyProtection="1">
      <alignment horizontal="center" vertical="top"/>
    </xf>
    <xf numFmtId="49" fontId="18" fillId="0" borderId="1" xfId="77" applyNumberFormat="1" applyFont="1" applyBorder="1" applyAlignment="1" applyProtection="1">
      <alignment horizontal="left" vertical="top" wrapText="1"/>
    </xf>
    <xf numFmtId="49" fontId="18" fillId="0" borderId="1" xfId="77" applyNumberFormat="1" applyFont="1" applyFill="1" applyBorder="1" applyAlignment="1" applyProtection="1">
      <alignment horizontal="left" vertical="top" wrapText="1"/>
    </xf>
    <xf numFmtId="0" fontId="18" fillId="0" borderId="1" xfId="77" applyFont="1" applyFill="1" applyBorder="1" applyAlignment="1" applyProtection="1">
      <alignment horizontal="left" vertical="top" wrapText="1"/>
    </xf>
    <xf numFmtId="0" fontId="18" fillId="9" borderId="1" xfId="77" applyFont="1" applyFill="1" applyBorder="1" applyAlignment="1" applyProtection="1">
      <alignment horizontal="left" vertical="top" wrapText="1"/>
    </xf>
    <xf numFmtId="0" fontId="18" fillId="12" borderId="1" xfId="77" applyFont="1" applyFill="1" applyBorder="1" applyAlignment="1" applyProtection="1">
      <alignment horizontal="center" vertical="top"/>
    </xf>
    <xf numFmtId="0" fontId="19" fillId="12" borderId="1" xfId="77" applyFont="1" applyFill="1" applyBorder="1" applyAlignment="1" applyProtection="1">
      <alignment horizontal="left" vertical="top" wrapText="1"/>
    </xf>
    <xf numFmtId="4" fontId="19" fillId="12" borderId="1" xfId="77" applyNumberFormat="1" applyFont="1" applyFill="1" applyBorder="1" applyAlignment="1" applyProtection="1">
      <alignment horizontal="center" vertical="top"/>
    </xf>
    <xf numFmtId="169" fontId="19" fillId="12" borderId="1" xfId="77" applyNumberFormat="1" applyFont="1" applyFill="1" applyBorder="1" applyAlignment="1" applyProtection="1">
      <alignment horizontal="right" vertical="top"/>
    </xf>
    <xf numFmtId="0" fontId="18" fillId="11" borderId="1" xfId="77" applyFont="1" applyFill="1" applyBorder="1" applyAlignment="1" applyProtection="1">
      <alignment horizontal="center" vertical="top"/>
    </xf>
    <xf numFmtId="0" fontId="19" fillId="11" borderId="1" xfId="77" applyFont="1" applyFill="1" applyBorder="1" applyAlignment="1" applyProtection="1">
      <alignment horizontal="left" vertical="top" wrapText="1"/>
    </xf>
    <xf numFmtId="4" fontId="18" fillId="11" borderId="1" xfId="77" applyNumberFormat="1" applyFont="1" applyFill="1" applyBorder="1" applyAlignment="1" applyProtection="1">
      <alignment horizontal="center" vertical="top"/>
    </xf>
    <xf numFmtId="0" fontId="19" fillId="0" borderId="1" xfId="77" applyFont="1" applyBorder="1" applyAlignment="1" applyProtection="1">
      <alignment horizontal="left" vertical="top" wrapText="1"/>
    </xf>
    <xf numFmtId="4" fontId="19" fillId="11" borderId="1" xfId="77" applyNumberFormat="1" applyFont="1" applyFill="1" applyBorder="1" applyAlignment="1" applyProtection="1">
      <alignment horizontal="center" vertical="top"/>
    </xf>
    <xf numFmtId="169" fontId="19" fillId="11" borderId="1" xfId="77" applyNumberFormat="1" applyFont="1" applyFill="1" applyBorder="1" applyAlignment="1" applyProtection="1">
      <alignment horizontal="right" vertical="top"/>
    </xf>
    <xf numFmtId="0" fontId="19" fillId="0" borderId="1" xfId="0" applyFont="1" applyFill="1" applyBorder="1" applyAlignment="1" applyProtection="1">
      <alignment vertical="top"/>
    </xf>
    <xf numFmtId="49" fontId="18" fillId="0" borderId="1" xfId="0" applyNumberFormat="1" applyFont="1" applyFill="1" applyBorder="1" applyAlignment="1" applyProtection="1">
      <alignment horizontal="left" vertical="top"/>
    </xf>
    <xf numFmtId="2" fontId="18" fillId="0" borderId="1" xfId="0" applyNumberFormat="1" applyFont="1" applyFill="1" applyBorder="1" applyAlignment="1" applyProtection="1">
      <alignment horizontal="right" vertical="top"/>
    </xf>
    <xf numFmtId="169" fontId="19" fillId="0" borderId="1" xfId="0" quotePrefix="1" applyNumberFormat="1" applyFont="1" applyFill="1" applyBorder="1" applyAlignment="1" applyProtection="1">
      <alignment horizontal="right" vertical="top" wrapText="1"/>
    </xf>
    <xf numFmtId="0" fontId="19" fillId="9" borderId="1" xfId="77" applyFont="1" applyFill="1" applyBorder="1" applyAlignment="1" applyProtection="1">
      <alignment horizontal="left" vertical="top" wrapText="1"/>
    </xf>
    <xf numFmtId="4" fontId="18" fillId="9" borderId="1" xfId="77" applyNumberFormat="1" applyFont="1" applyFill="1" applyBorder="1" applyAlignment="1" applyProtection="1">
      <alignment horizontal="center" vertical="top"/>
    </xf>
    <xf numFmtId="0" fontId="18" fillId="10" borderId="1" xfId="77" applyFont="1" applyFill="1" applyBorder="1" applyAlignment="1" applyProtection="1">
      <alignment horizontal="center" vertical="top"/>
    </xf>
    <xf numFmtId="0" fontId="32" fillId="0" borderId="1" xfId="60" applyFont="1" applyFill="1" applyBorder="1" applyAlignment="1" applyProtection="1">
      <alignment horizontal="center" vertical="top"/>
    </xf>
    <xf numFmtId="4" fontId="18" fillId="12" borderId="1" xfId="77" applyNumberFormat="1" applyFont="1" applyFill="1" applyBorder="1" applyAlignment="1" applyProtection="1">
      <alignment horizontal="center" vertical="top"/>
    </xf>
    <xf numFmtId="0" fontId="33" fillId="0" borderId="1" xfId="77" applyFont="1" applyFill="1" applyBorder="1" applyAlignment="1" applyProtection="1">
      <alignment horizontal="center" vertical="top"/>
    </xf>
    <xf numFmtId="0" fontId="19" fillId="0" borderId="1" xfId="77" applyFont="1" applyFill="1" applyBorder="1" applyAlignment="1" applyProtection="1">
      <alignment horizontal="center" vertical="top"/>
    </xf>
    <xf numFmtId="49" fontId="19" fillId="0" borderId="1" xfId="77" applyNumberFormat="1" applyFont="1" applyFill="1" applyBorder="1" applyAlignment="1" applyProtection="1">
      <alignment horizontal="right" vertical="top"/>
    </xf>
    <xf numFmtId="0" fontId="19" fillId="0" borderId="1" xfId="77" applyFont="1" applyFill="1" applyBorder="1" applyAlignment="1" applyProtection="1">
      <alignment horizontal="left" vertical="top" wrapText="1"/>
    </xf>
    <xf numFmtId="4" fontId="19" fillId="0" borderId="1" xfId="77" applyNumberFormat="1" applyFont="1" applyFill="1" applyBorder="1" applyAlignment="1" applyProtection="1">
      <alignment horizontal="center" vertical="top"/>
    </xf>
    <xf numFmtId="4" fontId="19" fillId="0" borderId="1" xfId="77" applyNumberFormat="1" applyFont="1" applyFill="1" applyBorder="1" applyAlignment="1" applyProtection="1">
      <alignment horizontal="right" vertical="top"/>
    </xf>
    <xf numFmtId="0" fontId="32" fillId="9" borderId="1" xfId="10" quotePrefix="1" applyNumberFormat="1" applyFont="1" applyFill="1" applyBorder="1" applyAlignment="1" applyProtection="1">
      <alignment horizontal="center" vertical="top" wrapText="1"/>
    </xf>
    <xf numFmtId="0" fontId="47" fillId="9" borderId="1" xfId="0" applyFont="1" applyFill="1" applyBorder="1" applyAlignment="1" applyProtection="1">
      <alignment horizontal="center" vertical="top"/>
    </xf>
    <xf numFmtId="0" fontId="32" fillId="0" borderId="1" xfId="77" applyFont="1" applyFill="1" applyBorder="1" applyAlignment="1" applyProtection="1">
      <alignment horizontal="left" vertical="top" wrapText="1"/>
    </xf>
    <xf numFmtId="169" fontId="32" fillId="0" borderId="1" xfId="77" applyNumberFormat="1" applyFont="1" applyBorder="1" applyAlignment="1" applyProtection="1">
      <alignment horizontal="right" vertical="top"/>
    </xf>
    <xf numFmtId="4" fontId="32" fillId="0" borderId="1" xfId="77" applyNumberFormat="1" applyFont="1" applyFill="1" applyBorder="1" applyAlignment="1" applyProtection="1">
      <alignment horizontal="center" vertical="top"/>
    </xf>
    <xf numFmtId="169" fontId="32" fillId="0" borderId="1" xfId="77" applyNumberFormat="1" applyFont="1" applyFill="1" applyBorder="1" applyAlignment="1" applyProtection="1">
      <alignment horizontal="right" vertical="top"/>
    </xf>
    <xf numFmtId="4" fontId="32" fillId="0" borderId="1" xfId="77" applyNumberFormat="1" applyFont="1" applyBorder="1" applyAlignment="1" applyProtection="1">
      <alignment horizontal="center" vertical="top"/>
    </xf>
    <xf numFmtId="4" fontId="19" fillId="0" borderId="1" xfId="77" applyNumberFormat="1" applyFont="1" applyBorder="1" applyAlignment="1" applyProtection="1">
      <alignment horizontal="center" vertical="top"/>
    </xf>
    <xf numFmtId="0" fontId="19" fillId="0" borderId="1" xfId="10" applyFont="1" applyFill="1" applyBorder="1" applyAlignment="1" applyProtection="1">
      <alignment horizontal="left" vertical="top" wrapText="1"/>
    </xf>
    <xf numFmtId="4" fontId="19" fillId="4" borderId="1" xfId="77" applyNumberFormat="1" applyFont="1" applyFill="1" applyBorder="1" applyAlignment="1" applyProtection="1">
      <alignment horizontal="center" vertical="top"/>
    </xf>
    <xf numFmtId="0" fontId="33" fillId="4" borderId="1" xfId="77" applyFont="1" applyFill="1" applyBorder="1" applyAlignment="1" applyProtection="1">
      <alignment horizontal="left" vertical="top" wrapText="1"/>
    </xf>
    <xf numFmtId="4" fontId="33" fillId="4" borderId="1" xfId="77" applyNumberFormat="1" applyFont="1" applyFill="1" applyBorder="1" applyAlignment="1" applyProtection="1">
      <alignment horizontal="center" vertical="top"/>
    </xf>
    <xf numFmtId="0" fontId="18" fillId="0" borderId="1" xfId="75" applyFont="1" applyFill="1" applyBorder="1" applyAlignment="1" applyProtection="1">
      <alignment horizontal="left" vertical="top" wrapText="1"/>
    </xf>
    <xf numFmtId="0" fontId="53" fillId="0" borderId="1" xfId="0" applyFont="1" applyBorder="1" applyAlignment="1">
      <alignment wrapText="1"/>
    </xf>
    <xf numFmtId="0" fontId="50" fillId="0" borderId="1" xfId="0" applyFont="1" applyBorder="1" applyAlignment="1" applyProtection="1">
      <alignment horizontal="center" vertical="top"/>
    </xf>
    <xf numFmtId="0" fontId="51" fillId="0" borderId="1" xfId="0" applyNumberFormat="1" applyFont="1" applyFill="1" applyBorder="1" applyAlignment="1" applyProtection="1">
      <alignment horizontal="center" vertical="top"/>
    </xf>
    <xf numFmtId="0" fontId="51" fillId="0" borderId="1" xfId="0" applyNumberFormat="1" applyFont="1" applyFill="1" applyBorder="1" applyAlignment="1" applyProtection="1">
      <alignment horizontal="right" vertical="top"/>
    </xf>
    <xf numFmtId="0" fontId="51" fillId="0" borderId="1" xfId="0" applyNumberFormat="1" applyFont="1" applyFill="1" applyBorder="1" applyAlignment="1" applyProtection="1">
      <alignment horizontal="left" vertical="top" wrapText="1"/>
    </xf>
    <xf numFmtId="4" fontId="51" fillId="0" borderId="1" xfId="0" applyNumberFormat="1" applyFont="1" applyFill="1" applyBorder="1" applyAlignment="1" applyProtection="1">
      <alignment horizontal="center" vertical="top"/>
    </xf>
    <xf numFmtId="4" fontId="51" fillId="0" borderId="1" xfId="0" applyNumberFormat="1" applyFont="1" applyFill="1" applyBorder="1" applyAlignment="1" applyProtection="1">
      <alignment horizontal="right" vertical="top"/>
    </xf>
    <xf numFmtId="169" fontId="51" fillId="0" borderId="1" xfId="0" applyNumberFormat="1" applyFont="1" applyFill="1" applyBorder="1" applyAlignment="1" applyProtection="1">
      <alignment horizontal="right" vertical="top"/>
    </xf>
    <xf numFmtId="169" fontId="52" fillId="0" borderId="1" xfId="0" applyNumberFormat="1" applyFont="1" applyFill="1" applyBorder="1" applyAlignment="1" applyProtection="1">
      <alignment horizontal="right" vertical="top"/>
    </xf>
  </cellXfs>
  <cellStyles count="178">
    <cellStyle name="Comma 2" xfId="15"/>
    <cellStyle name="Comma 3" xfId="1"/>
    <cellStyle name="Comma 3 2" xfId="9"/>
    <cellStyle name="Comma 4" xfId="64"/>
    <cellStyle name="Currency 2" xfId="67"/>
    <cellStyle name="Hiperpovezava" xfId="79" builtinId="8"/>
    <cellStyle name="Navadno" xfId="0" builtinId="0"/>
    <cellStyle name="Navadno 10" xfId="100"/>
    <cellStyle name="Navadno 11" xfId="101"/>
    <cellStyle name="Navadno 11 70" xfId="84"/>
    <cellStyle name="Navadno 12" xfId="102"/>
    <cellStyle name="Navadno 13" xfId="41"/>
    <cellStyle name="Navadno 13 2" xfId="104"/>
    <cellStyle name="Navadno 13 3" xfId="103"/>
    <cellStyle name="Navadno 14" xfId="105"/>
    <cellStyle name="Navadno 15" xfId="87"/>
    <cellStyle name="Navadno 15 2" xfId="106"/>
    <cellStyle name="Navadno 16" xfId="107"/>
    <cellStyle name="Navadno 16 2" xfId="80"/>
    <cellStyle name="Navadno 16 2 2" xfId="82"/>
    <cellStyle name="Navadno 16 2 4" xfId="86"/>
    <cellStyle name="Navadno 17" xfId="108"/>
    <cellStyle name="Navadno 18" xfId="109"/>
    <cellStyle name="Navadno 19" xfId="110"/>
    <cellStyle name="Navadno 2" xfId="2"/>
    <cellStyle name="Navadno 2 10" xfId="111"/>
    <cellStyle name="Navadno 2 11" xfId="112"/>
    <cellStyle name="Navadno 2 12" xfId="113"/>
    <cellStyle name="Navadno 2 13" xfId="114"/>
    <cellStyle name="Navadno 2 14" xfId="71"/>
    <cellStyle name="Navadno 2 17" xfId="83"/>
    <cellStyle name="Navadno 2 2" xfId="3"/>
    <cellStyle name="Navadno 2 2 2" xfId="10"/>
    <cellStyle name="Navadno 2 2 2 2" xfId="85"/>
    <cellStyle name="Navadno 2 2 3" xfId="115"/>
    <cellStyle name="Navadno 2 3" xfId="4"/>
    <cellStyle name="Navadno 2 3 2" xfId="116"/>
    <cellStyle name="Navadno 2 4" xfId="62"/>
    <cellStyle name="Navadno 2 4 2" xfId="117"/>
    <cellStyle name="Navadno 2 5" xfId="81"/>
    <cellStyle name="Navadno 2 5 2" xfId="119"/>
    <cellStyle name="Navadno 2 5 3" xfId="118"/>
    <cellStyle name="Navadno 2 6" xfId="120"/>
    <cellStyle name="Navadno 2 7" xfId="121"/>
    <cellStyle name="Navadno 2 8" xfId="122"/>
    <cellStyle name="Navadno 2 9" xfId="123"/>
    <cellStyle name="Navadno 20" xfId="124"/>
    <cellStyle name="Navadno 21" xfId="125"/>
    <cellStyle name="Navadno 22" xfId="126"/>
    <cellStyle name="Navadno 22 2" xfId="127"/>
    <cellStyle name="Navadno 22 3" xfId="128"/>
    <cellStyle name="Navadno 23" xfId="129"/>
    <cellStyle name="Navadno 24" xfId="130"/>
    <cellStyle name="Navadno 24 2" xfId="131"/>
    <cellStyle name="Navadno 24 2 2" xfId="132"/>
    <cellStyle name="Navadno 24 3" xfId="133"/>
    <cellStyle name="Navadno 25" xfId="134"/>
    <cellStyle name="Navadno 26" xfId="135"/>
    <cellStyle name="Navadno 27" xfId="136"/>
    <cellStyle name="Navadno 28" xfId="137"/>
    <cellStyle name="Navadno 29" xfId="138"/>
    <cellStyle name="Navadno 3" xfId="5"/>
    <cellStyle name="Navadno 3 10" xfId="89"/>
    <cellStyle name="Navadno 3 2" xfId="12"/>
    <cellStyle name="Navadno 3 2 2" xfId="140"/>
    <cellStyle name="Navadno 3 26" xfId="90"/>
    <cellStyle name="Navadno 3 3" xfId="66"/>
    <cellStyle name="Navadno 3 3 2" xfId="142"/>
    <cellStyle name="Navadno 3 3 3" xfId="141"/>
    <cellStyle name="Navadno 3 4" xfId="143"/>
    <cellStyle name="Navadno 3 5" xfId="144"/>
    <cellStyle name="Navadno 3 6" xfId="145"/>
    <cellStyle name="Navadno 3 7" xfId="146"/>
    <cellStyle name="Navadno 3 7 2" xfId="147"/>
    <cellStyle name="Navadno 3 71" xfId="88"/>
    <cellStyle name="Navadno 3 8" xfId="72"/>
    <cellStyle name="Navadno 3 9" xfId="139"/>
    <cellStyle name="Navadno 30" xfId="40"/>
    <cellStyle name="Navadno 30 18" xfId="93"/>
    <cellStyle name="Navadno 30 5" xfId="54"/>
    <cellStyle name="Navadno 31" xfId="99"/>
    <cellStyle name="Navadno 32" xfId="176"/>
    <cellStyle name="Navadno 33" xfId="68"/>
    <cellStyle name="Navadno 34" xfId="177"/>
    <cellStyle name="Navadno 34 7" xfId="94"/>
    <cellStyle name="Navadno 35 12" xfId="95"/>
    <cellStyle name="Navadno 35 4" xfId="59"/>
    <cellStyle name="Navadno 36" xfId="44"/>
    <cellStyle name="Navadno 36 4" xfId="55"/>
    <cellStyle name="Navadno 37 13" xfId="96"/>
    <cellStyle name="Navadno 38 4" xfId="56"/>
    <cellStyle name="Navadno 39 4" xfId="57"/>
    <cellStyle name="Navadno 4" xfId="6"/>
    <cellStyle name="Navadno 4 2" xfId="14"/>
    <cellStyle name="Navadno 4 3" xfId="148"/>
    <cellStyle name="Navadno 40" xfId="69"/>
    <cellStyle name="Navadno 40 10" xfId="98"/>
    <cellStyle name="Navadno 40 4" xfId="58"/>
    <cellStyle name="Navadno 41" xfId="52"/>
    <cellStyle name="Navadno 42" xfId="30"/>
    <cellStyle name="Navadno 43" xfId="37"/>
    <cellStyle name="Navadno 44" xfId="38"/>
    <cellStyle name="Navadno 45" xfId="39"/>
    <cellStyle name="Navadno 46" xfId="42"/>
    <cellStyle name="Navadno 47" xfId="43"/>
    <cellStyle name="Navadno 48" xfId="27"/>
    <cellStyle name="Navadno 49" xfId="29"/>
    <cellStyle name="Navadno 5" xfId="20"/>
    <cellStyle name="Navadno 5 2" xfId="61"/>
    <cellStyle name="Navadno 5 3" xfId="149"/>
    <cellStyle name="Navadno 50" xfId="92"/>
    <cellStyle name="Navadno 51" xfId="32"/>
    <cellStyle name="Navadno 52" xfId="33"/>
    <cellStyle name="Navadno 53" xfId="91"/>
    <cellStyle name="Navadno 54" xfId="34"/>
    <cellStyle name="Navadno 55" xfId="35"/>
    <cellStyle name="Navadno 56" xfId="31"/>
    <cellStyle name="Navadno 57" xfId="53"/>
    <cellStyle name="Navadno 58" xfId="36"/>
    <cellStyle name="Navadno 59" xfId="45"/>
    <cellStyle name="Navadno 6" xfId="23"/>
    <cellStyle name="Navadno 6 10" xfId="151"/>
    <cellStyle name="Navadno 6 11" xfId="152"/>
    <cellStyle name="Navadno 6 12" xfId="153"/>
    <cellStyle name="Navadno 6 13" xfId="154"/>
    <cellStyle name="Navadno 6 14" xfId="155"/>
    <cellStyle name="Navadno 6 15" xfId="156"/>
    <cellStyle name="Navadno 6 16" xfId="157"/>
    <cellStyle name="Navadno 6 17" xfId="158"/>
    <cellStyle name="Navadno 6 18" xfId="159"/>
    <cellStyle name="Navadno 6 19" xfId="150"/>
    <cellStyle name="Navadno 6 2" xfId="24"/>
    <cellStyle name="Navadno 6 2 2" xfId="160"/>
    <cellStyle name="Navadno 6 3" xfId="161"/>
    <cellStyle name="Navadno 6 4" xfId="162"/>
    <cellStyle name="Navadno 6 5" xfId="163"/>
    <cellStyle name="Navadno 6 6" xfId="164"/>
    <cellStyle name="Navadno 6 7" xfId="165"/>
    <cellStyle name="Navadno 6 8" xfId="166"/>
    <cellStyle name="Navadno 6 9" xfId="167"/>
    <cellStyle name="Navadno 60" xfId="46"/>
    <cellStyle name="Navadno 61" xfId="47"/>
    <cellStyle name="Navadno 65" xfId="48"/>
    <cellStyle name="Navadno 66" xfId="49"/>
    <cellStyle name="Navadno 67" xfId="50"/>
    <cellStyle name="Navadno 69" xfId="51"/>
    <cellStyle name="Navadno 7" xfId="28"/>
    <cellStyle name="Navadno 7 2" xfId="168"/>
    <cellStyle name="Navadno 73" xfId="97"/>
    <cellStyle name="Navadno 78" xfId="70"/>
    <cellStyle name="Navadno 78 2" xfId="169"/>
    <cellStyle name="Navadno 8" xfId="76"/>
    <cellStyle name="Navadno 8 2" xfId="171"/>
    <cellStyle name="Navadno 8 3" xfId="170"/>
    <cellStyle name="Navadno 9" xfId="172"/>
    <cellStyle name="Navadno 9 2" xfId="173"/>
    <cellStyle name="Normal 2" xfId="13"/>
    <cellStyle name="Normal 2 2" xfId="65"/>
    <cellStyle name="Normal 3" xfId="16"/>
    <cellStyle name="Normal 4" xfId="17"/>
    <cellStyle name="Normal 4 2" xfId="63"/>
    <cellStyle name="Normal 5" xfId="18"/>
    <cellStyle name="Normal 6" xfId="19"/>
    <cellStyle name="Normal 7" xfId="21"/>
    <cellStyle name="Normal 7 2" xfId="74"/>
    <cellStyle name="Normal 8" xfId="22"/>
    <cellStyle name="Normal 9" xfId="60"/>
    <cellStyle name="Normal 9 2" xfId="73"/>
    <cellStyle name="Normal 9 3" xfId="75"/>
    <cellStyle name="Normal 9 4" xfId="77"/>
    <cellStyle name="Normal 9 5" xfId="78"/>
    <cellStyle name="Normal_SV" xfId="174"/>
    <cellStyle name="Odstotek 2" xfId="25"/>
    <cellStyle name="Valuta 2" xfId="26"/>
    <cellStyle name="Vejica 2" xfId="7"/>
    <cellStyle name="Vejica 2 2" xfId="8"/>
    <cellStyle name="Vejica 2 3" xfId="175"/>
    <cellStyle name="Vejica 3" xfId="11"/>
  </cellStyles>
  <dxfs count="23">
    <dxf>
      <font>
        <b val="0"/>
        <i val="0"/>
        <strike val="0"/>
        <condense val="0"/>
        <extend val="0"/>
        <outline val="0"/>
        <shadow val="0"/>
        <u val="none"/>
        <vertAlign val="baseline"/>
        <sz val="8"/>
        <color theme="1"/>
        <name val="Arial"/>
        <scheme val="none"/>
      </font>
      <numFmt numFmtId="169" formatCode="#,##0.00\ &quot;€&quo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scheme val="none"/>
      </font>
      <numFmt numFmtId="169" formatCode="#,##0.00\ &quot;€&quo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1"/>
        <name val="Arial"/>
        <scheme val="none"/>
      </font>
      <numFmt numFmtId="169" formatCode="#,##0.0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scheme val="none"/>
      </font>
      <numFmt numFmtId="169" formatCode="#,##0.0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vertical="top" textRotation="0" indent="0" justifyLastLine="0" shrinkToFit="0" readingOrder="0"/>
      <protection locked="1" hidden="0"/>
    </dxf>
    <dxf>
      <alignment vertical="top" textRotation="0" indent="0" justifyLastLine="0" shrinkToFit="0" readingOrder="0"/>
      <protection locked="1" hidden="0"/>
    </dxf>
    <dxf>
      <border outline="0">
        <right style="thin">
          <color indexed="64"/>
        </right>
      </border>
    </dxf>
    <dxf>
      <alignment vertical="top" textRotation="0" indent="0" justifyLastLine="0" shrinkToFit="0" readingOrder="0"/>
      <protection locked="1" hidden="0"/>
    </dxf>
    <dxf>
      <alignment vertical="top" textRotation="0" indent="0" justifyLastLine="0" shrinkToFit="0" readingOrder="0"/>
      <protection locked="1" hidden="0"/>
    </dxf>
    <dxf>
      <fill>
        <patternFill>
          <bgColor theme="9" tint="0.79998168889431442"/>
        </patternFill>
      </fill>
    </dxf>
  </dxfs>
  <tableStyles count="0" defaultTableStyle="TableStyleMedium2" defaultPivotStyle="PivotStyleLight16"/>
  <colors>
    <mruColors>
      <color rgb="FFFF7979"/>
      <color rgb="FF0000FF"/>
      <color rgb="FFFFBDBD"/>
      <color rgb="FFE8E8E8"/>
      <color rgb="FFFFB9B9"/>
      <color rgb="FFFFC5C5"/>
      <color rgb="FFFFB3B3"/>
      <color rgb="FFFF9B9B"/>
      <color rgb="FFFFC1C1"/>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z-server\podatki\SKUPNI\3659_MB-Sentilj_IZN\Postaja%20&#352;entilj\_zbrani%20popisi%20in%20predracuni_\PopisGO%20del_%20S&#381;_zaveti&#353;&#269;e%20&#352;entilj_13.3.17_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GR. DELA"/>
      <sheetName val="UVOD V PREDRAČUN"/>
      <sheetName val="GOI dela"/>
      <sheetName val="HPR_SD_stara verzija"/>
    </sheetNames>
    <sheetDataSet>
      <sheetData sheetId="0">
        <row r="2">
          <cell r="A2" t="str">
            <v>POPIS DEL S PREDRAČUNOM</v>
          </cell>
        </row>
        <row r="35">
          <cell r="B35">
            <v>1</v>
          </cell>
        </row>
        <row r="37">
          <cell r="B37">
            <v>1</v>
          </cell>
        </row>
      </sheetData>
      <sheetData sheetId="1"/>
      <sheetData sheetId="2"/>
      <sheetData sheetId="3"/>
      <sheetData sheetId="4">
        <row r="11">
          <cell r="A11" t="str">
            <v>1.</v>
          </cell>
        </row>
      </sheetData>
      <sheetData sheetId="5"/>
    </sheetDataSet>
  </externalBook>
</externalLink>
</file>

<file path=xl/tables/table1.xml><?xml version="1.0" encoding="utf-8"?>
<table xmlns="http://schemas.openxmlformats.org/spreadsheetml/2006/main" id="1" name="Tabela1" displayName="Tabela1" ref="A6:I3896" totalsRowCount="1" headerRowDxfId="21" dataDxfId="20" totalsRowDxfId="18" tableBorderDxfId="19">
  <autoFilter ref="A6:I38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sortState ref="A7:I3895">
    <sortCondition ref="A6:A3895"/>
  </sortState>
  <tableColumns count="9">
    <tableColumn id="1" name="id" dataDxfId="17" totalsRowDxfId="8"/>
    <tableColumn id="2" name="Nivo" dataDxfId="16" totalsRowDxfId="7"/>
    <tableColumn id="3" name="ID2" dataDxfId="15" totalsRowDxfId="6" dataCellStyle="Normal 9 4">
      <calculatedColumnFormula>IF(H7&lt;&gt;"",COUNTA($H7:H$12),"")</calculatedColumnFormula>
    </tableColumn>
    <tableColumn id="4" name="Postavka" dataDxfId="14" totalsRowDxfId="5" dataCellStyle="Normal 9 3"/>
    <tableColumn id="5" name="Opis postavke" dataDxfId="13" totalsRowDxfId="4" dataCellStyle="Normal 9 3"/>
    <tableColumn id="6" name="Enota " dataDxfId="12" totalsRowDxfId="3" dataCellStyle="Normal 9 3"/>
    <tableColumn id="7" name="Količina" dataDxfId="11" totalsRowDxfId="2" dataCellStyle="Normal 9 3"/>
    <tableColumn id="8" name="Cena za enoto" dataDxfId="10" totalsRowDxfId="1" dataCellStyle="Normal 9 3"/>
    <tableColumn id="9" name="Cena skupaj" dataDxfId="9" totalsRowDxfId="0" dataCellStyle="Normal 9 4">
      <calculatedColumnFormula>IF(ISNUMBER(G7),ROUND(G7*H7,2),"")</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filterMode="1">
    <pageSetUpPr fitToPage="1"/>
  </sheetPr>
  <dimension ref="A1:I1250"/>
  <sheetViews>
    <sheetView view="pageBreakPreview" topLeftCell="A7" zoomScale="110" zoomScaleNormal="100" zoomScaleSheetLayoutView="110" workbookViewId="0">
      <selection activeCell="D23" sqref="D23"/>
    </sheetView>
  </sheetViews>
  <sheetFormatPr defaultColWidth="9.140625" defaultRowHeight="12.75"/>
  <cols>
    <col min="1" max="1" width="6.28515625" style="27" bestFit="1" customWidth="1"/>
    <col min="2" max="2" width="9.42578125" style="27" customWidth="1"/>
    <col min="3" max="3" width="61.7109375" style="3" customWidth="1"/>
    <col min="4" max="4" width="17.7109375" style="2" customWidth="1"/>
    <col min="5" max="5" width="9.140625" style="18"/>
    <col min="6" max="7" width="9.140625" style="28" customWidth="1"/>
    <col min="8" max="9" width="9.140625" style="32"/>
    <col min="10" max="16384" width="9.140625" style="4"/>
  </cols>
  <sheetData>
    <row r="1" spans="1:7">
      <c r="C1" s="1" t="s">
        <v>301</v>
      </c>
    </row>
    <row r="2" spans="1:7">
      <c r="C2" s="1"/>
      <c r="F2" s="29"/>
    </row>
    <row r="3" spans="1:7">
      <c r="C3" s="57"/>
      <c r="F3" s="29"/>
    </row>
    <row r="5" spans="1:7" ht="15.75">
      <c r="C5" s="53" t="s">
        <v>70</v>
      </c>
      <c r="E5" s="19"/>
      <c r="F5" s="30"/>
      <c r="G5" s="60"/>
    </row>
    <row r="6" spans="1:7">
      <c r="E6" s="19"/>
      <c r="F6" s="31"/>
    </row>
    <row r="7" spans="1:7">
      <c r="A7" s="50">
        <v>0</v>
      </c>
      <c r="B7" s="123" t="s">
        <v>3310</v>
      </c>
      <c r="C7" s="20" t="str">
        <f>'P. GROSUPLJE'!E8</f>
        <v xml:space="preserve">I.) NADGRADNJA ŽELEZNIŠKE POSTAJE GROSUPLJE </v>
      </c>
      <c r="D7" s="21">
        <f>'P. GROSUPLJE'!I8</f>
        <v>0</v>
      </c>
      <c r="E7" s="19"/>
      <c r="F7" s="31"/>
    </row>
    <row r="8" spans="1:7">
      <c r="A8" s="51">
        <v>1</v>
      </c>
      <c r="B8" s="123" t="s">
        <v>3310</v>
      </c>
      <c r="C8" s="45" t="str">
        <f>'P. GROSUPLJE'!E9</f>
        <v>A.) ARHITEKTURA</v>
      </c>
      <c r="D8" s="47">
        <f>'P. GROSUPLJE'!I9</f>
        <v>0</v>
      </c>
      <c r="E8" s="19"/>
      <c r="F8" s="31"/>
    </row>
    <row r="9" spans="1:7">
      <c r="A9" s="51">
        <v>2</v>
      </c>
      <c r="B9" s="123" t="s">
        <v>3310</v>
      </c>
      <c r="C9" s="46" t="str">
        <f>'P. GROSUPLJE'!E10</f>
        <v>A.1.) NADSTREŠKI NAD STOPNIŠČI PODHODA</v>
      </c>
      <c r="D9" s="48">
        <f>'P. GROSUPLJE'!I10</f>
        <v>0</v>
      </c>
      <c r="E9" s="19"/>
      <c r="F9" s="31"/>
    </row>
    <row r="10" spans="1:7">
      <c r="A10" s="50">
        <v>2</v>
      </c>
      <c r="B10" s="123" t="s">
        <v>3310</v>
      </c>
      <c r="C10" s="75" t="str">
        <f>'P. GROSUPLJE'!E82</f>
        <v>A.2.) UREDITEV FASADE POSTAJNEGA POSLOPJA</v>
      </c>
      <c r="D10" s="49">
        <f>'P. GROSUPLJE'!I82</f>
        <v>0</v>
      </c>
      <c r="E10" s="19"/>
      <c r="F10" s="31"/>
    </row>
    <row r="11" spans="1:7" ht="12" customHeight="1">
      <c r="A11" s="50">
        <v>2</v>
      </c>
      <c r="B11" s="123" t="s">
        <v>3310</v>
      </c>
      <c r="C11" s="75" t="str">
        <f>'P. GROSUPLJE'!E129</f>
        <v>A.3.) UREDITEV SVTK PROSTOROV</v>
      </c>
      <c r="D11" s="49">
        <f>'P. GROSUPLJE'!I129</f>
        <v>0</v>
      </c>
      <c r="E11" s="19"/>
      <c r="F11" s="31"/>
    </row>
    <row r="12" spans="1:7">
      <c r="A12" s="50">
        <v>2</v>
      </c>
      <c r="B12" s="123" t="s">
        <v>3310</v>
      </c>
      <c r="C12" s="75" t="str">
        <f>'P. GROSUPLJE'!E332</f>
        <v>A.4.) NADSTREŠKI PODHODA 2</v>
      </c>
      <c r="D12" s="49">
        <f>'P. GROSUPLJE'!I332</f>
        <v>0</v>
      </c>
      <c r="E12" s="19"/>
      <c r="F12" s="31"/>
    </row>
    <row r="13" spans="1:7">
      <c r="A13" s="50">
        <v>1</v>
      </c>
      <c r="B13" s="123" t="s">
        <v>3310</v>
      </c>
      <c r="C13" s="76" t="str">
        <f>'P. GROSUPLJE'!E379</f>
        <v>B.) GRADBENE KONSTRUKCIJE</v>
      </c>
      <c r="D13" s="77">
        <f>'P. GROSUPLJE'!I379</f>
        <v>0</v>
      </c>
      <c r="E13" s="19"/>
      <c r="F13" s="31"/>
    </row>
    <row r="14" spans="1:7">
      <c r="A14" s="50">
        <v>2</v>
      </c>
      <c r="B14" s="123" t="s">
        <v>3310</v>
      </c>
      <c r="C14" s="75" t="str">
        <f>'P. GROSUPLJE'!E380</f>
        <v>B.1.) TIRNE NAPRAVE S PERONI</v>
      </c>
      <c r="D14" s="49">
        <f>'P. GROSUPLJE'!I380</f>
        <v>0</v>
      </c>
      <c r="E14" s="19"/>
      <c r="F14" s="31"/>
    </row>
    <row r="15" spans="1:7">
      <c r="A15" s="50">
        <v>2</v>
      </c>
      <c r="B15" s="123" t="s">
        <v>3310</v>
      </c>
      <c r="C15" s="75" t="str">
        <f>'P. GROSUPLJE'!E730</f>
        <v>B.2.) PODHOD NA POSTAJI</v>
      </c>
      <c r="D15" s="49">
        <f>'P. GROSUPLJE'!I730</f>
        <v>0</v>
      </c>
      <c r="E15" s="19"/>
      <c r="F15" s="31"/>
    </row>
    <row r="16" spans="1:7">
      <c r="A16" s="50">
        <v>2</v>
      </c>
      <c r="B16" s="123" t="s">
        <v>3310</v>
      </c>
      <c r="C16" s="75" t="str">
        <f>'P. GROSUPLJE'!E879</f>
        <v>B.3.) UREDITEV PARKIRIŠČA</v>
      </c>
      <c r="D16" s="49">
        <f>'P. GROSUPLJE'!I879</f>
        <v>0</v>
      </c>
      <c r="E16" s="19"/>
      <c r="F16" s="31"/>
    </row>
    <row r="17" spans="1:6">
      <c r="A17" s="50">
        <v>2</v>
      </c>
      <c r="B17" s="123" t="s">
        <v>3310</v>
      </c>
      <c r="C17" s="75" t="str">
        <f>'P. GROSUPLJE'!E965</f>
        <v>B.4.) AB OPORNI ZID V KM 131+703</v>
      </c>
      <c r="D17" s="49">
        <f>'P. GROSUPLJE'!I965</f>
        <v>0</v>
      </c>
      <c r="E17" s="19"/>
      <c r="F17" s="31"/>
    </row>
    <row r="18" spans="1:6">
      <c r="A18" s="50">
        <v>2</v>
      </c>
      <c r="B18" s="123" t="s">
        <v>3310</v>
      </c>
      <c r="C18" s="75" t="str">
        <f>'P. GROSUPLJE'!E1042</f>
        <v>B.5.) AKTIVNA PROTIHRUPNA ZAŠČITA</v>
      </c>
      <c r="D18" s="49">
        <f>'P. GROSUPLJE'!I1042</f>
        <v>0</v>
      </c>
      <c r="E18" s="19"/>
      <c r="F18" s="31"/>
    </row>
    <row r="19" spans="1:6">
      <c r="A19" s="50"/>
      <c r="B19" s="123" t="s">
        <v>3310</v>
      </c>
      <c r="C19" s="75" t="str">
        <f>'P. GROSUPLJE'!E1166</f>
        <v>B.6.) PASIVNA PROTIHRUPNA ZAŠČITA</v>
      </c>
      <c r="D19" s="49">
        <f>'P. GROSUPLJE'!I1166</f>
        <v>0</v>
      </c>
      <c r="E19" s="19"/>
      <c r="F19" s="31"/>
    </row>
    <row r="20" spans="1:6">
      <c r="A20" s="50">
        <v>2</v>
      </c>
      <c r="B20" s="123" t="s">
        <v>3310</v>
      </c>
      <c r="C20" s="75" t="str">
        <f>'P. GROSUPLJE'!E1362</f>
        <v>B.7.) PLOŠČATI PREPUST 1×1m V KM 132+462</v>
      </c>
      <c r="D20" s="49">
        <f>'P. GROSUPLJE'!I1362</f>
        <v>0</v>
      </c>
      <c r="E20" s="19"/>
      <c r="F20" s="31"/>
    </row>
    <row r="21" spans="1:6">
      <c r="A21" s="50">
        <v>2</v>
      </c>
      <c r="B21" s="123" t="s">
        <v>3310</v>
      </c>
      <c r="C21" s="46" t="str">
        <f>'P. GROSUPLJE'!E1414</f>
        <v>B.8.) PREPUST V KM 132+685</v>
      </c>
      <c r="D21" s="49">
        <f>'P. GROSUPLJE'!I1414</f>
        <v>0</v>
      </c>
      <c r="E21" s="19"/>
      <c r="F21" s="31"/>
    </row>
    <row r="22" spans="1:6">
      <c r="A22" s="50">
        <v>2</v>
      </c>
      <c r="B22" s="123" t="s">
        <v>3310</v>
      </c>
      <c r="C22" s="46" t="str">
        <f>'P. GROSUPLJE'!E1459</f>
        <v>B.9.) PODHOD 2 V KM 132+757 ŽELEZNIŠKE PROGE</v>
      </c>
      <c r="D22" s="49">
        <f>'P. GROSUPLJE'!I1459</f>
        <v>0</v>
      </c>
      <c r="E22" s="19"/>
      <c r="F22" s="31"/>
    </row>
    <row r="23" spans="1:6">
      <c r="A23" s="51">
        <v>1</v>
      </c>
      <c r="B23" s="123" t="s">
        <v>3310</v>
      </c>
      <c r="C23" s="76" t="str">
        <f>'P. GROSUPLJE'!E1623</f>
        <v>C.) ELEKTRIČNE INŠTALACIJE IN ELEKTRIČNA OPREMA</v>
      </c>
      <c r="D23" s="77">
        <f>'P. GROSUPLJE'!I1623</f>
        <v>0</v>
      </c>
      <c r="E23" s="19"/>
      <c r="F23" s="31"/>
    </row>
    <row r="24" spans="1:6">
      <c r="A24" s="51">
        <v>2</v>
      </c>
      <c r="B24" s="123" t="s">
        <v>3310</v>
      </c>
      <c r="C24" s="46" t="str">
        <f>'P. GROSUPLJE'!E1624</f>
        <v>C.1.) ZUNANJA RAZSVETLJAVA POSTAJE</v>
      </c>
      <c r="D24" s="48">
        <f>'P. GROSUPLJE'!I1624</f>
        <v>0</v>
      </c>
      <c r="E24" s="19"/>
      <c r="F24" s="31"/>
    </row>
    <row r="25" spans="1:6">
      <c r="A25" s="51">
        <v>2</v>
      </c>
      <c r="B25" s="123" t="s">
        <v>3310</v>
      </c>
      <c r="C25" s="46" t="str">
        <f>'P. GROSUPLJE'!E1871</f>
        <v>C.2.) ELEKTRIČNO GRETJE KRETNIC</v>
      </c>
      <c r="D25" s="48">
        <f>'P. GROSUPLJE'!I1871</f>
        <v>0</v>
      </c>
      <c r="E25" s="19"/>
      <c r="F25" s="31"/>
    </row>
    <row r="26" spans="1:6" ht="25.5">
      <c r="A26" s="51">
        <v>2</v>
      </c>
      <c r="B26" s="123" t="s">
        <v>3310</v>
      </c>
      <c r="C26" s="46" t="str">
        <f>'P. GROSUPLJE'!E2013</f>
        <v xml:space="preserve">C.3.) ELEKTRIČNE INŠTALACIJE ZA ŽELEZNIŠKO POSTAJNO POSLOPJE </v>
      </c>
      <c r="D26" s="48">
        <f>'P. GROSUPLJE'!I2013</f>
        <v>0</v>
      </c>
      <c r="E26" s="19"/>
      <c r="F26" s="31"/>
    </row>
    <row r="27" spans="1:6">
      <c r="A27" s="51">
        <v>2</v>
      </c>
      <c r="B27" s="123" t="s">
        <v>3310</v>
      </c>
      <c r="C27" s="46" t="str">
        <f>'P. GROSUPLJE'!E2164</f>
        <v>C.4.) NOVI NN PRIKLJUČEK ZA ŽEL. POSTAJO GROSUPLJE</v>
      </c>
      <c r="D27" s="48">
        <f>'P. GROSUPLJE'!I2164</f>
        <v>0</v>
      </c>
      <c r="E27" s="19"/>
      <c r="F27" s="31"/>
    </row>
    <row r="28" spans="1:6">
      <c r="A28" s="51">
        <v>2</v>
      </c>
      <c r="B28" s="123" t="s">
        <v>3310</v>
      </c>
      <c r="C28" s="46" t="str">
        <f>'P. GROSUPLJE'!E2208</f>
        <v>C.5.) ELEKTRIČNE INŠTALACIJE ZA PODHOD P2</v>
      </c>
      <c r="D28" s="48">
        <f>'P. GROSUPLJE'!I2208</f>
        <v>0</v>
      </c>
      <c r="E28" s="19"/>
      <c r="F28" s="31"/>
    </row>
    <row r="29" spans="1:6">
      <c r="A29" s="50">
        <v>1</v>
      </c>
      <c r="B29" s="123" t="s">
        <v>3310</v>
      </c>
      <c r="C29" s="76" t="str">
        <f>'P. GROSUPLJE'!E2279</f>
        <v>D.) STROJNE INŠTALACIJE V POSTAJNEM POSLOPJU</v>
      </c>
      <c r="D29" s="77">
        <f>'P. GROSUPLJE'!I2279</f>
        <v>0</v>
      </c>
      <c r="E29" s="19"/>
      <c r="F29" s="31"/>
    </row>
    <row r="30" spans="1:6">
      <c r="A30" s="51">
        <v>2</v>
      </c>
      <c r="B30" s="123" t="s">
        <v>3310</v>
      </c>
      <c r="C30" s="46" t="str">
        <f>'P. GROSUPLJE'!E2280</f>
        <v>D.1.) OGREVANJE IN HLAJENJE</v>
      </c>
      <c r="D30" s="48">
        <f>'P. GROSUPLJE'!I2280</f>
        <v>0</v>
      </c>
      <c r="E30" s="19"/>
      <c r="F30" s="31"/>
    </row>
    <row r="31" spans="1:6" ht="12.75" customHeight="1">
      <c r="A31" s="51">
        <v>2</v>
      </c>
      <c r="B31" s="123" t="s">
        <v>3310</v>
      </c>
      <c r="C31" s="46" t="str">
        <f>'P. GROSUPLJE'!E2645</f>
        <v>D.2.) VODOVOD, VERTIKALNA KANALIZACIJA</v>
      </c>
      <c r="D31" s="48">
        <f>'P. GROSUPLJE'!I2645</f>
        <v>0</v>
      </c>
      <c r="E31" s="19"/>
      <c r="F31" s="31"/>
    </row>
    <row r="32" spans="1:6">
      <c r="A32" s="51">
        <v>2</v>
      </c>
      <c r="B32" s="123" t="s">
        <v>3310</v>
      </c>
      <c r="C32" s="46" t="str">
        <f>'P. GROSUPLJE'!E2796</f>
        <v>D.3.) PREZRAČEVANJE</v>
      </c>
      <c r="D32" s="48">
        <f>'P. GROSUPLJE'!I2796</f>
        <v>0</v>
      </c>
      <c r="E32" s="19"/>
      <c r="F32" s="31"/>
    </row>
    <row r="33" spans="1:6">
      <c r="A33" s="50">
        <v>1</v>
      </c>
      <c r="B33" s="123" t="s">
        <v>3310</v>
      </c>
      <c r="C33" s="76" t="str">
        <f>'P. GROSUPLJE'!E2993</f>
        <v>E.) TELEKOMUNIKACIJE</v>
      </c>
      <c r="D33" s="77">
        <f>'P. GROSUPLJE'!I2993</f>
        <v>0</v>
      </c>
      <c r="E33" s="19"/>
      <c r="F33" s="31"/>
    </row>
    <row r="34" spans="1:6">
      <c r="A34" s="50">
        <v>2</v>
      </c>
      <c r="B34" s="123" t="s">
        <v>3310</v>
      </c>
      <c r="C34" s="46" t="str">
        <f>'P. GROSUPLJE'!E2994</f>
        <v>E.1.) PRESTAVITEV IN ZAŠČITA SV IN TK NAPRAV</v>
      </c>
      <c r="D34" s="48">
        <f>'P. GROSUPLJE'!I2994</f>
        <v>0</v>
      </c>
      <c r="E34" s="19"/>
      <c r="F34" s="31"/>
    </row>
    <row r="35" spans="1:6">
      <c r="A35" s="51">
        <v>2</v>
      </c>
      <c r="B35" s="124" t="s">
        <v>3310</v>
      </c>
      <c r="C35" s="46" t="str">
        <f>'P. GROSUPLJE'!E3268</f>
        <v>E.2.) SV NAPRAVE</v>
      </c>
      <c r="D35" s="48">
        <f>'P. GROSUPLJE'!I3268</f>
        <v>0</v>
      </c>
      <c r="E35" s="19"/>
      <c r="F35" s="31"/>
    </row>
    <row r="36" spans="1:6">
      <c r="A36" s="51">
        <v>2</v>
      </c>
      <c r="B36" s="123" t="s">
        <v>3310</v>
      </c>
      <c r="C36" s="46" t="str">
        <f>'P. GROSUPLJE'!E3531</f>
        <v>E.3.) TK NAPRAVE</v>
      </c>
      <c r="D36" s="48">
        <f>'P. GROSUPLJE'!I3531</f>
        <v>0</v>
      </c>
      <c r="E36" s="19"/>
      <c r="F36" s="31"/>
    </row>
    <row r="37" spans="1:6">
      <c r="A37" s="51">
        <v>2</v>
      </c>
      <c r="B37" s="123" t="s">
        <v>3310</v>
      </c>
      <c r="C37" s="46" t="str">
        <f>'P. GROSUPLJE'!E3780</f>
        <v>E.4.) SISTEM SCADA NA POSTAJI GROSUPLJE</v>
      </c>
      <c r="D37" s="48">
        <f>'P. GROSUPLJE'!I3780</f>
        <v>0</v>
      </c>
      <c r="E37" s="19"/>
      <c r="F37" s="31"/>
    </row>
    <row r="38" spans="1:6">
      <c r="A38" s="51">
        <v>1</v>
      </c>
      <c r="B38" s="123" t="s">
        <v>3310</v>
      </c>
      <c r="C38" s="45" t="str">
        <f>'P. GROSUPLJE'!E3829</f>
        <v>F.) INFORMACIJSKE OZNAKE IN OPREMA</v>
      </c>
      <c r="D38" s="47">
        <f>'P. GROSUPLJE'!I3829</f>
        <v>0</v>
      </c>
      <c r="E38" s="19"/>
      <c r="F38" s="31"/>
    </row>
    <row r="39" spans="1:6">
      <c r="A39" s="51">
        <v>1</v>
      </c>
      <c r="B39" s="123" t="s">
        <v>3310</v>
      </c>
      <c r="C39" s="45" t="str">
        <f>'P. GROSUPLJE'!E3884</f>
        <v>D.) SPLOŠNO</v>
      </c>
      <c r="D39" s="47">
        <f>'P. GROSUPLJE'!I3884</f>
        <v>0</v>
      </c>
      <c r="E39" s="19"/>
      <c r="F39" s="31"/>
    </row>
    <row r="40" spans="1:6">
      <c r="A40" s="52"/>
      <c r="B40" s="52"/>
      <c r="C40" s="78"/>
      <c r="D40" s="79"/>
      <c r="E40" s="19"/>
      <c r="F40" s="31"/>
    </row>
    <row r="41" spans="1:6">
      <c r="C41" s="54" t="str">
        <f>'P. GROSUPLJE'!E8</f>
        <v xml:space="preserve">I.) NADGRADNJA ŽELEZNIŠKE POSTAJE GROSUPLJE </v>
      </c>
      <c r="D41" s="22"/>
      <c r="E41" s="19"/>
      <c r="F41" s="31"/>
    </row>
    <row r="42" spans="1:6">
      <c r="C42" s="23" t="s">
        <v>107</v>
      </c>
      <c r="D42" s="24">
        <f>D7</f>
        <v>0</v>
      </c>
      <c r="E42" s="19"/>
      <c r="F42" s="31"/>
    </row>
    <row r="43" spans="1:6" ht="25.5">
      <c r="C43" s="25" t="s">
        <v>108</v>
      </c>
      <c r="D43" s="24">
        <f>ROUND(D7*0.1,2)</f>
        <v>0</v>
      </c>
      <c r="E43" s="19"/>
      <c r="F43" s="31"/>
    </row>
    <row r="44" spans="1:6" ht="25.5">
      <c r="C44" s="26" t="s">
        <v>111</v>
      </c>
      <c r="D44" s="22">
        <f>SUM(D42:D43)</f>
        <v>0</v>
      </c>
      <c r="E44" s="19"/>
      <c r="F44" s="31"/>
    </row>
    <row r="45" spans="1:6">
      <c r="C45" s="23" t="s">
        <v>109</v>
      </c>
      <c r="D45" s="24">
        <f>ROUND(D44*0.22,2)</f>
        <v>0</v>
      </c>
      <c r="E45" s="19"/>
      <c r="F45" s="31"/>
    </row>
    <row r="46" spans="1:6">
      <c r="C46" s="26" t="s">
        <v>110</v>
      </c>
      <c r="D46" s="22">
        <f>SUM(D44:D45)</f>
        <v>0</v>
      </c>
      <c r="E46" s="19"/>
      <c r="F46" s="31"/>
    </row>
    <row r="47" spans="1:6">
      <c r="C47" s="129"/>
      <c r="D47" s="130"/>
      <c r="E47" s="19"/>
      <c r="F47" s="31"/>
    </row>
    <row r="1250" spans="1:2">
      <c r="A1250" s="80"/>
      <c r="B1250" s="80"/>
    </row>
  </sheetData>
  <sheetProtection password="8FA1" sheet="1" objects="1" scenarios="1"/>
  <autoFilter ref="A1:A47">
    <filterColumn colId="0">
      <filters blank="1">
        <filter val="0"/>
        <filter val="1"/>
        <filter val="2"/>
        <filter val="3"/>
      </filters>
    </filterColumn>
  </autoFilter>
  <hyperlinks>
    <hyperlink ref="B7" location="'P. GROSUPLJE'!D8" display="Povezava"/>
    <hyperlink ref="B8" location="'P. GROSUPLJE'!D9" display="Povezava"/>
    <hyperlink ref="B9" location="'P. GROSUPLJE'!D10" display="Povezava"/>
    <hyperlink ref="B10" location="'P. GROSUPLJE'!D82" display="Povezava"/>
    <hyperlink ref="B11" location="'P. GROSUPLJE'!D126" display="Povezava"/>
    <hyperlink ref="B12" location="'P. GROSUPLJE'!D329" display="Povezava"/>
    <hyperlink ref="B13" location="'P. GROSUPLJE'!D378" display="Povezava"/>
    <hyperlink ref="B14" location="'P. GROSUPLJE'!D379" display="Povezava"/>
    <hyperlink ref="B15" location="'P. GROSUPLJE'!D729" display="Povezava"/>
    <hyperlink ref="B16" location="'P. GROSUPLJE'!D878" display="Povezava"/>
    <hyperlink ref="B17" location="'P. GROSUPLJE'!D964" display="Povezava"/>
    <hyperlink ref="B18" location="'P. GROSUPLJE'!D1023" display="Povezava"/>
    <hyperlink ref="B20" location="'P. GROSUPLJE'!D1343" display="Povezava"/>
    <hyperlink ref="B21" location="'P. GROSUPLJE'!D1395" display="Povezava"/>
    <hyperlink ref="B22" location="'P. GROSUPLJE'!D1440" display="Povezava"/>
    <hyperlink ref="B23" location="'P. GROSUPLJE'!D1604" display="Povezava"/>
    <hyperlink ref="B24" location="'P. GROSUPLJE'!D1605" display="Povezava"/>
    <hyperlink ref="B25" location="'P. GROSUPLJE'!D1852" display="Povezava"/>
    <hyperlink ref="B26" location="'P. GROSUPLJE'!D1994" display="Povezava"/>
    <hyperlink ref="B27" location="'P. GROSUPLJE'!D2145" display="Povezava"/>
    <hyperlink ref="B28" location="'P. GROSUPLJE'!D2189" display="Povezava"/>
    <hyperlink ref="B29" location="'P. GROSUPLJE'!D2260" display="Povezava"/>
    <hyperlink ref="B30" location="'P. GROSUPLJE'!D2261" display="Povezava"/>
    <hyperlink ref="B31" location="'P. GROSUPLJE'!D2626" display="Povezava"/>
    <hyperlink ref="B32" location="'P. GROSUPLJE'!D2777" display="Povezava"/>
    <hyperlink ref="B33" location="'P. GROSUPLJE'!D2974" display="Povezava"/>
    <hyperlink ref="B34" location="'P. GROSUPLJE'!D2975" display="Povezava"/>
    <hyperlink ref="B35" location="'P. GROSUPLJE'!D3249" display="Povezava"/>
    <hyperlink ref="B36" location="'P. GROSUPLJE'!D3534" display="Povezava"/>
    <hyperlink ref="B37" location="'P. GROSUPLJE'!D3783" display="Povezava"/>
    <hyperlink ref="B38" location="'P. GROSUPLJE'!D3832" display="Povezava"/>
    <hyperlink ref="B39" location="'P. GROSUPLJE'!D3887" display="Povezava"/>
    <hyperlink ref="B19" location="'P. GROSUPLJE'!D1147" display="Povezava"/>
  </hyperlinks>
  <printOptions horizontalCentered="1"/>
  <pageMargins left="0.94488188976377963" right="0.39370078740157483" top="0.74803149606299213" bottom="0.74803149606299213" header="0.19685039370078741" footer="0.19685039370078741"/>
  <pageSetup paperSize="9" scale="86" fitToHeight="0" orientation="portrait" r:id="rId1"/>
  <headerFooter>
    <oddHeader>&amp;RREKAPITULACIJA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N3896"/>
  <sheetViews>
    <sheetView tabSelected="1" view="pageBreakPreview" topLeftCell="B1" zoomScale="90" zoomScaleNormal="120" zoomScaleSheetLayoutView="90" workbookViewId="0">
      <selection activeCell="D12" sqref="D12"/>
    </sheetView>
  </sheetViews>
  <sheetFormatPr defaultColWidth="9.140625" defaultRowHeight="12.75"/>
  <cols>
    <col min="1" max="1" width="5.5703125" style="139" hidden="1" customWidth="1"/>
    <col min="2" max="2" width="5.42578125" style="110" customWidth="1"/>
    <col min="3" max="3" width="5.7109375" style="41" customWidth="1"/>
    <col min="4" max="4" width="9" style="71" customWidth="1"/>
    <col min="5" max="5" width="55.7109375" style="70" customWidth="1"/>
    <col min="6" max="6" width="7" style="72" customWidth="1"/>
    <col min="7" max="7" width="11.5703125" style="73" bestFit="1" customWidth="1"/>
    <col min="8" max="8" width="16.7109375" style="74" bestFit="1" customWidth="1"/>
    <col min="9" max="9" width="15.28515625" style="74" bestFit="1" customWidth="1"/>
    <col min="10" max="10" width="10" style="38" hidden="1" customWidth="1"/>
    <col min="11" max="11" width="10" style="141" hidden="1" customWidth="1"/>
    <col min="12" max="12" width="10" style="154" hidden="1" customWidth="1"/>
    <col min="13" max="13" width="0" style="139" hidden="1" customWidth="1"/>
    <col min="14" max="14" width="10.140625" style="139" hidden="1" customWidth="1"/>
    <col min="15" max="15" width="0" style="139" hidden="1" customWidth="1"/>
    <col min="16" max="16384" width="9.140625" style="139"/>
  </cols>
  <sheetData>
    <row r="1" spans="1:14">
      <c r="B1" s="94"/>
      <c r="C1" s="40"/>
      <c r="D1" s="5"/>
      <c r="E1" s="56" t="s">
        <v>301</v>
      </c>
      <c r="F1" s="6"/>
      <c r="G1" s="33"/>
      <c r="H1" s="7"/>
      <c r="I1" s="7"/>
      <c r="J1" s="8"/>
      <c r="K1" s="59"/>
      <c r="L1" s="39"/>
    </row>
    <row r="2" spans="1:14">
      <c r="B2" s="94"/>
      <c r="C2" s="40"/>
      <c r="D2" s="5"/>
      <c r="E2" s="56"/>
      <c r="F2" s="6"/>
      <c r="G2" s="33"/>
      <c r="H2" s="7"/>
      <c r="I2" s="7"/>
      <c r="J2" s="8"/>
      <c r="K2" s="59"/>
      <c r="L2" s="39"/>
    </row>
    <row r="3" spans="1:14">
      <c r="B3" s="94"/>
      <c r="C3" s="40"/>
      <c r="D3" s="5"/>
      <c r="E3" s="9"/>
      <c r="F3" s="6"/>
      <c r="G3" s="33"/>
      <c r="H3" s="7"/>
      <c r="I3" s="7"/>
      <c r="J3" s="8"/>
      <c r="K3" s="59"/>
      <c r="L3" s="39"/>
    </row>
    <row r="4" spans="1:14">
      <c r="B4" s="94"/>
      <c r="C4" s="40"/>
      <c r="D4" s="5"/>
      <c r="E4" s="140" t="s">
        <v>9</v>
      </c>
      <c r="F4" s="6"/>
      <c r="G4" s="33"/>
      <c r="H4" s="7"/>
      <c r="I4" s="7"/>
      <c r="J4" s="8"/>
      <c r="K4" s="59"/>
      <c r="L4" s="39"/>
    </row>
    <row r="5" spans="1:14">
      <c r="B5" s="94"/>
      <c r="C5" s="40"/>
      <c r="D5" s="5"/>
      <c r="E5" s="9"/>
      <c r="F5" s="6"/>
      <c r="G5" s="33"/>
      <c r="H5" s="7"/>
      <c r="I5" s="7"/>
      <c r="J5" s="8"/>
      <c r="K5" s="59"/>
      <c r="L5" s="39"/>
    </row>
    <row r="6" spans="1:14">
      <c r="A6" s="139" t="s">
        <v>3510</v>
      </c>
      <c r="B6" s="170" t="s">
        <v>8</v>
      </c>
      <c r="C6" s="171" t="s">
        <v>3511</v>
      </c>
      <c r="D6" s="172" t="s">
        <v>0</v>
      </c>
      <c r="E6" s="173" t="s">
        <v>2</v>
      </c>
      <c r="F6" s="174" t="s">
        <v>3</v>
      </c>
      <c r="G6" s="174" t="s">
        <v>1</v>
      </c>
      <c r="H6" s="175" t="s">
        <v>3296</v>
      </c>
      <c r="I6" s="175" t="s">
        <v>4</v>
      </c>
      <c r="J6" s="10"/>
      <c r="K6" s="59"/>
      <c r="L6" s="39"/>
    </row>
    <row r="7" spans="1:14">
      <c r="A7" s="139">
        <v>1</v>
      </c>
      <c r="B7" s="98"/>
      <c r="C7" s="176"/>
      <c r="D7" s="15"/>
      <c r="E7" s="131"/>
      <c r="F7" s="83"/>
      <c r="G7" s="16"/>
      <c r="H7" s="159"/>
      <c r="I7" s="177"/>
      <c r="J7" s="8"/>
      <c r="K7" s="59"/>
      <c r="L7" s="39"/>
    </row>
    <row r="8" spans="1:14">
      <c r="A8" s="139">
        <v>2</v>
      </c>
      <c r="B8" s="95">
        <v>0</v>
      </c>
      <c r="C8" s="178" t="str">
        <f>IF(H8&lt;&gt;"",COUNTA($H8:H$12),"")</f>
        <v/>
      </c>
      <c r="D8" s="11"/>
      <c r="E8" s="179" t="s">
        <v>3195</v>
      </c>
      <c r="F8" s="180"/>
      <c r="G8" s="34"/>
      <c r="H8" s="165"/>
      <c r="I8" s="181">
        <f>I9+I379+I1623+I2279+I2993+I3829+I3884</f>
        <v>0</v>
      </c>
      <c r="J8" s="55"/>
      <c r="K8" s="141">
        <f>Tabela1[[#This Row],[Količina]]-Tabela1[[#This Row],[Cena skupaj]]</f>
        <v>0</v>
      </c>
      <c r="L8" s="39"/>
    </row>
    <row r="9" spans="1:14" s="145" customFormat="1">
      <c r="A9" s="139">
        <v>3</v>
      </c>
      <c r="B9" s="96">
        <v>1</v>
      </c>
      <c r="C9" s="182" t="str">
        <f>IF(H9&lt;&gt;"",COUNTA($H9:H$12),"")</f>
        <v/>
      </c>
      <c r="D9" s="12"/>
      <c r="E9" s="183" t="s">
        <v>282</v>
      </c>
      <c r="F9" s="184"/>
      <c r="G9" s="35"/>
      <c r="H9" s="156"/>
      <c r="I9" s="185">
        <f>I10+I82+I129+I332</f>
        <v>0</v>
      </c>
      <c r="J9" s="55"/>
      <c r="K9" s="155">
        <f>Tabela1[[#This Row],[Količina]]-Tabela1[[#This Row],[Cena skupaj]]</f>
        <v>0</v>
      </c>
      <c r="L9" s="61"/>
    </row>
    <row r="10" spans="1:14" s="144" customFormat="1" ht="15">
      <c r="A10" s="139">
        <v>4</v>
      </c>
      <c r="B10" s="97">
        <v>2</v>
      </c>
      <c r="C10" s="186" t="str">
        <f>IF(H10&lt;&gt;"",COUNTA($H10:H$12),"")</f>
        <v/>
      </c>
      <c r="D10" s="13"/>
      <c r="E10" s="187" t="s">
        <v>3463</v>
      </c>
      <c r="F10" s="188"/>
      <c r="G10" s="36"/>
      <c r="H10" s="157"/>
      <c r="I10" s="189">
        <f>I12+I17+I26+I31+I42+I61+I79</f>
        <v>0</v>
      </c>
      <c r="J10" s="17"/>
      <c r="K10" s="155">
        <f>Tabela1[[#This Row],[Količina]]-Tabela1[[#This Row],[Cena skupaj]]</f>
        <v>0</v>
      </c>
      <c r="L10" s="61"/>
    </row>
    <row r="11" spans="1:14" s="144" customFormat="1" ht="33.75">
      <c r="A11" s="139">
        <v>5</v>
      </c>
      <c r="B11" s="100"/>
      <c r="C11" s="190" t="str">
        <f>IF(H11&lt;&gt;"",COUNTA($H11:H$12),"")</f>
        <v/>
      </c>
      <c r="D11" s="44"/>
      <c r="E11" s="191" t="s">
        <v>3543</v>
      </c>
      <c r="F11" s="117"/>
      <c r="G11" s="115"/>
      <c r="H11" s="159"/>
      <c r="I11" s="161"/>
      <c r="J11" s="17"/>
      <c r="K11" s="155">
        <f>Tabela1[[#This Row],[Količina]]-Tabela1[[#This Row],[Cena skupaj]]</f>
        <v>0</v>
      </c>
      <c r="L11" s="61"/>
      <c r="N11" s="166">
        <f>SUM(N13:N3895)</f>
        <v>0</v>
      </c>
    </row>
    <row r="12" spans="1:14">
      <c r="A12" s="139">
        <v>6</v>
      </c>
      <c r="B12" s="93">
        <v>3</v>
      </c>
      <c r="C12" s="192" t="str">
        <f>IF(H12&lt;&gt;"",COUNTA($H12:H$12),"")</f>
        <v/>
      </c>
      <c r="D12" s="14"/>
      <c r="E12" s="193" t="s">
        <v>302</v>
      </c>
      <c r="F12" s="114"/>
      <c r="G12" s="37"/>
      <c r="H12" s="158"/>
      <c r="I12" s="158">
        <f>SUM(I13:I16)</f>
        <v>0</v>
      </c>
      <c r="J12" s="8"/>
      <c r="K12" s="141">
        <f>Tabela1[[#This Row],[Količina]]-Tabela1[[#This Row],[Cena skupaj]]</f>
        <v>0</v>
      </c>
      <c r="L12" s="39"/>
    </row>
    <row r="13" spans="1:14" s="145" customFormat="1">
      <c r="A13" s="139">
        <v>7</v>
      </c>
      <c r="B13" s="98"/>
      <c r="C13" s="132">
        <f>IF(H13&lt;&gt;"",COUNTA($H$12:H13),"")</f>
        <v>1</v>
      </c>
      <c r="D13" s="15" t="s">
        <v>103</v>
      </c>
      <c r="E13" s="131" t="s">
        <v>303</v>
      </c>
      <c r="F13" s="83" t="s">
        <v>7</v>
      </c>
      <c r="G13" s="16">
        <v>190</v>
      </c>
      <c r="H13" s="169">
        <v>0</v>
      </c>
      <c r="I13" s="177">
        <f>IF(ISNUMBER(G13),ROUND(G13*H13,2),"")</f>
        <v>0</v>
      </c>
      <c r="J13" s="17"/>
      <c r="K13" s="155">
        <f>Tabela1[[#This Row],[Količina]]-Tabela1[[#This Row],[Cena skupaj]]</f>
        <v>190</v>
      </c>
      <c r="L13" s="164">
        <f>IF(Tabela1[[#This Row],[Cena za enoto]]=1,Tabela1[[#This Row],[Količina]],0)</f>
        <v>0</v>
      </c>
      <c r="M13" s="145">
        <f>Tabela1[[#This Row],[Cena za enoto]]</f>
        <v>0</v>
      </c>
      <c r="N13" s="145">
        <f>L13*M13</f>
        <v>0</v>
      </c>
    </row>
    <row r="14" spans="1:14" s="145" customFormat="1" ht="22.5">
      <c r="A14" s="139">
        <v>8</v>
      </c>
      <c r="B14" s="98"/>
      <c r="C14" s="132">
        <f>IF(H14&lt;&gt;"",COUNTA($H$12:H14),"")</f>
        <v>2</v>
      </c>
      <c r="D14" s="15" t="s">
        <v>104</v>
      </c>
      <c r="E14" s="131" t="s">
        <v>304</v>
      </c>
      <c r="F14" s="83" t="s">
        <v>7</v>
      </c>
      <c r="G14" s="16">
        <v>166</v>
      </c>
      <c r="H14" s="169">
        <v>0</v>
      </c>
      <c r="I14" s="177">
        <f>IF(ISNUMBER(G14),ROUND(G14*H14,2),"")</f>
        <v>0</v>
      </c>
      <c r="J14" s="17"/>
      <c r="K14" s="155">
        <f>Tabela1[[#This Row],[Količina]]-Tabela1[[#This Row],[Cena skupaj]]</f>
        <v>166</v>
      </c>
      <c r="L14" s="164">
        <f>IF(Tabela1[[#This Row],[Cena za enoto]]=1,Tabela1[[#This Row],[Količina]],0)</f>
        <v>0</v>
      </c>
      <c r="M14" s="145">
        <f>Tabela1[[#This Row],[Cena za enoto]]</f>
        <v>0</v>
      </c>
      <c r="N14" s="145">
        <f t="shared" ref="N14:N77" si="0">L14*M14</f>
        <v>0</v>
      </c>
    </row>
    <row r="15" spans="1:14" s="145" customFormat="1">
      <c r="A15" s="139">
        <v>9</v>
      </c>
      <c r="B15" s="98"/>
      <c r="C15" s="132">
        <f>IF(H15&lt;&gt;"",COUNTA($H$12:H15),"")</f>
        <v>3</v>
      </c>
      <c r="D15" s="15" t="s">
        <v>105</v>
      </c>
      <c r="E15" s="131" t="s">
        <v>305</v>
      </c>
      <c r="F15" s="83" t="s">
        <v>6</v>
      </c>
      <c r="G15" s="16">
        <v>50</v>
      </c>
      <c r="H15" s="169">
        <v>0</v>
      </c>
      <c r="I15" s="177">
        <f>IF(ISNUMBER(G15),ROUND(G15*H15,2),"")</f>
        <v>0</v>
      </c>
      <c r="J15" s="17"/>
      <c r="K15" s="155">
        <f>Tabela1[[#This Row],[Količina]]-Tabela1[[#This Row],[Cena skupaj]]</f>
        <v>50</v>
      </c>
      <c r="L15" s="164">
        <f>IF(Tabela1[[#This Row],[Cena za enoto]]=1,Tabela1[[#This Row],[Količina]],0)</f>
        <v>0</v>
      </c>
      <c r="M15" s="145">
        <f>Tabela1[[#This Row],[Cena za enoto]]</f>
        <v>0</v>
      </c>
      <c r="N15" s="145">
        <f t="shared" si="0"/>
        <v>0</v>
      </c>
    </row>
    <row r="16" spans="1:14" s="145" customFormat="1">
      <c r="A16" s="139">
        <v>10</v>
      </c>
      <c r="B16" s="98"/>
      <c r="C16" s="132">
        <f>IF(H16&lt;&gt;"",COUNTA($H$12:H16),"")</f>
        <v>4</v>
      </c>
      <c r="D16" s="15" t="s">
        <v>106</v>
      </c>
      <c r="E16" s="131" t="s">
        <v>306</v>
      </c>
      <c r="F16" s="83" t="s">
        <v>7</v>
      </c>
      <c r="G16" s="16">
        <v>24</v>
      </c>
      <c r="H16" s="169">
        <v>0</v>
      </c>
      <c r="I16" s="177">
        <f>IF(ISNUMBER(G16),ROUND(G16*H16,2),"")</f>
        <v>0</v>
      </c>
      <c r="J16" s="17"/>
      <c r="K16" s="155">
        <f>Tabela1[[#This Row],[Količina]]-Tabela1[[#This Row],[Cena skupaj]]</f>
        <v>24</v>
      </c>
      <c r="L16" s="164">
        <f>IF(Tabela1[[#This Row],[Cena za enoto]]=1,Tabela1[[#This Row],[Količina]],0)</f>
        <v>0</v>
      </c>
      <c r="M16" s="145">
        <f>Tabela1[[#This Row],[Cena za enoto]]</f>
        <v>0</v>
      </c>
      <c r="N16" s="145">
        <f t="shared" si="0"/>
        <v>0</v>
      </c>
    </row>
    <row r="17" spans="1:14" s="145" customFormat="1">
      <c r="A17" s="139">
        <v>11</v>
      </c>
      <c r="B17" s="93">
        <v>3</v>
      </c>
      <c r="C17" s="192" t="str">
        <f>IF(H17&lt;&gt;"",COUNTA($H$12:H17),"")</f>
        <v/>
      </c>
      <c r="D17" s="14"/>
      <c r="E17" s="193" t="s">
        <v>307</v>
      </c>
      <c r="F17" s="114"/>
      <c r="G17" s="37"/>
      <c r="H17" s="160"/>
      <c r="I17" s="158">
        <f>SUM(I18:I25)</f>
        <v>0</v>
      </c>
      <c r="J17" s="17"/>
      <c r="K17" s="155">
        <f>Tabela1[[#This Row],[Količina]]-Tabela1[[#This Row],[Cena skupaj]]</f>
        <v>0</v>
      </c>
      <c r="L17" s="164">
        <f>IF(Tabela1[[#This Row],[Cena za enoto]]=1,Tabela1[[#This Row],[Količina]],0)</f>
        <v>0</v>
      </c>
      <c r="M17" s="145">
        <f>Tabela1[[#This Row],[Cena za enoto]]</f>
        <v>0</v>
      </c>
      <c r="N17" s="145">
        <f t="shared" si="0"/>
        <v>0</v>
      </c>
    </row>
    <row r="18" spans="1:14" s="145" customFormat="1" ht="22.5">
      <c r="A18" s="139">
        <v>12</v>
      </c>
      <c r="B18" s="98"/>
      <c r="C18" s="132" t="str">
        <f>IF(H18&lt;&gt;"",COUNTA($H$12:H18),"")</f>
        <v/>
      </c>
      <c r="D18" s="15" t="s">
        <v>74</v>
      </c>
      <c r="E18" s="131" t="s">
        <v>308</v>
      </c>
      <c r="F18" s="83"/>
      <c r="G18" s="16"/>
      <c r="H18" s="159"/>
      <c r="I18" s="177" t="str">
        <f t="shared" ref="I18:I25" si="1">IF(ISNUMBER(G18),ROUND(G18*H18,2),"")</f>
        <v/>
      </c>
      <c r="J18" s="17"/>
      <c r="K18" s="155"/>
      <c r="L18" s="164">
        <f>IF(Tabela1[[#This Row],[Cena za enoto]]=1,Tabela1[[#This Row],[Količina]],0)</f>
        <v>0</v>
      </c>
      <c r="M18" s="145">
        <f>Tabela1[[#This Row],[Cena za enoto]]</f>
        <v>0</v>
      </c>
      <c r="N18" s="145">
        <f t="shared" si="0"/>
        <v>0</v>
      </c>
    </row>
    <row r="19" spans="1:14" s="145" customFormat="1">
      <c r="A19" s="139">
        <v>13</v>
      </c>
      <c r="B19" s="98"/>
      <c r="C19" s="132">
        <f>IF(H19&lt;&gt;"",COUNTA($H$12:H19),"")</f>
        <v>5</v>
      </c>
      <c r="D19" s="15"/>
      <c r="E19" s="131" t="s">
        <v>309</v>
      </c>
      <c r="F19" s="83" t="s">
        <v>14</v>
      </c>
      <c r="G19" s="16">
        <v>66.599999999999994</v>
      </c>
      <c r="H19" s="169">
        <v>0</v>
      </c>
      <c r="I19" s="177">
        <f t="shared" si="1"/>
        <v>0</v>
      </c>
      <c r="J19" s="17"/>
      <c r="K19" s="155">
        <f>Tabela1[[#This Row],[Količina]]-Tabela1[[#This Row],[Cena skupaj]]</f>
        <v>66.599999999999994</v>
      </c>
      <c r="L19" s="164">
        <f>IF(Tabela1[[#This Row],[Cena za enoto]]=1,Tabela1[[#This Row],[Količina]],0)</f>
        <v>0</v>
      </c>
      <c r="M19" s="145">
        <f>Tabela1[[#This Row],[Cena za enoto]]</f>
        <v>0</v>
      </c>
      <c r="N19" s="145">
        <f t="shared" si="0"/>
        <v>0</v>
      </c>
    </row>
    <row r="20" spans="1:14" s="145" customFormat="1" ht="33.75">
      <c r="A20" s="139">
        <v>14</v>
      </c>
      <c r="B20" s="98"/>
      <c r="C20" s="132" t="str">
        <f>IF(H20&lt;&gt;"",COUNTA($H$12:H20),"")</f>
        <v/>
      </c>
      <c r="D20" s="15" t="s">
        <v>89</v>
      </c>
      <c r="E20" s="131" t="s">
        <v>310</v>
      </c>
      <c r="F20" s="83"/>
      <c r="G20" s="16"/>
      <c r="H20" s="159"/>
      <c r="I20" s="177" t="str">
        <f t="shared" si="1"/>
        <v/>
      </c>
      <c r="J20" s="17"/>
      <c r="K20" s="155"/>
      <c r="L20" s="164">
        <f>IF(Tabela1[[#This Row],[Cena za enoto]]=1,Tabela1[[#This Row],[Količina]],0)</f>
        <v>0</v>
      </c>
      <c r="M20" s="145">
        <f>Tabela1[[#This Row],[Cena za enoto]]</f>
        <v>0</v>
      </c>
      <c r="N20" s="145">
        <f t="shared" si="0"/>
        <v>0</v>
      </c>
    </row>
    <row r="21" spans="1:14" s="145" customFormat="1">
      <c r="A21" s="139">
        <v>15</v>
      </c>
      <c r="B21" s="98"/>
      <c r="C21" s="132">
        <f>IF(H21&lt;&gt;"",COUNTA($H$12:H21),"")</f>
        <v>6</v>
      </c>
      <c r="D21" s="15" t="s">
        <v>29</v>
      </c>
      <c r="E21" s="131" t="s">
        <v>311</v>
      </c>
      <c r="F21" s="83" t="s">
        <v>10</v>
      </c>
      <c r="G21" s="16">
        <v>1</v>
      </c>
      <c r="H21" s="169">
        <v>0</v>
      </c>
      <c r="I21" s="177">
        <f t="shared" si="1"/>
        <v>0</v>
      </c>
      <c r="J21" s="17"/>
      <c r="K21" s="155">
        <f>Tabela1[[#This Row],[Količina]]-Tabela1[[#This Row],[Cena skupaj]]</f>
        <v>1</v>
      </c>
      <c r="L21" s="164">
        <f>IF(Tabela1[[#This Row],[Cena za enoto]]=1,Tabela1[[#This Row],[Količina]],0)</f>
        <v>0</v>
      </c>
      <c r="M21" s="145">
        <f>Tabela1[[#This Row],[Cena za enoto]]</f>
        <v>0</v>
      </c>
      <c r="N21" s="145">
        <f t="shared" si="0"/>
        <v>0</v>
      </c>
    </row>
    <row r="22" spans="1:14" s="145" customFormat="1">
      <c r="A22" s="139">
        <v>16</v>
      </c>
      <c r="B22" s="98"/>
      <c r="C22" s="132">
        <f>IF(H22&lt;&gt;"",COUNTA($H$12:H22),"")</f>
        <v>7</v>
      </c>
      <c r="D22" s="15" t="s">
        <v>30</v>
      </c>
      <c r="E22" s="131" t="s">
        <v>312</v>
      </c>
      <c r="F22" s="83" t="s">
        <v>10</v>
      </c>
      <c r="G22" s="16">
        <v>7</v>
      </c>
      <c r="H22" s="169">
        <v>0</v>
      </c>
      <c r="I22" s="177">
        <f t="shared" si="1"/>
        <v>0</v>
      </c>
      <c r="J22" s="17"/>
      <c r="K22" s="155">
        <f>Tabela1[[#This Row],[Količina]]-Tabela1[[#This Row],[Cena skupaj]]</f>
        <v>7</v>
      </c>
      <c r="L22" s="164">
        <f>IF(Tabela1[[#This Row],[Cena za enoto]]=1,Tabela1[[#This Row],[Količina]],0)</f>
        <v>0</v>
      </c>
      <c r="M22" s="145">
        <f>Tabela1[[#This Row],[Cena za enoto]]</f>
        <v>0</v>
      </c>
      <c r="N22" s="145">
        <f t="shared" si="0"/>
        <v>0</v>
      </c>
    </row>
    <row r="23" spans="1:14" s="145" customFormat="1">
      <c r="A23" s="139">
        <v>17</v>
      </c>
      <c r="B23" s="98"/>
      <c r="C23" s="132" t="str">
        <f>IF(H23&lt;&gt;"",COUNTA($H$12:H23),"")</f>
        <v/>
      </c>
      <c r="D23" s="15" t="s">
        <v>90</v>
      </c>
      <c r="E23" s="131" t="s">
        <v>313</v>
      </c>
      <c r="F23" s="83"/>
      <c r="G23" s="16"/>
      <c r="H23" s="159"/>
      <c r="I23" s="177" t="str">
        <f t="shared" si="1"/>
        <v/>
      </c>
      <c r="J23" s="17"/>
      <c r="K23" s="155"/>
      <c r="L23" s="164">
        <f>IF(Tabela1[[#This Row],[Cena za enoto]]=1,Tabela1[[#This Row],[Količina]],0)</f>
        <v>0</v>
      </c>
      <c r="M23" s="145">
        <f>Tabela1[[#This Row],[Cena za enoto]]</f>
        <v>0</v>
      </c>
      <c r="N23" s="145">
        <f t="shared" si="0"/>
        <v>0</v>
      </c>
    </row>
    <row r="24" spans="1:14" s="145" customFormat="1">
      <c r="A24" s="139">
        <v>18</v>
      </c>
      <c r="B24" s="98"/>
      <c r="C24" s="132">
        <f>IF(H24&lt;&gt;"",COUNTA($H$12:H24),"")</f>
        <v>8</v>
      </c>
      <c r="D24" s="15"/>
      <c r="E24" s="131" t="s">
        <v>314</v>
      </c>
      <c r="F24" s="83" t="s">
        <v>10</v>
      </c>
      <c r="G24" s="16">
        <v>8</v>
      </c>
      <c r="H24" s="169">
        <v>0</v>
      </c>
      <c r="I24" s="177">
        <f t="shared" si="1"/>
        <v>0</v>
      </c>
      <c r="J24" s="17"/>
      <c r="K24" s="155">
        <f>Tabela1[[#This Row],[Količina]]-Tabela1[[#This Row],[Cena skupaj]]</f>
        <v>8</v>
      </c>
      <c r="L24" s="164">
        <f>IF(Tabela1[[#This Row],[Cena za enoto]]=1,Tabela1[[#This Row],[Količina]],0)</f>
        <v>0</v>
      </c>
      <c r="M24" s="145">
        <f>Tabela1[[#This Row],[Cena za enoto]]</f>
        <v>0</v>
      </c>
      <c r="N24" s="145">
        <f t="shared" si="0"/>
        <v>0</v>
      </c>
    </row>
    <row r="25" spans="1:14" s="145" customFormat="1">
      <c r="A25" s="139">
        <v>19</v>
      </c>
      <c r="B25" s="98"/>
      <c r="C25" s="132">
        <f>IF(H25&lt;&gt;"",COUNTA($H$12:H25),"")</f>
        <v>9</v>
      </c>
      <c r="D25" s="15" t="s">
        <v>91</v>
      </c>
      <c r="E25" s="131" t="s">
        <v>116</v>
      </c>
      <c r="F25" s="83" t="s">
        <v>14</v>
      </c>
      <c r="G25" s="16">
        <v>66.599999999999994</v>
      </c>
      <c r="H25" s="169">
        <v>0</v>
      </c>
      <c r="I25" s="177">
        <f t="shared" si="1"/>
        <v>0</v>
      </c>
      <c r="J25" s="17"/>
      <c r="K25" s="155">
        <f>Tabela1[[#This Row],[Količina]]-Tabela1[[#This Row],[Cena skupaj]]</f>
        <v>66.599999999999994</v>
      </c>
      <c r="L25" s="164">
        <f>IF(Tabela1[[#This Row],[Cena za enoto]]=1,Tabela1[[#This Row],[Količina]],0)</f>
        <v>0</v>
      </c>
      <c r="M25" s="145">
        <f>Tabela1[[#This Row],[Cena za enoto]]</f>
        <v>0</v>
      </c>
      <c r="N25" s="145">
        <f t="shared" si="0"/>
        <v>0</v>
      </c>
    </row>
    <row r="26" spans="1:14" s="145" customFormat="1">
      <c r="A26" s="139">
        <v>20</v>
      </c>
      <c r="B26" s="93">
        <v>3</v>
      </c>
      <c r="C26" s="192" t="str">
        <f>IF(H26&lt;&gt;"",COUNTA($H$12:H26),"")</f>
        <v/>
      </c>
      <c r="D26" s="14"/>
      <c r="E26" s="193" t="s">
        <v>315</v>
      </c>
      <c r="F26" s="114"/>
      <c r="G26" s="37"/>
      <c r="H26" s="160"/>
      <c r="I26" s="158">
        <f>SUM(I27:I30)</f>
        <v>0</v>
      </c>
      <c r="J26" s="17"/>
      <c r="K26" s="155">
        <f>Tabela1[[#This Row],[Količina]]-Tabela1[[#This Row],[Cena skupaj]]</f>
        <v>0</v>
      </c>
      <c r="L26" s="164">
        <f>IF(Tabela1[[#This Row],[Cena za enoto]]=1,Tabela1[[#This Row],[Količina]],0)</f>
        <v>0</v>
      </c>
      <c r="M26" s="145">
        <f>Tabela1[[#This Row],[Cena za enoto]]</f>
        <v>0</v>
      </c>
      <c r="N26" s="145">
        <f t="shared" si="0"/>
        <v>0</v>
      </c>
    </row>
    <row r="27" spans="1:14" s="145" customFormat="1">
      <c r="A27" s="139">
        <v>21</v>
      </c>
      <c r="B27" s="98"/>
      <c r="C27" s="132" t="str">
        <f>IF(H27&lt;&gt;"",COUNTA($H$12:H27),"")</f>
        <v/>
      </c>
      <c r="D27" s="15" t="s">
        <v>31</v>
      </c>
      <c r="E27" s="131" t="s">
        <v>316</v>
      </c>
      <c r="F27" s="83"/>
      <c r="G27" s="16"/>
      <c r="H27" s="159"/>
      <c r="I27" s="177" t="str">
        <f>IF(ISNUMBER(G27),ROUND(G27*H27,2),"")</f>
        <v/>
      </c>
      <c r="J27" s="17"/>
      <c r="K27" s="155"/>
      <c r="L27" s="164">
        <f>IF(Tabela1[[#This Row],[Cena za enoto]]=1,Tabela1[[#This Row],[Količina]],0)</f>
        <v>0</v>
      </c>
      <c r="M27" s="145">
        <f>Tabela1[[#This Row],[Cena za enoto]]</f>
        <v>0</v>
      </c>
      <c r="N27" s="145">
        <f t="shared" si="0"/>
        <v>0</v>
      </c>
    </row>
    <row r="28" spans="1:14" s="145" customFormat="1">
      <c r="A28" s="139">
        <v>22</v>
      </c>
      <c r="B28" s="98"/>
      <c r="C28" s="132">
        <f>IF(H28&lt;&gt;"",COUNTA($H$12:H28),"")</f>
        <v>10</v>
      </c>
      <c r="D28" s="15"/>
      <c r="E28" s="131" t="s">
        <v>317</v>
      </c>
      <c r="F28" s="83" t="s">
        <v>6</v>
      </c>
      <c r="G28" s="16">
        <v>739</v>
      </c>
      <c r="H28" s="169">
        <v>0</v>
      </c>
      <c r="I28" s="177">
        <f>IF(ISNUMBER(G28),ROUND(G28*H28,2),"")</f>
        <v>0</v>
      </c>
      <c r="J28" s="17"/>
      <c r="K28" s="155">
        <f>Tabela1[[#This Row],[Količina]]-Tabela1[[#This Row],[Cena skupaj]]</f>
        <v>739</v>
      </c>
      <c r="L28" s="164">
        <f>IF(Tabela1[[#This Row],[Cena za enoto]]=1,Tabela1[[#This Row],[Količina]],0)</f>
        <v>0</v>
      </c>
      <c r="M28" s="145">
        <f>Tabela1[[#This Row],[Cena za enoto]]</f>
        <v>0</v>
      </c>
      <c r="N28" s="145">
        <f t="shared" si="0"/>
        <v>0</v>
      </c>
    </row>
    <row r="29" spans="1:14" s="145" customFormat="1">
      <c r="A29" s="139">
        <v>23</v>
      </c>
      <c r="B29" s="98"/>
      <c r="C29" s="132">
        <f>IF(H29&lt;&gt;"",COUNTA($H$12:H29),"")</f>
        <v>11</v>
      </c>
      <c r="D29" s="15" t="s">
        <v>32</v>
      </c>
      <c r="E29" s="131" t="s">
        <v>46</v>
      </c>
      <c r="F29" s="83" t="s">
        <v>6</v>
      </c>
      <c r="G29" s="16">
        <v>73.7</v>
      </c>
      <c r="H29" s="169">
        <v>0</v>
      </c>
      <c r="I29" s="177">
        <f>IF(ISNUMBER(G29),ROUND(G29*H29,2),"")</f>
        <v>0</v>
      </c>
      <c r="J29" s="17"/>
      <c r="K29" s="155">
        <f>Tabela1[[#This Row],[Količina]]-Tabela1[[#This Row],[Cena skupaj]]</f>
        <v>73.7</v>
      </c>
      <c r="L29" s="164">
        <f>IF(Tabela1[[#This Row],[Cena za enoto]]=1,Tabela1[[#This Row],[Količina]],0)</f>
        <v>0</v>
      </c>
      <c r="M29" s="145">
        <f>Tabela1[[#This Row],[Cena za enoto]]</f>
        <v>0</v>
      </c>
      <c r="N29" s="145">
        <f t="shared" si="0"/>
        <v>0</v>
      </c>
    </row>
    <row r="30" spans="1:14" s="145" customFormat="1" ht="22.5">
      <c r="A30" s="139">
        <v>24</v>
      </c>
      <c r="B30" s="98"/>
      <c r="C30" s="132">
        <f>IF(H30&lt;&gt;"",COUNTA($H$12:H30),"")</f>
        <v>12</v>
      </c>
      <c r="D30" s="15" t="s">
        <v>33</v>
      </c>
      <c r="E30" s="131" t="s">
        <v>318</v>
      </c>
      <c r="F30" s="83" t="s">
        <v>10</v>
      </c>
      <c r="G30" s="16">
        <v>4</v>
      </c>
      <c r="H30" s="169">
        <v>0</v>
      </c>
      <c r="I30" s="177">
        <f>IF(ISNUMBER(G30),ROUND(G30*H30,2),"")</f>
        <v>0</v>
      </c>
      <c r="J30" s="17"/>
      <c r="K30" s="155">
        <f>Tabela1[[#This Row],[Količina]]-Tabela1[[#This Row],[Cena skupaj]]</f>
        <v>4</v>
      </c>
      <c r="L30" s="164">
        <f>IF(Tabela1[[#This Row],[Cena za enoto]]=1,Tabela1[[#This Row],[Količina]],0)</f>
        <v>0</v>
      </c>
      <c r="M30" s="145">
        <f>Tabela1[[#This Row],[Cena za enoto]]</f>
        <v>0</v>
      </c>
      <c r="N30" s="145">
        <f t="shared" si="0"/>
        <v>0</v>
      </c>
    </row>
    <row r="31" spans="1:14" s="145" customFormat="1">
      <c r="A31" s="139">
        <v>25</v>
      </c>
      <c r="B31" s="93">
        <v>3</v>
      </c>
      <c r="C31" s="192" t="str">
        <f>IF(H31&lt;&gt;"",COUNTA($H$12:H31),"")</f>
        <v/>
      </c>
      <c r="D31" s="14"/>
      <c r="E31" s="193" t="s">
        <v>319</v>
      </c>
      <c r="F31" s="114"/>
      <c r="G31" s="37"/>
      <c r="H31" s="160"/>
      <c r="I31" s="158">
        <f>SUM(I32:I41)</f>
        <v>0</v>
      </c>
      <c r="J31" s="17"/>
      <c r="K31" s="155">
        <f>Tabela1[[#This Row],[Količina]]-Tabela1[[#This Row],[Cena skupaj]]</f>
        <v>0</v>
      </c>
      <c r="L31" s="164">
        <f>IF(Tabela1[[#This Row],[Cena za enoto]]=1,Tabela1[[#This Row],[Količina]],0)</f>
        <v>0</v>
      </c>
      <c r="M31" s="145">
        <f>Tabela1[[#This Row],[Cena za enoto]]</f>
        <v>0</v>
      </c>
      <c r="N31" s="145">
        <f t="shared" si="0"/>
        <v>0</v>
      </c>
    </row>
    <row r="32" spans="1:14" s="145" customFormat="1" ht="22.5">
      <c r="A32" s="139">
        <v>26</v>
      </c>
      <c r="B32" s="98"/>
      <c r="C32" s="132" t="str">
        <f>IF(H32&lt;&gt;"",COUNTA($H$12:H32),"")</f>
        <v/>
      </c>
      <c r="D32" s="15" t="s">
        <v>36</v>
      </c>
      <c r="E32" s="131" t="s">
        <v>320</v>
      </c>
      <c r="F32" s="83"/>
      <c r="G32" s="16"/>
      <c r="H32" s="159"/>
      <c r="I32" s="177" t="str">
        <f t="shared" ref="I32:I41" si="2">IF(ISNUMBER(G32),ROUND(G32*H32,2),"")</f>
        <v/>
      </c>
      <c r="J32" s="17"/>
      <c r="K32" s="155"/>
      <c r="L32" s="164">
        <f>IF(Tabela1[[#This Row],[Cena za enoto]]=1,Tabela1[[#This Row],[Količina]],0)</f>
        <v>0</v>
      </c>
      <c r="M32" s="145">
        <f>Tabela1[[#This Row],[Cena za enoto]]</f>
        <v>0</v>
      </c>
      <c r="N32" s="145">
        <f t="shared" si="0"/>
        <v>0</v>
      </c>
    </row>
    <row r="33" spans="1:14" s="145" customFormat="1">
      <c r="A33" s="139">
        <v>27</v>
      </c>
      <c r="B33" s="98"/>
      <c r="C33" s="132">
        <f>IF(H33&lt;&gt;"",COUNTA($H$12:H33),"")</f>
        <v>13</v>
      </c>
      <c r="D33" s="15"/>
      <c r="E33" s="131" t="s">
        <v>321</v>
      </c>
      <c r="F33" s="83" t="s">
        <v>7</v>
      </c>
      <c r="G33" s="16">
        <v>4</v>
      </c>
      <c r="H33" s="169">
        <v>0</v>
      </c>
      <c r="I33" s="177">
        <f t="shared" si="2"/>
        <v>0</v>
      </c>
      <c r="J33" s="17"/>
      <c r="K33" s="155">
        <f>Tabela1[[#This Row],[Količina]]-Tabela1[[#This Row],[Cena skupaj]]</f>
        <v>4</v>
      </c>
      <c r="L33" s="164">
        <f>IF(Tabela1[[#This Row],[Cena za enoto]]=1,Tabela1[[#This Row],[Količina]],0)</f>
        <v>0</v>
      </c>
      <c r="M33" s="145">
        <f>Tabela1[[#This Row],[Cena za enoto]]</f>
        <v>0</v>
      </c>
      <c r="N33" s="145">
        <f t="shared" si="0"/>
        <v>0</v>
      </c>
    </row>
    <row r="34" spans="1:14" s="145" customFormat="1">
      <c r="A34" s="139">
        <v>28</v>
      </c>
      <c r="B34" s="98"/>
      <c r="C34" s="132" t="str">
        <f>IF(H34&lt;&gt;"",COUNTA($H$12:H34),"")</f>
        <v/>
      </c>
      <c r="D34" s="15" t="s">
        <v>37</v>
      </c>
      <c r="E34" s="131" t="s">
        <v>322</v>
      </c>
      <c r="F34" s="83"/>
      <c r="G34" s="16"/>
      <c r="H34" s="159"/>
      <c r="I34" s="177" t="str">
        <f t="shared" si="2"/>
        <v/>
      </c>
      <c r="J34" s="58"/>
      <c r="K34" s="155"/>
      <c r="L34" s="164">
        <f>IF(Tabela1[[#This Row],[Cena za enoto]]=1,Tabela1[[#This Row],[Količina]],0)</f>
        <v>0</v>
      </c>
      <c r="M34" s="145">
        <f>Tabela1[[#This Row],[Cena za enoto]]</f>
        <v>0</v>
      </c>
      <c r="N34" s="145">
        <f t="shared" si="0"/>
        <v>0</v>
      </c>
    </row>
    <row r="35" spans="1:14" s="145" customFormat="1">
      <c r="A35" s="139">
        <v>29</v>
      </c>
      <c r="B35" s="98"/>
      <c r="C35" s="132">
        <f>IF(H35&lt;&gt;"",COUNTA($H$12:H35),"")</f>
        <v>14</v>
      </c>
      <c r="D35" s="15"/>
      <c r="E35" s="131" t="s">
        <v>323</v>
      </c>
      <c r="F35" s="83" t="s">
        <v>7</v>
      </c>
      <c r="G35" s="16">
        <v>20.100000000000001</v>
      </c>
      <c r="H35" s="169">
        <v>0</v>
      </c>
      <c r="I35" s="177">
        <f t="shared" si="2"/>
        <v>0</v>
      </c>
      <c r="J35" s="58"/>
      <c r="K35" s="155">
        <f>Tabela1[[#This Row],[Količina]]-Tabela1[[#This Row],[Cena skupaj]]</f>
        <v>20.100000000000001</v>
      </c>
      <c r="L35" s="164">
        <f>IF(Tabela1[[#This Row],[Cena za enoto]]=1,Tabela1[[#This Row],[Količina]],0)</f>
        <v>0</v>
      </c>
      <c r="M35" s="145">
        <f>Tabela1[[#This Row],[Cena za enoto]]</f>
        <v>0</v>
      </c>
      <c r="N35" s="145">
        <f t="shared" si="0"/>
        <v>0</v>
      </c>
    </row>
    <row r="36" spans="1:14" s="145" customFormat="1">
      <c r="A36" s="139">
        <v>30</v>
      </c>
      <c r="B36" s="99"/>
      <c r="C36" s="194" t="str">
        <f>IF(H36&lt;&gt;"",COUNTA($H$12:H36),"")</f>
        <v/>
      </c>
      <c r="D36" s="15" t="s">
        <v>92</v>
      </c>
      <c r="E36" s="131" t="s">
        <v>324</v>
      </c>
      <c r="F36" s="83"/>
      <c r="G36" s="16"/>
      <c r="H36" s="159"/>
      <c r="I36" s="177" t="str">
        <f t="shared" si="2"/>
        <v/>
      </c>
      <c r="J36" s="58"/>
      <c r="K36" s="155"/>
      <c r="L36" s="164">
        <f>IF(Tabela1[[#This Row],[Cena za enoto]]=1,Tabela1[[#This Row],[Količina]],0)</f>
        <v>0</v>
      </c>
      <c r="M36" s="145">
        <f>Tabela1[[#This Row],[Cena za enoto]]</f>
        <v>0</v>
      </c>
      <c r="N36" s="145">
        <f t="shared" si="0"/>
        <v>0</v>
      </c>
    </row>
    <row r="37" spans="1:14" s="145" customFormat="1">
      <c r="A37" s="139">
        <v>31</v>
      </c>
      <c r="B37" s="99"/>
      <c r="C37" s="194" t="str">
        <f>IF(H37&lt;&gt;"",COUNTA($H$12:H37),"")</f>
        <v/>
      </c>
      <c r="D37" s="15"/>
      <c r="E37" s="131" t="s">
        <v>325</v>
      </c>
      <c r="F37" s="83"/>
      <c r="G37" s="16"/>
      <c r="H37" s="159"/>
      <c r="I37" s="177" t="str">
        <f t="shared" si="2"/>
        <v/>
      </c>
      <c r="J37" s="58"/>
      <c r="K37" s="155"/>
      <c r="L37" s="164">
        <f>IF(Tabela1[[#This Row],[Cena za enoto]]=1,Tabela1[[#This Row],[Količina]],0)</f>
        <v>0</v>
      </c>
      <c r="M37" s="145">
        <f>Tabela1[[#This Row],[Cena za enoto]]</f>
        <v>0</v>
      </c>
      <c r="N37" s="145">
        <f t="shared" si="0"/>
        <v>0</v>
      </c>
    </row>
    <row r="38" spans="1:14" s="145" customFormat="1">
      <c r="A38" s="139">
        <v>32</v>
      </c>
      <c r="B38" s="99"/>
      <c r="C38" s="194">
        <f>IF(H38&lt;&gt;"",COUNTA($H$12:H38),"")</f>
        <v>15</v>
      </c>
      <c r="D38" s="15" t="s">
        <v>29</v>
      </c>
      <c r="E38" s="131" t="s">
        <v>326</v>
      </c>
      <c r="F38" s="83" t="s">
        <v>10</v>
      </c>
      <c r="G38" s="16">
        <v>66</v>
      </c>
      <c r="H38" s="169">
        <v>0</v>
      </c>
      <c r="I38" s="177">
        <f t="shared" si="2"/>
        <v>0</v>
      </c>
      <c r="J38" s="58"/>
      <c r="K38" s="155">
        <f>Tabela1[[#This Row],[Količina]]-Tabela1[[#This Row],[Cena skupaj]]</f>
        <v>66</v>
      </c>
      <c r="L38" s="164">
        <f>IF(Tabela1[[#This Row],[Cena za enoto]]=1,Tabela1[[#This Row],[Količina]],0)</f>
        <v>0</v>
      </c>
      <c r="M38" s="145">
        <f>Tabela1[[#This Row],[Cena za enoto]]</f>
        <v>0</v>
      </c>
      <c r="N38" s="145">
        <f t="shared" si="0"/>
        <v>0</v>
      </c>
    </row>
    <row r="39" spans="1:14" s="145" customFormat="1">
      <c r="A39" s="139">
        <v>33</v>
      </c>
      <c r="B39" s="99"/>
      <c r="C39" s="194">
        <f>IF(H39&lt;&gt;"",COUNTA($H$12:H39),"")</f>
        <v>16</v>
      </c>
      <c r="D39" s="15" t="s">
        <v>30</v>
      </c>
      <c r="E39" s="131" t="s">
        <v>327</v>
      </c>
      <c r="F39" s="83" t="s">
        <v>10</v>
      </c>
      <c r="G39" s="16">
        <v>25</v>
      </c>
      <c r="H39" s="169">
        <v>0</v>
      </c>
      <c r="I39" s="177">
        <f t="shared" si="2"/>
        <v>0</v>
      </c>
      <c r="J39" s="58"/>
      <c r="K39" s="155">
        <f>Tabela1[[#This Row],[Količina]]-Tabela1[[#This Row],[Cena skupaj]]</f>
        <v>25</v>
      </c>
      <c r="L39" s="164">
        <f>IF(Tabela1[[#This Row],[Cena za enoto]]=1,Tabela1[[#This Row],[Količina]],0)</f>
        <v>0</v>
      </c>
      <c r="M39" s="145">
        <f>Tabela1[[#This Row],[Cena za enoto]]</f>
        <v>0</v>
      </c>
      <c r="N39" s="145">
        <f t="shared" si="0"/>
        <v>0</v>
      </c>
    </row>
    <row r="40" spans="1:14" s="145" customFormat="1" ht="22.5">
      <c r="A40" s="139">
        <v>34</v>
      </c>
      <c r="B40" s="98"/>
      <c r="C40" s="132">
        <f>IF(H40&lt;&gt;"",COUNTA($H$12:H40),"")</f>
        <v>17</v>
      </c>
      <c r="D40" s="15" t="s">
        <v>93</v>
      </c>
      <c r="E40" s="131" t="s">
        <v>328</v>
      </c>
      <c r="F40" s="83" t="s">
        <v>13</v>
      </c>
      <c r="G40" s="16">
        <v>742</v>
      </c>
      <c r="H40" s="169">
        <v>0</v>
      </c>
      <c r="I40" s="177">
        <f t="shared" si="2"/>
        <v>0</v>
      </c>
      <c r="J40" s="58"/>
      <c r="K40" s="155">
        <f>Tabela1[[#This Row],[Količina]]-Tabela1[[#This Row],[Cena skupaj]]</f>
        <v>742</v>
      </c>
      <c r="L40" s="164">
        <f>IF(Tabela1[[#This Row],[Cena za enoto]]=1,Tabela1[[#This Row],[Količina]],0)</f>
        <v>0</v>
      </c>
      <c r="M40" s="145">
        <f>Tabela1[[#This Row],[Cena za enoto]]</f>
        <v>0</v>
      </c>
      <c r="N40" s="145">
        <f t="shared" si="0"/>
        <v>0</v>
      </c>
    </row>
    <row r="41" spans="1:14" s="145" customFormat="1" ht="22.5">
      <c r="A41" s="139">
        <v>35</v>
      </c>
      <c r="B41" s="98"/>
      <c r="C41" s="132">
        <f>IF(H41&lt;&gt;"",COUNTA($H$12:H41),"")</f>
        <v>18</v>
      </c>
      <c r="D41" s="15" t="s">
        <v>329</v>
      </c>
      <c r="E41" s="131" t="s">
        <v>330</v>
      </c>
      <c r="F41" s="83" t="s">
        <v>13</v>
      </c>
      <c r="G41" s="16">
        <v>2131</v>
      </c>
      <c r="H41" s="169">
        <v>0</v>
      </c>
      <c r="I41" s="177">
        <f t="shared" si="2"/>
        <v>0</v>
      </c>
      <c r="J41" s="58"/>
      <c r="K41" s="155">
        <f>Tabela1[[#This Row],[Količina]]-Tabela1[[#This Row],[Cena skupaj]]</f>
        <v>2131</v>
      </c>
      <c r="L41" s="164">
        <f>IF(Tabela1[[#This Row],[Cena za enoto]]=1,Tabela1[[#This Row],[Količina]],0)</f>
        <v>0</v>
      </c>
      <c r="M41" s="145">
        <f>Tabela1[[#This Row],[Cena za enoto]]</f>
        <v>0</v>
      </c>
      <c r="N41" s="145">
        <f t="shared" si="0"/>
        <v>0</v>
      </c>
    </row>
    <row r="42" spans="1:14" s="145" customFormat="1">
      <c r="A42" s="139">
        <v>36</v>
      </c>
      <c r="B42" s="93">
        <v>4</v>
      </c>
      <c r="C42" s="192" t="str">
        <f>IF(H42&lt;&gt;"",COUNTA($H$12:H42),"")</f>
        <v/>
      </c>
      <c r="D42" s="14"/>
      <c r="E42" s="193" t="s">
        <v>331</v>
      </c>
      <c r="F42" s="114"/>
      <c r="G42" s="37"/>
      <c r="H42" s="160"/>
      <c r="I42" s="158">
        <f>SUM(I43:I60)</f>
        <v>0</v>
      </c>
      <c r="J42" s="58"/>
      <c r="K42" s="155">
        <f>Tabela1[[#This Row],[Količina]]-Tabela1[[#This Row],[Cena skupaj]]</f>
        <v>0</v>
      </c>
      <c r="L42" s="164">
        <f>IF(Tabela1[[#This Row],[Cena za enoto]]=1,Tabela1[[#This Row],[Količina]],0)</f>
        <v>0</v>
      </c>
      <c r="M42" s="145">
        <f>Tabela1[[#This Row],[Cena za enoto]]</f>
        <v>0</v>
      </c>
      <c r="N42" s="145">
        <f t="shared" si="0"/>
        <v>0</v>
      </c>
    </row>
    <row r="43" spans="1:14" s="145" customFormat="1" ht="45">
      <c r="A43" s="139">
        <v>37</v>
      </c>
      <c r="B43" s="98"/>
      <c r="C43" s="132">
        <f>IF(H43&lt;&gt;"",COUNTA($H$12:H43),"")</f>
        <v>19</v>
      </c>
      <c r="D43" s="15" t="s">
        <v>38</v>
      </c>
      <c r="E43" s="131" t="s">
        <v>332</v>
      </c>
      <c r="F43" s="83" t="s">
        <v>6</v>
      </c>
      <c r="G43" s="16">
        <v>739</v>
      </c>
      <c r="H43" s="169">
        <v>0</v>
      </c>
      <c r="I43" s="177">
        <f t="shared" ref="I43:I60" si="3">IF(ISNUMBER(G43),ROUND(G43*H43,2),"")</f>
        <v>0</v>
      </c>
      <c r="J43" s="58"/>
      <c r="K43" s="155">
        <f>Tabela1[[#This Row],[Količina]]-Tabela1[[#This Row],[Cena skupaj]]</f>
        <v>739</v>
      </c>
      <c r="L43" s="164">
        <f>IF(Tabela1[[#This Row],[Cena za enoto]]=1,Tabela1[[#This Row],[Količina]],0)</f>
        <v>0</v>
      </c>
      <c r="M43" s="145">
        <f>Tabela1[[#This Row],[Cena za enoto]]</f>
        <v>0</v>
      </c>
      <c r="N43" s="145">
        <f t="shared" si="0"/>
        <v>0</v>
      </c>
    </row>
    <row r="44" spans="1:14" s="145" customFormat="1" ht="45">
      <c r="A44" s="139">
        <v>38</v>
      </c>
      <c r="B44" s="98"/>
      <c r="C44" s="132">
        <f>IF(H44&lt;&gt;"",COUNTA($H$12:H44),"")</f>
        <v>20</v>
      </c>
      <c r="D44" s="15" t="s">
        <v>40</v>
      </c>
      <c r="E44" s="131" t="s">
        <v>333</v>
      </c>
      <c r="F44" s="83" t="s">
        <v>14</v>
      </c>
      <c r="G44" s="16">
        <v>312</v>
      </c>
      <c r="H44" s="169">
        <v>0</v>
      </c>
      <c r="I44" s="177">
        <f t="shared" si="3"/>
        <v>0</v>
      </c>
      <c r="J44" s="58"/>
      <c r="K44" s="155">
        <f>Tabela1[[#This Row],[Količina]]-Tabela1[[#This Row],[Cena skupaj]]</f>
        <v>312</v>
      </c>
      <c r="L44" s="164">
        <f>IF(Tabela1[[#This Row],[Cena za enoto]]=1,Tabela1[[#This Row],[Količina]],0)</f>
        <v>0</v>
      </c>
      <c r="M44" s="145">
        <f>Tabela1[[#This Row],[Cena za enoto]]</f>
        <v>0</v>
      </c>
      <c r="N44" s="145">
        <f t="shared" si="0"/>
        <v>0</v>
      </c>
    </row>
    <row r="45" spans="1:14" s="145" customFormat="1" ht="22.5">
      <c r="A45" s="139">
        <v>39</v>
      </c>
      <c r="B45" s="98"/>
      <c r="C45" s="132" t="str">
        <f>IF(H45&lt;&gt;"",COUNTA($H$12:H45),"")</f>
        <v/>
      </c>
      <c r="D45" s="15" t="s">
        <v>42</v>
      </c>
      <c r="E45" s="131" t="s">
        <v>334</v>
      </c>
      <c r="F45" s="83"/>
      <c r="G45" s="16"/>
      <c r="H45" s="159"/>
      <c r="I45" s="177" t="str">
        <f t="shared" si="3"/>
        <v/>
      </c>
      <c r="J45" s="58"/>
      <c r="K45" s="155"/>
      <c r="L45" s="164">
        <f>IF(Tabela1[[#This Row],[Cena za enoto]]=1,Tabela1[[#This Row],[Količina]],0)</f>
        <v>0</v>
      </c>
      <c r="M45" s="145">
        <f>Tabela1[[#This Row],[Cena za enoto]]</f>
        <v>0</v>
      </c>
      <c r="N45" s="145">
        <f t="shared" si="0"/>
        <v>0</v>
      </c>
    </row>
    <row r="46" spans="1:14" s="145" customFormat="1">
      <c r="A46" s="139">
        <v>40</v>
      </c>
      <c r="B46" s="98"/>
      <c r="C46" s="132">
        <f>IF(H46&lt;&gt;"",COUNTA($H$12:H46),"")</f>
        <v>21</v>
      </c>
      <c r="D46" s="15"/>
      <c r="E46" s="131" t="s">
        <v>335</v>
      </c>
      <c r="F46" s="83" t="s">
        <v>14</v>
      </c>
      <c r="G46" s="16">
        <v>131.19999999999999</v>
      </c>
      <c r="H46" s="169">
        <v>0</v>
      </c>
      <c r="I46" s="177">
        <f t="shared" si="3"/>
        <v>0</v>
      </c>
      <c r="J46" s="58"/>
      <c r="K46" s="155">
        <f>Tabela1[[#This Row],[Količina]]-Tabela1[[#This Row],[Cena skupaj]]</f>
        <v>131.19999999999999</v>
      </c>
      <c r="L46" s="164">
        <f>IF(Tabela1[[#This Row],[Cena za enoto]]=1,Tabela1[[#This Row],[Količina]],0)</f>
        <v>0</v>
      </c>
      <c r="M46" s="145">
        <f>Tabela1[[#This Row],[Cena za enoto]]</f>
        <v>0</v>
      </c>
      <c r="N46" s="145">
        <f t="shared" si="0"/>
        <v>0</v>
      </c>
    </row>
    <row r="47" spans="1:14" s="145" customFormat="1" ht="22.5">
      <c r="A47" s="139">
        <v>41</v>
      </c>
      <c r="B47" s="98"/>
      <c r="C47" s="132" t="str">
        <f>IF(H47&lt;&gt;"",COUNTA($H$12:H47),"")</f>
        <v/>
      </c>
      <c r="D47" s="15" t="s">
        <v>43</v>
      </c>
      <c r="E47" s="131" t="s">
        <v>336</v>
      </c>
      <c r="F47" s="83"/>
      <c r="G47" s="16"/>
      <c r="H47" s="159"/>
      <c r="I47" s="177" t="str">
        <f t="shared" si="3"/>
        <v/>
      </c>
      <c r="J47" s="58"/>
      <c r="K47" s="155"/>
      <c r="L47" s="164">
        <f>IF(Tabela1[[#This Row],[Cena za enoto]]=1,Tabela1[[#This Row],[Količina]],0)</f>
        <v>0</v>
      </c>
      <c r="M47" s="145">
        <f>Tabela1[[#This Row],[Cena za enoto]]</f>
        <v>0</v>
      </c>
      <c r="N47" s="145">
        <f t="shared" si="0"/>
        <v>0</v>
      </c>
    </row>
    <row r="48" spans="1:14" s="145" customFormat="1">
      <c r="A48" s="139">
        <v>42</v>
      </c>
      <c r="B48" s="98"/>
      <c r="C48" s="132" t="str">
        <f>IF(H48&lt;&gt;"",COUNTA($H$12:H48),"")</f>
        <v/>
      </c>
      <c r="D48" s="15"/>
      <c r="E48" s="131" t="s">
        <v>337</v>
      </c>
      <c r="F48" s="83"/>
      <c r="G48" s="16"/>
      <c r="H48" s="159"/>
      <c r="I48" s="177" t="str">
        <f t="shared" si="3"/>
        <v/>
      </c>
      <c r="J48" s="58"/>
      <c r="K48" s="155"/>
      <c r="L48" s="164">
        <f>IF(Tabela1[[#This Row],[Cena za enoto]]=1,Tabela1[[#This Row],[Količina]],0)</f>
        <v>0</v>
      </c>
      <c r="M48" s="145">
        <f>Tabela1[[#This Row],[Cena za enoto]]</f>
        <v>0</v>
      </c>
      <c r="N48" s="145">
        <f t="shared" si="0"/>
        <v>0</v>
      </c>
    </row>
    <row r="49" spans="1:14" s="145" customFormat="1">
      <c r="A49" s="139">
        <v>43</v>
      </c>
      <c r="B49" s="98"/>
      <c r="C49" s="132" t="str">
        <f>IF(H49&lt;&gt;"",COUNTA($H$12:H49),"")</f>
        <v/>
      </c>
      <c r="D49" s="15"/>
      <c r="E49" s="131" t="s">
        <v>338</v>
      </c>
      <c r="F49" s="83"/>
      <c r="G49" s="16"/>
      <c r="H49" s="159"/>
      <c r="I49" s="177" t="str">
        <f t="shared" si="3"/>
        <v/>
      </c>
      <c r="J49" s="58"/>
      <c r="K49" s="155"/>
      <c r="L49" s="164">
        <f>IF(Tabela1[[#This Row],[Cena za enoto]]=1,Tabela1[[#This Row],[Količina]],0)</f>
        <v>0</v>
      </c>
      <c r="M49" s="145">
        <f>Tabela1[[#This Row],[Cena za enoto]]</f>
        <v>0</v>
      </c>
      <c r="N49" s="145">
        <f t="shared" si="0"/>
        <v>0</v>
      </c>
    </row>
    <row r="50" spans="1:14" s="145" customFormat="1">
      <c r="A50" s="139">
        <v>44</v>
      </c>
      <c r="B50" s="98"/>
      <c r="C50" s="132">
        <f>IF(H50&lt;&gt;"",COUNTA($H$12:H50),"")</f>
        <v>22</v>
      </c>
      <c r="D50" s="15" t="s">
        <v>29</v>
      </c>
      <c r="E50" s="131" t="s">
        <v>339</v>
      </c>
      <c r="F50" s="83" t="s">
        <v>6</v>
      </c>
      <c r="G50" s="16">
        <v>739</v>
      </c>
      <c r="H50" s="169">
        <v>0</v>
      </c>
      <c r="I50" s="177">
        <f t="shared" si="3"/>
        <v>0</v>
      </c>
      <c r="J50" s="58"/>
      <c r="K50" s="155">
        <f>Tabela1[[#This Row],[Količina]]-Tabela1[[#This Row],[Cena skupaj]]</f>
        <v>739</v>
      </c>
      <c r="L50" s="164">
        <f>IF(Tabela1[[#This Row],[Cena za enoto]]=1,Tabela1[[#This Row],[Količina]],0)</f>
        <v>0</v>
      </c>
      <c r="M50" s="145">
        <f>Tabela1[[#This Row],[Cena za enoto]]</f>
        <v>0</v>
      </c>
      <c r="N50" s="145">
        <f t="shared" si="0"/>
        <v>0</v>
      </c>
    </row>
    <row r="51" spans="1:14" s="145" customFormat="1">
      <c r="A51" s="139">
        <v>45</v>
      </c>
      <c r="B51" s="98"/>
      <c r="C51" s="132">
        <f>IF(H51&lt;&gt;"",COUNTA($H$12:H51),"")</f>
        <v>23</v>
      </c>
      <c r="D51" s="15" t="s">
        <v>30</v>
      </c>
      <c r="E51" s="131" t="s">
        <v>340</v>
      </c>
      <c r="F51" s="83" t="s">
        <v>14</v>
      </c>
      <c r="G51" s="16">
        <v>312</v>
      </c>
      <c r="H51" s="169">
        <v>0</v>
      </c>
      <c r="I51" s="177">
        <f t="shared" si="3"/>
        <v>0</v>
      </c>
      <c r="J51" s="58"/>
      <c r="K51" s="155">
        <f>Tabela1[[#This Row],[Količina]]-Tabela1[[#This Row],[Cena skupaj]]</f>
        <v>312</v>
      </c>
      <c r="L51" s="164">
        <f>IF(Tabela1[[#This Row],[Cena za enoto]]=1,Tabela1[[#This Row],[Količina]],0)</f>
        <v>0</v>
      </c>
      <c r="M51" s="145">
        <f>Tabela1[[#This Row],[Cena za enoto]]</f>
        <v>0</v>
      </c>
      <c r="N51" s="145">
        <f t="shared" si="0"/>
        <v>0</v>
      </c>
    </row>
    <row r="52" spans="1:14" s="145" customFormat="1" ht="56.25">
      <c r="A52" s="139">
        <v>46</v>
      </c>
      <c r="B52" s="98"/>
      <c r="C52" s="132" t="str">
        <f>IF(H52&lt;&gt;"",COUNTA($H$12:H52),"")</f>
        <v/>
      </c>
      <c r="D52" s="15" t="s">
        <v>45</v>
      </c>
      <c r="E52" s="131" t="s">
        <v>341</v>
      </c>
      <c r="F52" s="83"/>
      <c r="G52" s="16"/>
      <c r="H52" s="159"/>
      <c r="I52" s="177" t="str">
        <f t="shared" si="3"/>
        <v/>
      </c>
      <c r="J52" s="58"/>
      <c r="K52" s="155"/>
      <c r="L52" s="164">
        <f>IF(Tabela1[[#This Row],[Cena za enoto]]=1,Tabela1[[#This Row],[Količina]],0)</f>
        <v>0</v>
      </c>
      <c r="M52" s="145">
        <f>Tabela1[[#This Row],[Cena za enoto]]</f>
        <v>0</v>
      </c>
      <c r="N52" s="145">
        <f t="shared" si="0"/>
        <v>0</v>
      </c>
    </row>
    <row r="53" spans="1:14" s="145" customFormat="1">
      <c r="A53" s="139">
        <v>47</v>
      </c>
      <c r="B53" s="98"/>
      <c r="C53" s="132">
        <f>IF(H53&lt;&gt;"",COUNTA($H$12:H53),"")</f>
        <v>24</v>
      </c>
      <c r="D53" s="15"/>
      <c r="E53" s="131" t="s">
        <v>342</v>
      </c>
      <c r="F53" s="83" t="s">
        <v>6</v>
      </c>
      <c r="G53" s="16">
        <v>739</v>
      </c>
      <c r="H53" s="169">
        <v>0</v>
      </c>
      <c r="I53" s="177">
        <f t="shared" si="3"/>
        <v>0</v>
      </c>
      <c r="J53" s="58"/>
      <c r="K53" s="155">
        <f>Tabela1[[#This Row],[Količina]]-Tabela1[[#This Row],[Cena skupaj]]</f>
        <v>739</v>
      </c>
      <c r="L53" s="164">
        <f>IF(Tabela1[[#This Row],[Cena za enoto]]=1,Tabela1[[#This Row],[Količina]],0)</f>
        <v>0</v>
      </c>
      <c r="M53" s="145">
        <f>Tabela1[[#This Row],[Cena za enoto]]</f>
        <v>0</v>
      </c>
      <c r="N53" s="145">
        <f t="shared" si="0"/>
        <v>0</v>
      </c>
    </row>
    <row r="54" spans="1:14" s="145" customFormat="1">
      <c r="A54" s="139">
        <v>48</v>
      </c>
      <c r="B54" s="98"/>
      <c r="C54" s="132" t="str">
        <f>IF(H54&lt;&gt;"",COUNTA($H$12:H54),"")</f>
        <v/>
      </c>
      <c r="D54" s="15" t="s">
        <v>94</v>
      </c>
      <c r="E54" s="131" t="s">
        <v>343</v>
      </c>
      <c r="F54" s="83"/>
      <c r="G54" s="16"/>
      <c r="H54" s="159"/>
      <c r="I54" s="177" t="str">
        <f t="shared" si="3"/>
        <v/>
      </c>
      <c r="J54" s="58"/>
      <c r="K54" s="155"/>
      <c r="L54" s="164">
        <f>IF(Tabela1[[#This Row],[Cena za enoto]]=1,Tabela1[[#This Row],[Količina]],0)</f>
        <v>0</v>
      </c>
      <c r="M54" s="145">
        <f>Tabela1[[#This Row],[Cena za enoto]]</f>
        <v>0</v>
      </c>
      <c r="N54" s="145">
        <f t="shared" si="0"/>
        <v>0</v>
      </c>
    </row>
    <row r="55" spans="1:14" s="145" customFormat="1" ht="56.25">
      <c r="A55" s="139">
        <v>49</v>
      </c>
      <c r="B55" s="99"/>
      <c r="C55" s="194" t="str">
        <f>IF(H55&lt;&gt;"",COUNTA($H$12:H55),"")</f>
        <v/>
      </c>
      <c r="D55" s="15"/>
      <c r="E55" s="131" t="s">
        <v>344</v>
      </c>
      <c r="F55" s="83"/>
      <c r="G55" s="16"/>
      <c r="H55" s="159"/>
      <c r="I55" s="177" t="str">
        <f t="shared" si="3"/>
        <v/>
      </c>
      <c r="J55" s="58"/>
      <c r="K55" s="155"/>
      <c r="L55" s="164">
        <f>IF(Tabela1[[#This Row],[Cena za enoto]]=1,Tabela1[[#This Row],[Količina]],0)</f>
        <v>0</v>
      </c>
      <c r="M55" s="145">
        <f>Tabela1[[#This Row],[Cena za enoto]]</f>
        <v>0</v>
      </c>
      <c r="N55" s="145">
        <f t="shared" si="0"/>
        <v>0</v>
      </c>
    </row>
    <row r="56" spans="1:14" s="145" customFormat="1">
      <c r="A56" s="139">
        <v>50</v>
      </c>
      <c r="B56" s="98"/>
      <c r="C56" s="132">
        <f>IF(H56&lt;&gt;"",COUNTA($H$12:H56),"")</f>
        <v>25</v>
      </c>
      <c r="D56" s="15"/>
      <c r="E56" s="131" t="s">
        <v>117</v>
      </c>
      <c r="F56" s="83" t="s">
        <v>14</v>
      </c>
      <c r="G56" s="16">
        <v>312</v>
      </c>
      <c r="H56" s="169">
        <v>0</v>
      </c>
      <c r="I56" s="177">
        <f t="shared" si="3"/>
        <v>0</v>
      </c>
      <c r="J56" s="58"/>
      <c r="K56" s="155">
        <f>Tabela1[[#This Row],[Količina]]-Tabela1[[#This Row],[Cena skupaj]]</f>
        <v>312</v>
      </c>
      <c r="L56" s="164">
        <f>IF(Tabela1[[#This Row],[Cena za enoto]]=1,Tabela1[[#This Row],[Količina]],0)</f>
        <v>0</v>
      </c>
      <c r="M56" s="145">
        <f>Tabela1[[#This Row],[Cena za enoto]]</f>
        <v>0</v>
      </c>
      <c r="N56" s="145">
        <f t="shared" si="0"/>
        <v>0</v>
      </c>
    </row>
    <row r="57" spans="1:14" s="145" customFormat="1" ht="33.75">
      <c r="A57" s="139">
        <v>51</v>
      </c>
      <c r="B57" s="98"/>
      <c r="C57" s="132">
        <f>IF(H57&lt;&gt;"",COUNTA($H$12:H57),"")</f>
        <v>26</v>
      </c>
      <c r="D57" s="15" t="s">
        <v>95</v>
      </c>
      <c r="E57" s="131" t="s">
        <v>3037</v>
      </c>
      <c r="F57" s="83" t="s">
        <v>10</v>
      </c>
      <c r="G57" s="16">
        <v>8</v>
      </c>
      <c r="H57" s="169">
        <v>0</v>
      </c>
      <c r="I57" s="177">
        <f t="shared" si="3"/>
        <v>0</v>
      </c>
      <c r="J57" s="58"/>
      <c r="K57" s="155">
        <f>Tabela1[[#This Row],[Količina]]-Tabela1[[#This Row],[Cena skupaj]]</f>
        <v>8</v>
      </c>
      <c r="L57" s="164">
        <f>IF(Tabela1[[#This Row],[Cena za enoto]]=1,Tabela1[[#This Row],[Količina]],0)</f>
        <v>0</v>
      </c>
      <c r="M57" s="145">
        <f>Tabela1[[#This Row],[Cena za enoto]]</f>
        <v>0</v>
      </c>
      <c r="N57" s="145">
        <f t="shared" si="0"/>
        <v>0</v>
      </c>
    </row>
    <row r="58" spans="1:14" s="145" customFormat="1" ht="22.5">
      <c r="A58" s="139">
        <v>52</v>
      </c>
      <c r="B58" s="99"/>
      <c r="C58" s="194" t="str">
        <f>IF(H58&lt;&gt;"",COUNTA($H$12:H58),"")</f>
        <v/>
      </c>
      <c r="D58" s="81" t="s">
        <v>345</v>
      </c>
      <c r="E58" s="131" t="s">
        <v>346</v>
      </c>
      <c r="F58" s="83"/>
      <c r="G58" s="16"/>
      <c r="H58" s="159"/>
      <c r="I58" s="177" t="str">
        <f t="shared" si="3"/>
        <v/>
      </c>
      <c r="J58" s="58"/>
      <c r="K58" s="155"/>
      <c r="L58" s="164">
        <f>IF(Tabela1[[#This Row],[Cena za enoto]]=1,Tabela1[[#This Row],[Količina]],0)</f>
        <v>0</v>
      </c>
      <c r="M58" s="145">
        <f>Tabela1[[#This Row],[Cena za enoto]]</f>
        <v>0</v>
      </c>
      <c r="N58" s="145">
        <f t="shared" si="0"/>
        <v>0</v>
      </c>
    </row>
    <row r="59" spans="1:14" s="145" customFormat="1">
      <c r="A59" s="139">
        <v>53</v>
      </c>
      <c r="B59" s="99"/>
      <c r="C59" s="194">
        <f>IF(H59&lt;&gt;"",COUNTA($H$12:H59),"")</f>
        <v>27</v>
      </c>
      <c r="D59" s="81" t="s">
        <v>29</v>
      </c>
      <c r="E59" s="131" t="s">
        <v>347</v>
      </c>
      <c r="F59" s="83" t="s">
        <v>14</v>
      </c>
      <c r="G59" s="16">
        <v>9.5</v>
      </c>
      <c r="H59" s="169">
        <v>0</v>
      </c>
      <c r="I59" s="177">
        <f t="shared" si="3"/>
        <v>0</v>
      </c>
      <c r="J59" s="58"/>
      <c r="K59" s="155">
        <f>Tabela1[[#This Row],[Količina]]-Tabela1[[#This Row],[Cena skupaj]]</f>
        <v>9.5</v>
      </c>
      <c r="L59" s="164">
        <f>IF(Tabela1[[#This Row],[Cena za enoto]]=1,Tabela1[[#This Row],[Količina]],0)</f>
        <v>0</v>
      </c>
      <c r="M59" s="145">
        <f>Tabela1[[#This Row],[Cena za enoto]]</f>
        <v>0</v>
      </c>
      <c r="N59" s="145">
        <f t="shared" si="0"/>
        <v>0</v>
      </c>
    </row>
    <row r="60" spans="1:14" s="145" customFormat="1" ht="22.5">
      <c r="A60" s="139">
        <v>54</v>
      </c>
      <c r="B60" s="99"/>
      <c r="C60" s="194">
        <f>IF(H60&lt;&gt;"",COUNTA($H$12:H60),"")</f>
        <v>28</v>
      </c>
      <c r="D60" s="15" t="s">
        <v>30</v>
      </c>
      <c r="E60" s="131" t="s">
        <v>348</v>
      </c>
      <c r="F60" s="83" t="s">
        <v>14</v>
      </c>
      <c r="G60" s="16">
        <v>33</v>
      </c>
      <c r="H60" s="169">
        <v>0</v>
      </c>
      <c r="I60" s="177">
        <f t="shared" si="3"/>
        <v>0</v>
      </c>
      <c r="J60" s="58"/>
      <c r="K60" s="155">
        <f>Tabela1[[#This Row],[Količina]]-Tabela1[[#This Row],[Cena skupaj]]</f>
        <v>33</v>
      </c>
      <c r="L60" s="164">
        <f>IF(Tabela1[[#This Row],[Cena za enoto]]=1,Tabela1[[#This Row],[Količina]],0)</f>
        <v>0</v>
      </c>
      <c r="M60" s="145">
        <f>Tabela1[[#This Row],[Cena za enoto]]</f>
        <v>0</v>
      </c>
      <c r="N60" s="145">
        <f t="shared" si="0"/>
        <v>0</v>
      </c>
    </row>
    <row r="61" spans="1:14" s="145" customFormat="1">
      <c r="A61" s="139">
        <v>55</v>
      </c>
      <c r="B61" s="93">
        <v>3</v>
      </c>
      <c r="C61" s="192" t="str">
        <f>IF(H61&lt;&gt;"",COUNTA($H$12:H61),"")</f>
        <v/>
      </c>
      <c r="D61" s="14"/>
      <c r="E61" s="193" t="s">
        <v>368</v>
      </c>
      <c r="F61" s="114"/>
      <c r="G61" s="37"/>
      <c r="H61" s="160"/>
      <c r="I61" s="158">
        <f>SUM(I62:I78)</f>
        <v>0</v>
      </c>
      <c r="J61" s="58"/>
      <c r="K61" s="155">
        <f>Tabela1[[#This Row],[Količina]]-Tabela1[[#This Row],[Cena skupaj]]</f>
        <v>0</v>
      </c>
      <c r="L61" s="164">
        <f>IF(Tabela1[[#This Row],[Cena za enoto]]=1,Tabela1[[#This Row],[Količina]],0)</f>
        <v>0</v>
      </c>
      <c r="M61" s="145">
        <f>Tabela1[[#This Row],[Cena za enoto]]</f>
        <v>0</v>
      </c>
      <c r="N61" s="145">
        <f t="shared" si="0"/>
        <v>0</v>
      </c>
    </row>
    <row r="62" spans="1:14" s="145" customFormat="1" ht="33.75">
      <c r="A62" s="139">
        <v>56</v>
      </c>
      <c r="B62" s="98"/>
      <c r="C62" s="132" t="str">
        <f>IF(H62&lt;&gt;"",COUNTA($H$12:H62),"")</f>
        <v/>
      </c>
      <c r="D62" s="15"/>
      <c r="E62" s="131" t="s">
        <v>349</v>
      </c>
      <c r="F62" s="83"/>
      <c r="G62" s="16"/>
      <c r="H62" s="159"/>
      <c r="I62" s="177" t="str">
        <f t="shared" ref="I62:I78" si="4">IF(ISNUMBER(G62),ROUND(G62*H62,2),"")</f>
        <v/>
      </c>
      <c r="J62" s="58"/>
      <c r="K62" s="155"/>
      <c r="L62" s="164">
        <f>IF(Tabela1[[#This Row],[Cena za enoto]]=1,Tabela1[[#This Row],[Količina]],0)</f>
        <v>0</v>
      </c>
      <c r="M62" s="145">
        <f>Tabela1[[#This Row],[Cena za enoto]]</f>
        <v>0</v>
      </c>
      <c r="N62" s="145">
        <f t="shared" si="0"/>
        <v>0</v>
      </c>
    </row>
    <row r="63" spans="1:14" s="145" customFormat="1">
      <c r="A63" s="139">
        <v>57</v>
      </c>
      <c r="B63" s="98"/>
      <c r="C63" s="132" t="str">
        <f>IF(H63&lt;&gt;"",COUNTA($H$12:H63),"")</f>
        <v/>
      </c>
      <c r="D63" s="15" t="s">
        <v>96</v>
      </c>
      <c r="E63" s="131" t="s">
        <v>350</v>
      </c>
      <c r="F63" s="83"/>
      <c r="G63" s="16"/>
      <c r="H63" s="159"/>
      <c r="I63" s="177" t="str">
        <f t="shared" si="4"/>
        <v/>
      </c>
      <c r="J63" s="58"/>
      <c r="K63" s="155"/>
      <c r="L63" s="164">
        <f>IF(Tabela1[[#This Row],[Cena za enoto]]=1,Tabela1[[#This Row],[Količina]],0)</f>
        <v>0</v>
      </c>
      <c r="M63" s="145">
        <f>Tabela1[[#This Row],[Cena za enoto]]</f>
        <v>0</v>
      </c>
      <c r="N63" s="145">
        <f t="shared" si="0"/>
        <v>0</v>
      </c>
    </row>
    <row r="64" spans="1:14" s="145" customFormat="1" ht="33.75">
      <c r="A64" s="139">
        <v>58</v>
      </c>
      <c r="B64" s="98"/>
      <c r="C64" s="132">
        <f>IF(H64&lt;&gt;"",COUNTA($H$12:H64),"")</f>
        <v>29</v>
      </c>
      <c r="D64" s="15"/>
      <c r="E64" s="131" t="s">
        <v>3082</v>
      </c>
      <c r="F64" s="83" t="s">
        <v>10</v>
      </c>
      <c r="G64" s="16">
        <v>2</v>
      </c>
      <c r="H64" s="169">
        <v>0</v>
      </c>
      <c r="I64" s="177">
        <f t="shared" si="4"/>
        <v>0</v>
      </c>
      <c r="J64" s="58"/>
      <c r="K64" s="155">
        <f>Tabela1[[#This Row],[Količina]]-Tabela1[[#This Row],[Cena skupaj]]</f>
        <v>2</v>
      </c>
      <c r="L64" s="164">
        <f>IF(Tabela1[[#This Row],[Cena za enoto]]=1,Tabela1[[#This Row],[Količina]],0)</f>
        <v>0</v>
      </c>
      <c r="M64" s="145">
        <f>Tabela1[[#This Row],[Cena za enoto]]</f>
        <v>0</v>
      </c>
      <c r="N64" s="145">
        <f t="shared" si="0"/>
        <v>0</v>
      </c>
    </row>
    <row r="65" spans="1:14" s="145" customFormat="1" ht="90">
      <c r="A65" s="139">
        <v>59</v>
      </c>
      <c r="B65" s="98"/>
      <c r="C65" s="132" t="str">
        <f>IF(H65&lt;&gt;"",COUNTA($H$12:H65),"")</f>
        <v/>
      </c>
      <c r="D65" s="15" t="s">
        <v>97</v>
      </c>
      <c r="E65" s="131" t="s">
        <v>351</v>
      </c>
      <c r="F65" s="83"/>
      <c r="G65" s="16"/>
      <c r="H65" s="159"/>
      <c r="I65" s="177" t="str">
        <f t="shared" si="4"/>
        <v/>
      </c>
      <c r="J65" s="58"/>
      <c r="K65" s="155"/>
      <c r="L65" s="164">
        <f>IF(Tabela1[[#This Row],[Cena za enoto]]=1,Tabela1[[#This Row],[Količina]],0)</f>
        <v>0</v>
      </c>
      <c r="M65" s="145">
        <f>Tabela1[[#This Row],[Cena za enoto]]</f>
        <v>0</v>
      </c>
      <c r="N65" s="145">
        <f t="shared" si="0"/>
        <v>0</v>
      </c>
    </row>
    <row r="66" spans="1:14" s="145" customFormat="1" ht="56.25">
      <c r="A66" s="139">
        <v>60</v>
      </c>
      <c r="B66" s="98"/>
      <c r="C66" s="132" t="str">
        <f>IF(H66&lt;&gt;"",COUNTA($H$12:H66),"")</f>
        <v/>
      </c>
      <c r="D66" s="15"/>
      <c r="E66" s="131" t="s">
        <v>3083</v>
      </c>
      <c r="F66" s="83"/>
      <c r="G66" s="16"/>
      <c r="H66" s="159"/>
      <c r="I66" s="177" t="str">
        <f t="shared" si="4"/>
        <v/>
      </c>
      <c r="J66" s="58"/>
      <c r="K66" s="155"/>
      <c r="L66" s="164">
        <f>IF(Tabela1[[#This Row],[Cena za enoto]]=1,Tabela1[[#This Row],[Količina]],0)</f>
        <v>0</v>
      </c>
      <c r="M66" s="145">
        <f>Tabela1[[#This Row],[Cena za enoto]]</f>
        <v>0</v>
      </c>
      <c r="N66" s="145">
        <f t="shared" si="0"/>
        <v>0</v>
      </c>
    </row>
    <row r="67" spans="1:14" s="145" customFormat="1" ht="33.75">
      <c r="A67" s="139">
        <v>61</v>
      </c>
      <c r="B67" s="98"/>
      <c r="C67" s="132" t="str">
        <f>IF(H67&lt;&gt;"",COUNTA($H$12:H67),"")</f>
        <v/>
      </c>
      <c r="D67" s="15"/>
      <c r="E67" s="131" t="s">
        <v>352</v>
      </c>
      <c r="F67" s="83"/>
      <c r="G67" s="16"/>
      <c r="H67" s="159"/>
      <c r="I67" s="177" t="str">
        <f t="shared" si="4"/>
        <v/>
      </c>
      <c r="J67" s="58"/>
      <c r="K67" s="155"/>
      <c r="L67" s="164">
        <f>IF(Tabela1[[#This Row],[Cena za enoto]]=1,Tabela1[[#This Row],[Količina]],0)</f>
        <v>0</v>
      </c>
      <c r="M67" s="145">
        <f>Tabela1[[#This Row],[Cena za enoto]]</f>
        <v>0</v>
      </c>
      <c r="N67" s="145">
        <f t="shared" si="0"/>
        <v>0</v>
      </c>
    </row>
    <row r="68" spans="1:14" s="145" customFormat="1">
      <c r="A68" s="139">
        <v>62</v>
      </c>
      <c r="B68" s="98"/>
      <c r="C68" s="132">
        <f>IF(H68&lt;&gt;"",COUNTA($H$12:H68),"")</f>
        <v>30</v>
      </c>
      <c r="D68" s="15" t="s">
        <v>29</v>
      </c>
      <c r="E68" s="131" t="s">
        <v>353</v>
      </c>
      <c r="F68" s="83" t="s">
        <v>13</v>
      </c>
      <c r="G68" s="16">
        <v>8354</v>
      </c>
      <c r="H68" s="169">
        <v>0</v>
      </c>
      <c r="I68" s="177">
        <f t="shared" si="4"/>
        <v>0</v>
      </c>
      <c r="J68" s="58"/>
      <c r="K68" s="155">
        <f>Tabela1[[#This Row],[Količina]]-Tabela1[[#This Row],[Cena skupaj]]</f>
        <v>8354</v>
      </c>
      <c r="L68" s="164">
        <f>IF(Tabela1[[#This Row],[Cena za enoto]]=1,Tabela1[[#This Row],[Količina]],0)</f>
        <v>0</v>
      </c>
      <c r="M68" s="145">
        <f>Tabela1[[#This Row],[Cena za enoto]]</f>
        <v>0</v>
      </c>
      <c r="N68" s="145">
        <f t="shared" si="0"/>
        <v>0</v>
      </c>
    </row>
    <row r="69" spans="1:14" s="145" customFormat="1">
      <c r="A69" s="139">
        <v>63</v>
      </c>
      <c r="B69" s="98"/>
      <c r="C69" s="132">
        <f>IF(H69&lt;&gt;"",COUNTA($H$12:H69),"")</f>
        <v>31</v>
      </c>
      <c r="D69" s="15" t="s">
        <v>30</v>
      </c>
      <c r="E69" s="131" t="s">
        <v>354</v>
      </c>
      <c r="F69" s="83" t="s">
        <v>13</v>
      </c>
      <c r="G69" s="16">
        <v>27287</v>
      </c>
      <c r="H69" s="169">
        <v>0</v>
      </c>
      <c r="I69" s="177">
        <f t="shared" si="4"/>
        <v>0</v>
      </c>
      <c r="J69" s="58"/>
      <c r="K69" s="155">
        <f>Tabela1[[#This Row],[Količina]]-Tabela1[[#This Row],[Cena skupaj]]</f>
        <v>27287</v>
      </c>
      <c r="L69" s="164">
        <f>IF(Tabela1[[#This Row],[Cena za enoto]]=1,Tabela1[[#This Row],[Količina]],0)</f>
        <v>0</v>
      </c>
      <c r="M69" s="145">
        <f>Tabela1[[#This Row],[Cena za enoto]]</f>
        <v>0</v>
      </c>
      <c r="N69" s="145">
        <f t="shared" si="0"/>
        <v>0</v>
      </c>
    </row>
    <row r="70" spans="1:14" s="145" customFormat="1">
      <c r="A70" s="139">
        <v>64</v>
      </c>
      <c r="B70" s="98"/>
      <c r="C70" s="132">
        <f>IF(H70&lt;&gt;"",COUNTA($H$12:H70),"")</f>
        <v>32</v>
      </c>
      <c r="D70" s="15" t="s">
        <v>72</v>
      </c>
      <c r="E70" s="131" t="s">
        <v>355</v>
      </c>
      <c r="F70" s="83" t="s">
        <v>13</v>
      </c>
      <c r="G70" s="16">
        <v>28020</v>
      </c>
      <c r="H70" s="169">
        <v>0</v>
      </c>
      <c r="I70" s="177">
        <f t="shared" si="4"/>
        <v>0</v>
      </c>
      <c r="J70" s="58"/>
      <c r="K70" s="155">
        <f>Tabela1[[#This Row],[Količina]]-Tabela1[[#This Row],[Cena skupaj]]</f>
        <v>28020</v>
      </c>
      <c r="L70" s="164">
        <f>IF(Tabela1[[#This Row],[Cena za enoto]]=1,Tabela1[[#This Row],[Količina]],0)</f>
        <v>0</v>
      </c>
      <c r="M70" s="145">
        <f>Tabela1[[#This Row],[Cena za enoto]]</f>
        <v>0</v>
      </c>
      <c r="N70" s="145">
        <f t="shared" si="0"/>
        <v>0</v>
      </c>
    </row>
    <row r="71" spans="1:14" s="145" customFormat="1">
      <c r="A71" s="139">
        <v>65</v>
      </c>
      <c r="B71" s="98"/>
      <c r="C71" s="132">
        <f>IF(H71&lt;&gt;"",COUNTA($H$12:H71),"")</f>
        <v>33</v>
      </c>
      <c r="D71" s="15" t="s">
        <v>114</v>
      </c>
      <c r="E71" s="131" t="s">
        <v>356</v>
      </c>
      <c r="F71" s="83" t="s">
        <v>13</v>
      </c>
      <c r="G71" s="16">
        <v>4047</v>
      </c>
      <c r="H71" s="169">
        <v>0</v>
      </c>
      <c r="I71" s="177">
        <f t="shared" si="4"/>
        <v>0</v>
      </c>
      <c r="J71" s="58"/>
      <c r="K71" s="155">
        <f>Tabela1[[#This Row],[Količina]]-Tabela1[[#This Row],[Cena skupaj]]</f>
        <v>4047</v>
      </c>
      <c r="L71" s="164">
        <f>IF(Tabela1[[#This Row],[Cena za enoto]]=1,Tabela1[[#This Row],[Količina]],0)</f>
        <v>0</v>
      </c>
      <c r="M71" s="145">
        <f>Tabela1[[#This Row],[Cena za enoto]]</f>
        <v>0</v>
      </c>
      <c r="N71" s="145">
        <f t="shared" si="0"/>
        <v>0</v>
      </c>
    </row>
    <row r="72" spans="1:14" s="145" customFormat="1" ht="22.5">
      <c r="A72" s="139">
        <v>66</v>
      </c>
      <c r="B72" s="98"/>
      <c r="C72" s="132">
        <f>IF(H72&lt;&gt;"",COUNTA($H$12:H72),"")</f>
        <v>34</v>
      </c>
      <c r="D72" s="15" t="s">
        <v>98</v>
      </c>
      <c r="E72" s="131" t="s">
        <v>357</v>
      </c>
      <c r="F72" s="83" t="s">
        <v>6</v>
      </c>
      <c r="G72" s="16">
        <v>16.8</v>
      </c>
      <c r="H72" s="169">
        <v>0</v>
      </c>
      <c r="I72" s="177">
        <f t="shared" si="4"/>
        <v>0</v>
      </c>
      <c r="J72" s="58"/>
      <c r="K72" s="155">
        <f>Tabela1[[#This Row],[Količina]]-Tabela1[[#This Row],[Cena skupaj]]</f>
        <v>16.8</v>
      </c>
      <c r="L72" s="164">
        <f>IF(Tabela1[[#This Row],[Cena za enoto]]=1,Tabela1[[#This Row],[Količina]],0)</f>
        <v>0</v>
      </c>
      <c r="M72" s="145">
        <f>Tabela1[[#This Row],[Cena za enoto]]</f>
        <v>0</v>
      </c>
      <c r="N72" s="145">
        <f t="shared" si="0"/>
        <v>0</v>
      </c>
    </row>
    <row r="73" spans="1:14" s="145" customFormat="1" ht="33.75">
      <c r="A73" s="139">
        <v>67</v>
      </c>
      <c r="B73" s="98"/>
      <c r="C73" s="132">
        <f>IF(H73&lt;&gt;"",COUNTA($H$12:H73),"")</f>
        <v>35</v>
      </c>
      <c r="D73" s="15" t="s">
        <v>99</v>
      </c>
      <c r="E73" s="131" t="s">
        <v>358</v>
      </c>
      <c r="F73" s="83" t="s">
        <v>14</v>
      </c>
      <c r="G73" s="16">
        <v>65.3</v>
      </c>
      <c r="H73" s="169">
        <v>0</v>
      </c>
      <c r="I73" s="177">
        <f t="shared" si="4"/>
        <v>0</v>
      </c>
      <c r="J73" s="58"/>
      <c r="K73" s="155">
        <f>Tabela1[[#This Row],[Količina]]-Tabela1[[#This Row],[Cena skupaj]]</f>
        <v>65.3</v>
      </c>
      <c r="L73" s="164">
        <f>IF(Tabela1[[#This Row],[Cena za enoto]]=1,Tabela1[[#This Row],[Količina]],0)</f>
        <v>0</v>
      </c>
      <c r="M73" s="145">
        <f>Tabela1[[#This Row],[Cena za enoto]]</f>
        <v>0</v>
      </c>
      <c r="N73" s="145">
        <f t="shared" si="0"/>
        <v>0</v>
      </c>
    </row>
    <row r="74" spans="1:14" s="145" customFormat="1">
      <c r="A74" s="139">
        <v>68</v>
      </c>
      <c r="B74" s="98"/>
      <c r="C74" s="132" t="str">
        <f>IF(H74&lt;&gt;"",COUNTA($H$12:H74),"")</f>
        <v/>
      </c>
      <c r="D74" s="15" t="s">
        <v>359</v>
      </c>
      <c r="E74" s="131" t="s">
        <v>360</v>
      </c>
      <c r="F74" s="83"/>
      <c r="G74" s="16"/>
      <c r="H74" s="159"/>
      <c r="I74" s="177" t="str">
        <f t="shared" si="4"/>
        <v/>
      </c>
      <c r="J74" s="58"/>
      <c r="K74" s="155"/>
      <c r="L74" s="164">
        <f>IF(Tabela1[[#This Row],[Cena za enoto]]=1,Tabela1[[#This Row],[Količina]],0)</f>
        <v>0</v>
      </c>
      <c r="M74" s="145">
        <f>Tabela1[[#This Row],[Cena za enoto]]</f>
        <v>0</v>
      </c>
      <c r="N74" s="145">
        <f t="shared" si="0"/>
        <v>0</v>
      </c>
    </row>
    <row r="75" spans="1:14" s="145" customFormat="1" ht="33.75">
      <c r="A75" s="139">
        <v>69</v>
      </c>
      <c r="B75" s="98"/>
      <c r="C75" s="132" t="str">
        <f>IF(H75&lt;&gt;"",COUNTA($H$12:H75),"")</f>
        <v/>
      </c>
      <c r="D75" s="15"/>
      <c r="E75" s="131" t="s">
        <v>361</v>
      </c>
      <c r="F75" s="83"/>
      <c r="G75" s="16"/>
      <c r="H75" s="159"/>
      <c r="I75" s="177" t="str">
        <f t="shared" si="4"/>
        <v/>
      </c>
      <c r="J75" s="58"/>
      <c r="K75" s="155"/>
      <c r="L75" s="164">
        <f>IF(Tabela1[[#This Row],[Cena za enoto]]=1,Tabela1[[#This Row],[Količina]],0)</f>
        <v>0</v>
      </c>
      <c r="M75" s="145">
        <f>Tabela1[[#This Row],[Cena za enoto]]</f>
        <v>0</v>
      </c>
      <c r="N75" s="145">
        <f t="shared" si="0"/>
        <v>0</v>
      </c>
    </row>
    <row r="76" spans="1:14" s="145" customFormat="1">
      <c r="A76" s="139">
        <v>70</v>
      </c>
      <c r="B76" s="98"/>
      <c r="C76" s="132" t="str">
        <f>IF(H76&lt;&gt;"",COUNTA($H$12:H76),"")</f>
        <v/>
      </c>
      <c r="D76" s="15"/>
      <c r="E76" s="131" t="s">
        <v>362</v>
      </c>
      <c r="F76" s="83"/>
      <c r="G76" s="16"/>
      <c r="H76" s="159"/>
      <c r="I76" s="177" t="str">
        <f t="shared" si="4"/>
        <v/>
      </c>
      <c r="J76" s="58"/>
      <c r="K76" s="155"/>
      <c r="L76" s="164">
        <f>IF(Tabela1[[#This Row],[Cena za enoto]]=1,Tabela1[[#This Row],[Količina]],0)</f>
        <v>0</v>
      </c>
      <c r="M76" s="145">
        <f>Tabela1[[#This Row],[Cena za enoto]]</f>
        <v>0</v>
      </c>
      <c r="N76" s="145">
        <f t="shared" si="0"/>
        <v>0</v>
      </c>
    </row>
    <row r="77" spans="1:14" s="145" customFormat="1">
      <c r="A77" s="139">
        <v>71</v>
      </c>
      <c r="B77" s="98"/>
      <c r="C77" s="132">
        <f>IF(H77&lt;&gt;"",COUNTA($H$12:H77),"")</f>
        <v>36</v>
      </c>
      <c r="D77" s="15" t="s">
        <v>29</v>
      </c>
      <c r="E77" s="131" t="s">
        <v>363</v>
      </c>
      <c r="F77" s="83" t="s">
        <v>10</v>
      </c>
      <c r="G77" s="16">
        <v>3</v>
      </c>
      <c r="H77" s="169">
        <v>0</v>
      </c>
      <c r="I77" s="177">
        <f t="shared" si="4"/>
        <v>0</v>
      </c>
      <c r="J77" s="58"/>
      <c r="K77" s="155">
        <f>Tabela1[[#This Row],[Količina]]-Tabela1[[#This Row],[Cena skupaj]]</f>
        <v>3</v>
      </c>
      <c r="L77" s="164">
        <f>IF(Tabela1[[#This Row],[Cena za enoto]]=1,Tabela1[[#This Row],[Količina]],0)</f>
        <v>0</v>
      </c>
      <c r="M77" s="145">
        <f>Tabela1[[#This Row],[Cena za enoto]]</f>
        <v>0</v>
      </c>
      <c r="N77" s="145">
        <f t="shared" si="0"/>
        <v>0</v>
      </c>
    </row>
    <row r="78" spans="1:14" s="145" customFormat="1">
      <c r="A78" s="139">
        <v>72</v>
      </c>
      <c r="B78" s="98"/>
      <c r="C78" s="132">
        <f>IF(H78&lt;&gt;"",COUNTA($H$12:H78),"")</f>
        <v>37</v>
      </c>
      <c r="D78" s="15" t="s">
        <v>30</v>
      </c>
      <c r="E78" s="131" t="s">
        <v>364</v>
      </c>
      <c r="F78" s="83" t="s">
        <v>10</v>
      </c>
      <c r="G78" s="16">
        <v>1</v>
      </c>
      <c r="H78" s="169">
        <v>0</v>
      </c>
      <c r="I78" s="177">
        <f t="shared" si="4"/>
        <v>0</v>
      </c>
      <c r="J78" s="58"/>
      <c r="K78" s="155">
        <f>Tabela1[[#This Row],[Količina]]-Tabela1[[#This Row],[Cena skupaj]]</f>
        <v>1</v>
      </c>
      <c r="L78" s="164">
        <f>IF(Tabela1[[#This Row],[Cena za enoto]]=1,Tabela1[[#This Row],[Količina]],0)</f>
        <v>0</v>
      </c>
      <c r="M78" s="145">
        <f>Tabela1[[#This Row],[Cena za enoto]]</f>
        <v>0</v>
      </c>
      <c r="N78" s="145">
        <f t="shared" ref="N78:N141" si="5">L78*M78</f>
        <v>0</v>
      </c>
    </row>
    <row r="79" spans="1:14" s="145" customFormat="1">
      <c r="A79" s="139">
        <v>73</v>
      </c>
      <c r="B79" s="93">
        <v>4</v>
      </c>
      <c r="C79" s="192" t="str">
        <f>IF(H79&lt;&gt;"",COUNTA($H$12:H79),"")</f>
        <v/>
      </c>
      <c r="D79" s="14"/>
      <c r="E79" s="193" t="s">
        <v>367</v>
      </c>
      <c r="F79" s="114"/>
      <c r="G79" s="37"/>
      <c r="H79" s="160"/>
      <c r="I79" s="158">
        <f>SUM(I80:I81)</f>
        <v>0</v>
      </c>
      <c r="J79" s="58"/>
      <c r="K79" s="155">
        <f>Tabela1[[#This Row],[Količina]]-Tabela1[[#This Row],[Cena skupaj]]</f>
        <v>0</v>
      </c>
      <c r="L79" s="164">
        <f>IF(Tabela1[[#This Row],[Cena za enoto]]=1,Tabela1[[#This Row],[Količina]],0)</f>
        <v>0</v>
      </c>
      <c r="M79" s="145">
        <f>Tabela1[[#This Row],[Cena za enoto]]</f>
        <v>0</v>
      </c>
      <c r="N79" s="145">
        <f t="shared" si="5"/>
        <v>0</v>
      </c>
    </row>
    <row r="80" spans="1:14" s="145" customFormat="1">
      <c r="A80" s="139">
        <v>74</v>
      </c>
      <c r="B80" s="98"/>
      <c r="C80" s="132" t="str">
        <f>IF(H80&lt;&gt;"",COUNTA($H$12:H80),"")</f>
        <v/>
      </c>
      <c r="D80" s="15" t="s">
        <v>67</v>
      </c>
      <c r="E80" s="131" t="s">
        <v>365</v>
      </c>
      <c r="F80" s="83"/>
      <c r="G80" s="16"/>
      <c r="H80" s="159"/>
      <c r="I80" s="177" t="str">
        <f>IF(ISNUMBER(G80),ROUND(G80*H80,2),"")</f>
        <v/>
      </c>
      <c r="J80" s="58"/>
      <c r="K80" s="155"/>
      <c r="L80" s="164">
        <f>IF(Tabela1[[#This Row],[Cena za enoto]]=1,Tabela1[[#This Row],[Količina]],0)</f>
        <v>0</v>
      </c>
      <c r="M80" s="145">
        <f>Tabela1[[#This Row],[Cena za enoto]]</f>
        <v>0</v>
      </c>
      <c r="N80" s="145">
        <f t="shared" si="5"/>
        <v>0</v>
      </c>
    </row>
    <row r="81" spans="1:14" s="145" customFormat="1" ht="112.5">
      <c r="A81" s="139">
        <v>75</v>
      </c>
      <c r="B81" s="98"/>
      <c r="C81" s="132">
        <f>IF(H81&lt;&gt;"",COUNTA($H$12:H81),"")</f>
        <v>38</v>
      </c>
      <c r="D81" s="15"/>
      <c r="E81" s="131" t="s">
        <v>366</v>
      </c>
      <c r="F81" s="83" t="s">
        <v>6</v>
      </c>
      <c r="G81" s="16">
        <v>325</v>
      </c>
      <c r="H81" s="169">
        <v>0</v>
      </c>
      <c r="I81" s="177">
        <f>IF(ISNUMBER(G81),ROUND(G81*H81,2),"")</f>
        <v>0</v>
      </c>
      <c r="J81" s="58"/>
      <c r="K81" s="155">
        <f>Tabela1[[#This Row],[Količina]]-Tabela1[[#This Row],[Cena skupaj]]</f>
        <v>325</v>
      </c>
      <c r="L81" s="164">
        <f>IF(Tabela1[[#This Row],[Cena za enoto]]=1,Tabela1[[#This Row],[Količina]],0)</f>
        <v>0</v>
      </c>
      <c r="M81" s="145">
        <f>Tabela1[[#This Row],[Cena za enoto]]</f>
        <v>0</v>
      </c>
      <c r="N81" s="145">
        <f t="shared" si="5"/>
        <v>0</v>
      </c>
    </row>
    <row r="82" spans="1:14" s="144" customFormat="1" ht="15">
      <c r="A82" s="139">
        <v>76</v>
      </c>
      <c r="B82" s="97">
        <v>2</v>
      </c>
      <c r="C82" s="186" t="str">
        <f>IF(H82&lt;&gt;"",COUNTA($H$12:H82),"")</f>
        <v/>
      </c>
      <c r="D82" s="13"/>
      <c r="E82" s="187" t="s">
        <v>3464</v>
      </c>
      <c r="F82" s="188"/>
      <c r="G82" s="36"/>
      <c r="H82" s="157"/>
      <c r="I82" s="189">
        <f>I83+I91+I114+I122</f>
        <v>0</v>
      </c>
      <c r="J82" s="17"/>
      <c r="K82" s="155">
        <f>Tabela1[[#This Row],[Količina]]-Tabela1[[#This Row],[Cena skupaj]]</f>
        <v>0</v>
      </c>
      <c r="L82" s="164">
        <f>IF(Tabela1[[#This Row],[Cena za enoto]]=1,Tabela1[[#This Row],[Količina]],0)</f>
        <v>0</v>
      </c>
      <c r="M82" s="145">
        <f>Tabela1[[#This Row],[Cena za enoto]]</f>
        <v>0</v>
      </c>
      <c r="N82" s="145">
        <f t="shared" si="5"/>
        <v>0</v>
      </c>
    </row>
    <row r="83" spans="1:14" s="145" customFormat="1">
      <c r="A83" s="139">
        <v>77</v>
      </c>
      <c r="B83" s="93">
        <v>3</v>
      </c>
      <c r="C83" s="192" t="str">
        <f>IF(H83&lt;&gt;"",COUNTA($H$12:H83),"")</f>
        <v/>
      </c>
      <c r="D83" s="14"/>
      <c r="E83" s="193" t="s">
        <v>369</v>
      </c>
      <c r="F83" s="114"/>
      <c r="G83" s="37"/>
      <c r="H83" s="160"/>
      <c r="I83" s="158">
        <f>SUM(I84:I90)</f>
        <v>0</v>
      </c>
      <c r="J83" s="58"/>
      <c r="K83" s="155">
        <f>Tabela1[[#This Row],[Količina]]-Tabela1[[#This Row],[Cena skupaj]]</f>
        <v>0</v>
      </c>
      <c r="L83" s="164">
        <f>IF(Tabela1[[#This Row],[Cena za enoto]]=1,Tabela1[[#This Row],[Količina]],0)</f>
        <v>0</v>
      </c>
      <c r="M83" s="145">
        <f>Tabela1[[#This Row],[Cena za enoto]]</f>
        <v>0</v>
      </c>
      <c r="N83" s="145">
        <f t="shared" si="5"/>
        <v>0</v>
      </c>
    </row>
    <row r="84" spans="1:14" s="145" customFormat="1">
      <c r="A84" s="139">
        <v>78</v>
      </c>
      <c r="B84" s="98"/>
      <c r="C84" s="132">
        <f>IF(H84&lt;&gt;"",COUNTA($H$12:H84),"")</f>
        <v>39</v>
      </c>
      <c r="D84" s="15" t="s">
        <v>3226</v>
      </c>
      <c r="E84" s="131" t="s">
        <v>370</v>
      </c>
      <c r="F84" s="83" t="s">
        <v>10</v>
      </c>
      <c r="G84" s="16">
        <v>39</v>
      </c>
      <c r="H84" s="169">
        <v>0</v>
      </c>
      <c r="I84" s="177">
        <f t="shared" ref="I84:I90" si="6">IF(ISNUMBER(G84),ROUND(G84*H84,2),"")</f>
        <v>0</v>
      </c>
      <c r="J84" s="58"/>
      <c r="K84" s="155">
        <f>Tabela1[[#This Row],[Količina]]-Tabela1[[#This Row],[Cena skupaj]]</f>
        <v>39</v>
      </c>
      <c r="L84" s="164">
        <f>IF(Tabela1[[#This Row],[Cena za enoto]]=1,Tabela1[[#This Row],[Količina]],0)</f>
        <v>0</v>
      </c>
      <c r="M84" s="145">
        <f>Tabela1[[#This Row],[Cena za enoto]]</f>
        <v>0</v>
      </c>
      <c r="N84" s="145">
        <f t="shared" si="5"/>
        <v>0</v>
      </c>
    </row>
    <row r="85" spans="1:14" s="145" customFormat="1" ht="22.5">
      <c r="A85" s="139">
        <v>79</v>
      </c>
      <c r="B85" s="99"/>
      <c r="C85" s="194">
        <f>IF(H85&lt;&gt;"",COUNTA($H$12:H85),"")</f>
        <v>40</v>
      </c>
      <c r="D85" s="15" t="s">
        <v>3227</v>
      </c>
      <c r="E85" s="131" t="s">
        <v>371</v>
      </c>
      <c r="F85" s="83" t="s">
        <v>6</v>
      </c>
      <c r="G85" s="16">
        <v>11</v>
      </c>
      <c r="H85" s="169">
        <v>0</v>
      </c>
      <c r="I85" s="177">
        <f t="shared" si="6"/>
        <v>0</v>
      </c>
      <c r="J85" s="58"/>
      <c r="K85" s="155">
        <f>Tabela1[[#This Row],[Količina]]-Tabela1[[#This Row],[Cena skupaj]]</f>
        <v>11</v>
      </c>
      <c r="L85" s="164">
        <f>IF(Tabela1[[#This Row],[Cena za enoto]]=1,Tabela1[[#This Row],[Količina]],0)</f>
        <v>0</v>
      </c>
      <c r="M85" s="145">
        <f>Tabela1[[#This Row],[Cena za enoto]]</f>
        <v>0</v>
      </c>
      <c r="N85" s="145">
        <f t="shared" si="5"/>
        <v>0</v>
      </c>
    </row>
    <row r="86" spans="1:14" s="145" customFormat="1">
      <c r="A86" s="139">
        <v>80</v>
      </c>
      <c r="B86" s="98"/>
      <c r="C86" s="132">
        <f>IF(H86&lt;&gt;"",COUNTA($H$12:H86),"")</f>
        <v>41</v>
      </c>
      <c r="D86" s="15" t="s">
        <v>3224</v>
      </c>
      <c r="E86" s="131" t="s">
        <v>372</v>
      </c>
      <c r="F86" s="83" t="s">
        <v>14</v>
      </c>
      <c r="G86" s="16">
        <v>53</v>
      </c>
      <c r="H86" s="169">
        <v>0</v>
      </c>
      <c r="I86" s="177">
        <f t="shared" si="6"/>
        <v>0</v>
      </c>
      <c r="J86" s="58"/>
      <c r="K86" s="155">
        <f>Tabela1[[#This Row],[Količina]]-Tabela1[[#This Row],[Cena skupaj]]</f>
        <v>53</v>
      </c>
      <c r="L86" s="164">
        <f>IF(Tabela1[[#This Row],[Cena za enoto]]=1,Tabela1[[#This Row],[Količina]],0)</f>
        <v>0</v>
      </c>
      <c r="M86" s="145">
        <f>Tabela1[[#This Row],[Cena za enoto]]</f>
        <v>0</v>
      </c>
      <c r="N86" s="145">
        <f t="shared" si="5"/>
        <v>0</v>
      </c>
    </row>
    <row r="87" spans="1:14" s="145" customFormat="1" ht="22.5">
      <c r="A87" s="139">
        <v>81</v>
      </c>
      <c r="B87" s="98"/>
      <c r="C87" s="132">
        <f>IF(H87&lt;&gt;"",COUNTA($H$12:H87),"")</f>
        <v>42</v>
      </c>
      <c r="D87" s="15" t="s">
        <v>3228</v>
      </c>
      <c r="E87" s="131" t="s">
        <v>373</v>
      </c>
      <c r="F87" s="83" t="s">
        <v>10</v>
      </c>
      <c r="G87" s="16">
        <v>9</v>
      </c>
      <c r="H87" s="169">
        <v>0</v>
      </c>
      <c r="I87" s="177">
        <f t="shared" si="6"/>
        <v>0</v>
      </c>
      <c r="J87" s="58"/>
      <c r="K87" s="155">
        <f>Tabela1[[#This Row],[Količina]]-Tabela1[[#This Row],[Cena skupaj]]</f>
        <v>9</v>
      </c>
      <c r="L87" s="164">
        <f>IF(Tabela1[[#This Row],[Cena za enoto]]=1,Tabela1[[#This Row],[Količina]],0)</f>
        <v>0</v>
      </c>
      <c r="M87" s="145">
        <f>Tabela1[[#This Row],[Cena za enoto]]</f>
        <v>0</v>
      </c>
      <c r="N87" s="145">
        <f t="shared" si="5"/>
        <v>0</v>
      </c>
    </row>
    <row r="88" spans="1:14" s="145" customFormat="1" ht="22.5">
      <c r="A88" s="139">
        <v>82</v>
      </c>
      <c r="B88" s="98"/>
      <c r="C88" s="132">
        <f>IF(H88&lt;&gt;"",COUNTA($H$12:H88),"")</f>
        <v>43</v>
      </c>
      <c r="D88" s="15" t="s">
        <v>3229</v>
      </c>
      <c r="E88" s="131" t="s">
        <v>374</v>
      </c>
      <c r="F88" s="83" t="s">
        <v>6</v>
      </c>
      <c r="G88" s="16">
        <v>50</v>
      </c>
      <c r="H88" s="169">
        <v>0</v>
      </c>
      <c r="I88" s="177">
        <f t="shared" si="6"/>
        <v>0</v>
      </c>
      <c r="J88" s="58"/>
      <c r="K88" s="155">
        <f>Tabela1[[#This Row],[Količina]]-Tabela1[[#This Row],[Cena skupaj]]</f>
        <v>50</v>
      </c>
      <c r="L88" s="164">
        <f>IF(Tabela1[[#This Row],[Cena za enoto]]=1,Tabela1[[#This Row],[Količina]],0)</f>
        <v>0</v>
      </c>
      <c r="M88" s="145">
        <f>Tabela1[[#This Row],[Cena za enoto]]</f>
        <v>0</v>
      </c>
      <c r="N88" s="145">
        <f t="shared" si="5"/>
        <v>0</v>
      </c>
    </row>
    <row r="89" spans="1:14" s="145" customFormat="1" ht="45">
      <c r="A89" s="139">
        <v>83</v>
      </c>
      <c r="B89" s="98"/>
      <c r="C89" s="132">
        <f>IF(H89&lt;&gt;"",COUNTA($H$12:H89),"")</f>
        <v>44</v>
      </c>
      <c r="D89" s="15" t="s">
        <v>3230</v>
      </c>
      <c r="E89" s="131" t="s">
        <v>3505</v>
      </c>
      <c r="F89" s="83" t="s">
        <v>6</v>
      </c>
      <c r="G89" s="16">
        <v>670</v>
      </c>
      <c r="H89" s="169">
        <v>0</v>
      </c>
      <c r="I89" s="177">
        <f t="shared" si="6"/>
        <v>0</v>
      </c>
      <c r="J89" s="58"/>
      <c r="K89" s="155">
        <f>Tabela1[[#This Row],[Količina]]-Tabela1[[#This Row],[Cena skupaj]]</f>
        <v>670</v>
      </c>
      <c r="L89" s="164">
        <f>IF(Tabela1[[#This Row],[Cena za enoto]]=1,Tabela1[[#This Row],[Količina]],0)</f>
        <v>0</v>
      </c>
      <c r="M89" s="145">
        <f>Tabela1[[#This Row],[Cena za enoto]]</f>
        <v>0</v>
      </c>
      <c r="N89" s="145">
        <f t="shared" si="5"/>
        <v>0</v>
      </c>
    </row>
    <row r="90" spans="1:14" s="145" customFormat="1" ht="22.5">
      <c r="A90" s="139">
        <v>84</v>
      </c>
      <c r="B90" s="98"/>
      <c r="C90" s="132">
        <f>IF(H90&lt;&gt;"",COUNTA($H$12:H90),"")</f>
        <v>45</v>
      </c>
      <c r="D90" s="15" t="s">
        <v>3231</v>
      </c>
      <c r="E90" s="131" t="s">
        <v>3504</v>
      </c>
      <c r="F90" s="83" t="s">
        <v>10</v>
      </c>
      <c r="G90" s="16">
        <v>5</v>
      </c>
      <c r="H90" s="169">
        <v>0</v>
      </c>
      <c r="I90" s="177">
        <f t="shared" si="6"/>
        <v>0</v>
      </c>
      <c r="J90" s="58"/>
      <c r="K90" s="155">
        <f>Tabela1[[#This Row],[Količina]]-Tabela1[[#This Row],[Cena skupaj]]</f>
        <v>5</v>
      </c>
      <c r="L90" s="164">
        <f>IF(Tabela1[[#This Row],[Cena za enoto]]=1,Tabela1[[#This Row],[Količina]],0)</f>
        <v>0</v>
      </c>
      <c r="M90" s="145">
        <f>Tabela1[[#This Row],[Cena za enoto]]</f>
        <v>0</v>
      </c>
      <c r="N90" s="145">
        <f t="shared" si="5"/>
        <v>0</v>
      </c>
    </row>
    <row r="91" spans="1:14" s="152" customFormat="1">
      <c r="A91" s="139">
        <v>85</v>
      </c>
      <c r="B91" s="93">
        <v>3</v>
      </c>
      <c r="C91" s="192" t="str">
        <f>IF(H91&lt;&gt;"",COUNTA($H$12:H91),"")</f>
        <v/>
      </c>
      <c r="D91" s="14"/>
      <c r="E91" s="193" t="s">
        <v>375</v>
      </c>
      <c r="F91" s="114"/>
      <c r="G91" s="37"/>
      <c r="H91" s="160"/>
      <c r="I91" s="158">
        <f>SUM(I92:I113)</f>
        <v>0</v>
      </c>
      <c r="J91" s="65"/>
      <c r="K91" s="155">
        <f>Tabela1[[#This Row],[Količina]]-Tabela1[[#This Row],[Cena skupaj]]</f>
        <v>0</v>
      </c>
      <c r="L91" s="164">
        <f>IF(Tabela1[[#This Row],[Cena za enoto]]=1,Tabela1[[#This Row],[Količina]],0)</f>
        <v>0</v>
      </c>
      <c r="M91" s="145">
        <f>Tabela1[[#This Row],[Cena za enoto]]</f>
        <v>0</v>
      </c>
      <c r="N91" s="145">
        <f t="shared" si="5"/>
        <v>0</v>
      </c>
    </row>
    <row r="92" spans="1:14" s="152" customFormat="1" ht="22.5">
      <c r="A92" s="139">
        <v>86</v>
      </c>
      <c r="B92" s="98"/>
      <c r="C92" s="132" t="str">
        <f>IF(H92&lt;&gt;"",COUNTA($H$12:H92),"")</f>
        <v/>
      </c>
      <c r="D92" s="15" t="s">
        <v>3226</v>
      </c>
      <c r="E92" s="131" t="s">
        <v>376</v>
      </c>
      <c r="F92" s="83"/>
      <c r="G92" s="16"/>
      <c r="H92" s="159"/>
      <c r="I92" s="177" t="str">
        <f t="shared" ref="I92:I113" si="7">IF(ISNUMBER(G92),ROUND(G92*H92,2),"")</f>
        <v/>
      </c>
      <c r="J92" s="65"/>
      <c r="K92" s="155"/>
      <c r="L92" s="164">
        <f>IF(Tabela1[[#This Row],[Cena za enoto]]=1,Tabela1[[#This Row],[Količina]],0)</f>
        <v>0</v>
      </c>
      <c r="M92" s="145">
        <f>Tabela1[[#This Row],[Cena za enoto]]</f>
        <v>0</v>
      </c>
      <c r="N92" s="145">
        <f t="shared" si="5"/>
        <v>0</v>
      </c>
    </row>
    <row r="93" spans="1:14" s="152" customFormat="1" ht="45">
      <c r="A93" s="139">
        <v>87</v>
      </c>
      <c r="B93" s="98"/>
      <c r="C93" s="132" t="str">
        <f>IF(H93&lt;&gt;"",COUNTA($H$12:H93),"")</f>
        <v/>
      </c>
      <c r="D93" s="15"/>
      <c r="E93" s="131" t="s">
        <v>377</v>
      </c>
      <c r="F93" s="83"/>
      <c r="G93" s="16"/>
      <c r="H93" s="159"/>
      <c r="I93" s="177" t="str">
        <f t="shared" si="7"/>
        <v/>
      </c>
      <c r="J93" s="65"/>
      <c r="K93" s="155"/>
      <c r="L93" s="164">
        <f>IF(Tabela1[[#This Row],[Cena za enoto]]=1,Tabela1[[#This Row],[Količina]],0)</f>
        <v>0</v>
      </c>
      <c r="M93" s="145">
        <f>Tabela1[[#This Row],[Cena za enoto]]</f>
        <v>0</v>
      </c>
      <c r="N93" s="145">
        <f t="shared" si="5"/>
        <v>0</v>
      </c>
    </row>
    <row r="94" spans="1:14" s="152" customFormat="1">
      <c r="A94" s="139">
        <v>88</v>
      </c>
      <c r="B94" s="98"/>
      <c r="C94" s="132">
        <f>IF(H94&lt;&gt;"",COUNTA($H$12:H94),"")</f>
        <v>46</v>
      </c>
      <c r="D94" s="15"/>
      <c r="E94" s="131" t="s">
        <v>378</v>
      </c>
      <c r="F94" s="83" t="s">
        <v>6</v>
      </c>
      <c r="G94" s="16">
        <v>640</v>
      </c>
      <c r="H94" s="169">
        <v>0</v>
      </c>
      <c r="I94" s="177">
        <f t="shared" si="7"/>
        <v>0</v>
      </c>
      <c r="J94" s="65"/>
      <c r="K94" s="155">
        <f>Tabela1[[#This Row],[Količina]]-Tabela1[[#This Row],[Cena skupaj]]</f>
        <v>640</v>
      </c>
      <c r="L94" s="164">
        <f>IF(Tabela1[[#This Row],[Cena za enoto]]=1,Tabela1[[#This Row],[Količina]],0)</f>
        <v>0</v>
      </c>
      <c r="M94" s="145">
        <f>Tabela1[[#This Row],[Cena za enoto]]</f>
        <v>0</v>
      </c>
      <c r="N94" s="145">
        <f t="shared" si="5"/>
        <v>0</v>
      </c>
    </row>
    <row r="95" spans="1:14" s="152" customFormat="1" ht="45">
      <c r="A95" s="139">
        <v>89</v>
      </c>
      <c r="B95" s="98"/>
      <c r="C95" s="132" t="str">
        <f>IF(H95&lt;&gt;"",COUNTA($H$12:H95),"")</f>
        <v/>
      </c>
      <c r="D95" s="15" t="s">
        <v>3227</v>
      </c>
      <c r="E95" s="131" t="s">
        <v>379</v>
      </c>
      <c r="F95" s="83"/>
      <c r="G95" s="16"/>
      <c r="H95" s="159"/>
      <c r="I95" s="177" t="str">
        <f t="shared" si="7"/>
        <v/>
      </c>
      <c r="J95" s="65"/>
      <c r="K95" s="155"/>
      <c r="L95" s="164">
        <f>IF(Tabela1[[#This Row],[Cena za enoto]]=1,Tabela1[[#This Row],[Količina]],0)</f>
        <v>0</v>
      </c>
      <c r="M95" s="145">
        <f>Tabela1[[#This Row],[Cena za enoto]]</f>
        <v>0</v>
      </c>
      <c r="N95" s="145">
        <f t="shared" si="5"/>
        <v>0</v>
      </c>
    </row>
    <row r="96" spans="1:14" s="152" customFormat="1">
      <c r="A96" s="139">
        <v>90</v>
      </c>
      <c r="B96" s="98"/>
      <c r="C96" s="132">
        <f>IF(H96&lt;&gt;"",COUNTA($H$12:H96),"")</f>
        <v>47</v>
      </c>
      <c r="D96" s="15"/>
      <c r="E96" s="131" t="s">
        <v>380</v>
      </c>
      <c r="F96" s="83" t="s">
        <v>6</v>
      </c>
      <c r="G96" s="16">
        <v>127</v>
      </c>
      <c r="H96" s="169">
        <v>0</v>
      </c>
      <c r="I96" s="177">
        <f t="shared" si="7"/>
        <v>0</v>
      </c>
      <c r="J96" s="65"/>
      <c r="K96" s="155">
        <f>Tabela1[[#This Row],[Količina]]-Tabela1[[#This Row],[Cena skupaj]]</f>
        <v>127</v>
      </c>
      <c r="L96" s="164">
        <f>IF(Tabela1[[#This Row],[Cena za enoto]]=1,Tabela1[[#This Row],[Količina]],0)</f>
        <v>0</v>
      </c>
      <c r="M96" s="145">
        <f>Tabela1[[#This Row],[Cena za enoto]]</f>
        <v>0</v>
      </c>
      <c r="N96" s="145">
        <f t="shared" si="5"/>
        <v>0</v>
      </c>
    </row>
    <row r="97" spans="1:14" s="152" customFormat="1" ht="22.5">
      <c r="A97" s="139">
        <v>91</v>
      </c>
      <c r="B97" s="98"/>
      <c r="C97" s="132" t="str">
        <f>IF(H97&lt;&gt;"",COUNTA($H$12:H97),"")</f>
        <v/>
      </c>
      <c r="D97" s="15" t="s">
        <v>3224</v>
      </c>
      <c r="E97" s="131" t="s">
        <v>381</v>
      </c>
      <c r="F97" s="83"/>
      <c r="G97" s="16"/>
      <c r="H97" s="159"/>
      <c r="I97" s="177" t="str">
        <f t="shared" si="7"/>
        <v/>
      </c>
      <c r="J97" s="65"/>
      <c r="K97" s="155"/>
      <c r="L97" s="164">
        <f>IF(Tabela1[[#This Row],[Cena za enoto]]=1,Tabela1[[#This Row],[Količina]],0)</f>
        <v>0</v>
      </c>
      <c r="M97" s="145">
        <f>Tabela1[[#This Row],[Cena za enoto]]</f>
        <v>0</v>
      </c>
      <c r="N97" s="145">
        <f t="shared" si="5"/>
        <v>0</v>
      </c>
    </row>
    <row r="98" spans="1:14" s="152" customFormat="1" ht="22.5">
      <c r="A98" s="139">
        <v>92</v>
      </c>
      <c r="B98" s="98"/>
      <c r="C98" s="132" t="str">
        <f>IF(H98&lt;&gt;"",COUNTA($H$12:H98),"")</f>
        <v/>
      </c>
      <c r="D98" s="15"/>
      <c r="E98" s="131" t="s">
        <v>382</v>
      </c>
      <c r="F98" s="83"/>
      <c r="G98" s="16"/>
      <c r="H98" s="159"/>
      <c r="I98" s="177" t="str">
        <f t="shared" si="7"/>
        <v/>
      </c>
      <c r="J98" s="65"/>
      <c r="K98" s="155"/>
      <c r="L98" s="164">
        <f>IF(Tabela1[[#This Row],[Cena za enoto]]=1,Tabela1[[#This Row],[Količina]],0)</f>
        <v>0</v>
      </c>
      <c r="M98" s="145">
        <f>Tabela1[[#This Row],[Cena za enoto]]</f>
        <v>0</v>
      </c>
      <c r="N98" s="145">
        <f t="shared" si="5"/>
        <v>0</v>
      </c>
    </row>
    <row r="99" spans="1:14" s="152" customFormat="1" ht="22.5">
      <c r="A99" s="139">
        <v>93</v>
      </c>
      <c r="B99" s="98"/>
      <c r="C99" s="132">
        <f>IF(H99&lt;&gt;"",COUNTA($H$12:H99),"")</f>
        <v>48</v>
      </c>
      <c r="D99" s="15"/>
      <c r="E99" s="131" t="s">
        <v>383</v>
      </c>
      <c r="F99" s="83" t="s">
        <v>6</v>
      </c>
      <c r="G99" s="16">
        <v>180</v>
      </c>
      <c r="H99" s="169">
        <v>0</v>
      </c>
      <c r="I99" s="177">
        <f t="shared" si="7"/>
        <v>0</v>
      </c>
      <c r="J99" s="65"/>
      <c r="K99" s="155">
        <f>Tabela1[[#This Row],[Količina]]-Tabela1[[#This Row],[Cena skupaj]]</f>
        <v>180</v>
      </c>
      <c r="L99" s="164">
        <f>IF(Tabela1[[#This Row],[Cena za enoto]]=1,Tabela1[[#This Row],[Količina]],0)</f>
        <v>0</v>
      </c>
      <c r="M99" s="145">
        <f>Tabela1[[#This Row],[Cena za enoto]]</f>
        <v>0</v>
      </c>
      <c r="N99" s="145">
        <f t="shared" si="5"/>
        <v>0</v>
      </c>
    </row>
    <row r="100" spans="1:14" s="152" customFormat="1" ht="45">
      <c r="A100" s="139">
        <v>94</v>
      </c>
      <c r="B100" s="98"/>
      <c r="C100" s="132" t="str">
        <f>IF(H100&lt;&gt;"",COUNTA($H$12:H100),"")</f>
        <v/>
      </c>
      <c r="D100" s="15" t="s">
        <v>3228</v>
      </c>
      <c r="E100" s="131" t="s">
        <v>384</v>
      </c>
      <c r="F100" s="83"/>
      <c r="G100" s="16"/>
      <c r="H100" s="159"/>
      <c r="I100" s="177" t="str">
        <f t="shared" si="7"/>
        <v/>
      </c>
      <c r="J100" s="65"/>
      <c r="K100" s="155"/>
      <c r="L100" s="164">
        <f>IF(Tabela1[[#This Row],[Cena za enoto]]=1,Tabela1[[#This Row],[Količina]],0)</f>
        <v>0</v>
      </c>
      <c r="M100" s="145">
        <f>Tabela1[[#This Row],[Cena za enoto]]</f>
        <v>0</v>
      </c>
      <c r="N100" s="145">
        <f t="shared" si="5"/>
        <v>0</v>
      </c>
    </row>
    <row r="101" spans="1:14" s="152" customFormat="1">
      <c r="A101" s="139">
        <v>95</v>
      </c>
      <c r="B101" s="98"/>
      <c r="C101" s="132" t="str">
        <f>IF(H101&lt;&gt;"",COUNTA($H$12:H101),"")</f>
        <v/>
      </c>
      <c r="D101" s="15"/>
      <c r="E101" s="131" t="s">
        <v>385</v>
      </c>
      <c r="F101" s="83"/>
      <c r="G101" s="16"/>
      <c r="H101" s="159"/>
      <c r="I101" s="177" t="str">
        <f t="shared" si="7"/>
        <v/>
      </c>
      <c r="J101" s="65"/>
      <c r="K101" s="155"/>
      <c r="L101" s="164">
        <f>IF(Tabela1[[#This Row],[Cena za enoto]]=1,Tabela1[[#This Row],[Količina]],0)</f>
        <v>0</v>
      </c>
      <c r="M101" s="145">
        <f>Tabela1[[#This Row],[Cena za enoto]]</f>
        <v>0</v>
      </c>
      <c r="N101" s="145">
        <f t="shared" si="5"/>
        <v>0</v>
      </c>
    </row>
    <row r="102" spans="1:14" s="152" customFormat="1" ht="22.5">
      <c r="A102" s="139">
        <v>96</v>
      </c>
      <c r="B102" s="98"/>
      <c r="C102" s="132" t="str">
        <f>IF(H102&lt;&gt;"",COUNTA($H$12:H102),"")</f>
        <v/>
      </c>
      <c r="D102" s="15"/>
      <c r="E102" s="131" t="s">
        <v>386</v>
      </c>
      <c r="F102" s="83"/>
      <c r="G102" s="16"/>
      <c r="H102" s="159"/>
      <c r="I102" s="177" t="str">
        <f t="shared" si="7"/>
        <v/>
      </c>
      <c r="J102" s="65"/>
      <c r="K102" s="155"/>
      <c r="L102" s="164">
        <f>IF(Tabela1[[#This Row],[Cena za enoto]]=1,Tabela1[[#This Row],[Količina]],0)</f>
        <v>0</v>
      </c>
      <c r="M102" s="145">
        <f>Tabela1[[#This Row],[Cena za enoto]]</f>
        <v>0</v>
      </c>
      <c r="N102" s="145">
        <f t="shared" si="5"/>
        <v>0</v>
      </c>
    </row>
    <row r="103" spans="1:14" s="152" customFormat="1" ht="22.5">
      <c r="A103" s="139">
        <v>97</v>
      </c>
      <c r="B103" s="98"/>
      <c r="C103" s="132" t="str">
        <f>IF(H103&lt;&gt;"",COUNTA($H$12:H103),"")</f>
        <v/>
      </c>
      <c r="D103" s="15"/>
      <c r="E103" s="131" t="s">
        <v>387</v>
      </c>
      <c r="F103" s="83"/>
      <c r="G103" s="16"/>
      <c r="H103" s="159"/>
      <c r="I103" s="177" t="str">
        <f t="shared" si="7"/>
        <v/>
      </c>
      <c r="J103" s="65"/>
      <c r="K103" s="155"/>
      <c r="L103" s="164">
        <f>IF(Tabela1[[#This Row],[Cena za enoto]]=1,Tabela1[[#This Row],[Količina]],0)</f>
        <v>0</v>
      </c>
      <c r="M103" s="145">
        <f>Tabela1[[#This Row],[Cena za enoto]]</f>
        <v>0</v>
      </c>
      <c r="N103" s="145">
        <f t="shared" si="5"/>
        <v>0</v>
      </c>
    </row>
    <row r="104" spans="1:14" s="152" customFormat="1" ht="33.75">
      <c r="A104" s="139">
        <v>98</v>
      </c>
      <c r="B104" s="98"/>
      <c r="C104" s="132" t="str">
        <f>IF(H104&lt;&gt;"",COUNTA($H$12:H104),"")</f>
        <v/>
      </c>
      <c r="D104" s="15"/>
      <c r="E104" s="131" t="s">
        <v>388</v>
      </c>
      <c r="F104" s="83"/>
      <c r="G104" s="16"/>
      <c r="H104" s="159"/>
      <c r="I104" s="177" t="str">
        <f t="shared" si="7"/>
        <v/>
      </c>
      <c r="J104" s="65"/>
      <c r="K104" s="155"/>
      <c r="L104" s="164">
        <f>IF(Tabela1[[#This Row],[Cena za enoto]]=1,Tabela1[[#This Row],[Količina]],0)</f>
        <v>0</v>
      </c>
      <c r="M104" s="145">
        <f>Tabela1[[#This Row],[Cena za enoto]]</f>
        <v>0</v>
      </c>
      <c r="N104" s="145">
        <f t="shared" si="5"/>
        <v>0</v>
      </c>
    </row>
    <row r="105" spans="1:14" s="152" customFormat="1">
      <c r="A105" s="139">
        <v>99</v>
      </c>
      <c r="B105" s="98"/>
      <c r="C105" s="132" t="str">
        <f>IF(H105&lt;&gt;"",COUNTA($H$12:H105),"")</f>
        <v/>
      </c>
      <c r="D105" s="15"/>
      <c r="E105" s="131" t="s">
        <v>389</v>
      </c>
      <c r="F105" s="83"/>
      <c r="G105" s="16"/>
      <c r="H105" s="159"/>
      <c r="I105" s="177" t="str">
        <f t="shared" si="7"/>
        <v/>
      </c>
      <c r="J105" s="65"/>
      <c r="K105" s="155"/>
      <c r="L105" s="164">
        <f>IF(Tabela1[[#This Row],[Cena za enoto]]=1,Tabela1[[#This Row],[Količina]],0)</f>
        <v>0</v>
      </c>
      <c r="M105" s="145">
        <f>Tabela1[[#This Row],[Cena za enoto]]</f>
        <v>0</v>
      </c>
      <c r="N105" s="145">
        <f t="shared" si="5"/>
        <v>0</v>
      </c>
    </row>
    <row r="106" spans="1:14" s="152" customFormat="1" ht="33.75">
      <c r="A106" s="139">
        <v>100</v>
      </c>
      <c r="B106" s="98"/>
      <c r="C106" s="132" t="str">
        <f>IF(H106&lt;&gt;"",COUNTA($H$12:H106),"")</f>
        <v/>
      </c>
      <c r="D106" s="15"/>
      <c r="E106" s="131" t="s">
        <v>390</v>
      </c>
      <c r="F106" s="83"/>
      <c r="G106" s="16"/>
      <c r="H106" s="159"/>
      <c r="I106" s="177" t="str">
        <f t="shared" si="7"/>
        <v/>
      </c>
      <c r="J106" s="65"/>
      <c r="K106" s="155"/>
      <c r="L106" s="164">
        <f>IF(Tabela1[[#This Row],[Cena za enoto]]=1,Tabela1[[#This Row],[Količina]],0)</f>
        <v>0</v>
      </c>
      <c r="M106" s="145">
        <f>Tabela1[[#This Row],[Cena za enoto]]</f>
        <v>0</v>
      </c>
      <c r="N106" s="145">
        <f t="shared" si="5"/>
        <v>0</v>
      </c>
    </row>
    <row r="107" spans="1:14" s="152" customFormat="1" ht="22.5">
      <c r="A107" s="139">
        <v>101</v>
      </c>
      <c r="B107" s="98"/>
      <c r="C107" s="132">
        <f>IF(H107&lt;&gt;"",COUNTA($H$12:H107),"")</f>
        <v>49</v>
      </c>
      <c r="D107" s="15"/>
      <c r="E107" s="131" t="s">
        <v>391</v>
      </c>
      <c r="F107" s="83" t="s">
        <v>6</v>
      </c>
      <c r="G107" s="16">
        <v>570</v>
      </c>
      <c r="H107" s="169">
        <v>0</v>
      </c>
      <c r="I107" s="177">
        <f t="shared" si="7"/>
        <v>0</v>
      </c>
      <c r="J107" s="65"/>
      <c r="K107" s="155">
        <f>Tabela1[[#This Row],[Količina]]-Tabela1[[#This Row],[Cena skupaj]]</f>
        <v>570</v>
      </c>
      <c r="L107" s="164">
        <f>IF(Tabela1[[#This Row],[Cena za enoto]]=1,Tabela1[[#This Row],[Količina]],0)</f>
        <v>0</v>
      </c>
      <c r="M107" s="145">
        <f>Tabela1[[#This Row],[Cena za enoto]]</f>
        <v>0</v>
      </c>
      <c r="N107" s="145">
        <f t="shared" si="5"/>
        <v>0</v>
      </c>
    </row>
    <row r="108" spans="1:14" s="152" customFormat="1">
      <c r="A108" s="139">
        <v>102</v>
      </c>
      <c r="B108" s="98"/>
      <c r="C108" s="132" t="str">
        <f>IF(H108&lt;&gt;"",COUNTA($H$12:H108),"")</f>
        <v/>
      </c>
      <c r="D108" s="15" t="s">
        <v>3229</v>
      </c>
      <c r="E108" s="131" t="s">
        <v>392</v>
      </c>
      <c r="F108" s="83"/>
      <c r="G108" s="16"/>
      <c r="H108" s="159"/>
      <c r="I108" s="177" t="str">
        <f t="shared" si="7"/>
        <v/>
      </c>
      <c r="J108" s="65"/>
      <c r="K108" s="155"/>
      <c r="L108" s="164">
        <f>IF(Tabela1[[#This Row],[Cena za enoto]]=1,Tabela1[[#This Row],[Količina]],0)</f>
        <v>0</v>
      </c>
      <c r="M108" s="145">
        <f>Tabela1[[#This Row],[Cena za enoto]]</f>
        <v>0</v>
      </c>
      <c r="N108" s="145">
        <f t="shared" si="5"/>
        <v>0</v>
      </c>
    </row>
    <row r="109" spans="1:14" s="152" customFormat="1">
      <c r="A109" s="139">
        <v>103</v>
      </c>
      <c r="B109" s="98"/>
      <c r="C109" s="132" t="str">
        <f>IF(H109&lt;&gt;"",COUNTA($H$12:H109),"")</f>
        <v/>
      </c>
      <c r="D109" s="15"/>
      <c r="E109" s="131" t="s">
        <v>393</v>
      </c>
      <c r="F109" s="83"/>
      <c r="G109" s="16"/>
      <c r="H109" s="159"/>
      <c r="I109" s="177" t="str">
        <f t="shared" si="7"/>
        <v/>
      </c>
      <c r="J109" s="65"/>
      <c r="K109" s="155"/>
      <c r="L109" s="164">
        <f>IF(Tabela1[[#This Row],[Cena za enoto]]=1,Tabela1[[#This Row],[Količina]],0)</f>
        <v>0</v>
      </c>
      <c r="M109" s="145">
        <f>Tabela1[[#This Row],[Cena za enoto]]</f>
        <v>0</v>
      </c>
      <c r="N109" s="145">
        <f t="shared" si="5"/>
        <v>0</v>
      </c>
    </row>
    <row r="110" spans="1:14" s="152" customFormat="1" ht="22.5">
      <c r="A110" s="139">
        <v>104</v>
      </c>
      <c r="B110" s="98"/>
      <c r="C110" s="132" t="str">
        <f>IF(H110&lt;&gt;"",COUNTA($H$12:H110),"")</f>
        <v/>
      </c>
      <c r="D110" s="15"/>
      <c r="E110" s="131" t="s">
        <v>394</v>
      </c>
      <c r="F110" s="83"/>
      <c r="G110" s="16"/>
      <c r="H110" s="159"/>
      <c r="I110" s="177" t="str">
        <f t="shared" si="7"/>
        <v/>
      </c>
      <c r="J110" s="65"/>
      <c r="K110" s="155"/>
      <c r="L110" s="164">
        <f>IF(Tabela1[[#This Row],[Cena za enoto]]=1,Tabela1[[#This Row],[Količina]],0)</f>
        <v>0</v>
      </c>
      <c r="M110" s="145">
        <f>Tabela1[[#This Row],[Cena za enoto]]</f>
        <v>0</v>
      </c>
      <c r="N110" s="145">
        <f t="shared" si="5"/>
        <v>0</v>
      </c>
    </row>
    <row r="111" spans="1:14" s="152" customFormat="1" ht="22.5">
      <c r="A111" s="139">
        <v>105</v>
      </c>
      <c r="B111" s="98"/>
      <c r="C111" s="132" t="str">
        <f>IF(H111&lt;&gt;"",COUNTA($H$12:H111),"")</f>
        <v/>
      </c>
      <c r="D111" s="15"/>
      <c r="E111" s="131" t="s">
        <v>387</v>
      </c>
      <c r="F111" s="83"/>
      <c r="G111" s="16"/>
      <c r="H111" s="159"/>
      <c r="I111" s="177" t="str">
        <f t="shared" si="7"/>
        <v/>
      </c>
      <c r="J111" s="65"/>
      <c r="K111" s="155"/>
      <c r="L111" s="164">
        <f>IF(Tabela1[[#This Row],[Cena za enoto]]=1,Tabela1[[#This Row],[Količina]],0)</f>
        <v>0</v>
      </c>
      <c r="M111" s="145">
        <f>Tabela1[[#This Row],[Cena za enoto]]</f>
        <v>0</v>
      </c>
      <c r="N111" s="145">
        <f t="shared" si="5"/>
        <v>0</v>
      </c>
    </row>
    <row r="112" spans="1:14" s="152" customFormat="1" ht="33.75">
      <c r="A112" s="139">
        <v>106</v>
      </c>
      <c r="B112" s="98"/>
      <c r="C112" s="132" t="str">
        <f>IF(H112&lt;&gt;"",COUNTA($H$12:H112),"")</f>
        <v/>
      </c>
      <c r="D112" s="15"/>
      <c r="E112" s="131" t="s">
        <v>395</v>
      </c>
      <c r="F112" s="83"/>
      <c r="G112" s="16"/>
      <c r="H112" s="159"/>
      <c r="I112" s="177" t="str">
        <f t="shared" si="7"/>
        <v/>
      </c>
      <c r="J112" s="65"/>
      <c r="K112" s="155"/>
      <c r="L112" s="164">
        <f>IF(Tabela1[[#This Row],[Cena za enoto]]=1,Tabela1[[#This Row],[Količina]],0)</f>
        <v>0</v>
      </c>
      <c r="M112" s="145">
        <f>Tabela1[[#This Row],[Cena za enoto]]</f>
        <v>0</v>
      </c>
      <c r="N112" s="145">
        <f t="shared" si="5"/>
        <v>0</v>
      </c>
    </row>
    <row r="113" spans="1:14" s="152" customFormat="1">
      <c r="A113" s="139">
        <v>107</v>
      </c>
      <c r="B113" s="98"/>
      <c r="C113" s="132">
        <f>IF(H113&lt;&gt;"",COUNTA($H$12:H113),"")</f>
        <v>50</v>
      </c>
      <c r="D113" s="15"/>
      <c r="E113" s="131" t="s">
        <v>389</v>
      </c>
      <c r="F113" s="83" t="s">
        <v>6</v>
      </c>
      <c r="G113" s="16">
        <v>70</v>
      </c>
      <c r="H113" s="169">
        <v>0</v>
      </c>
      <c r="I113" s="177">
        <f t="shared" si="7"/>
        <v>0</v>
      </c>
      <c r="J113" s="65"/>
      <c r="K113" s="155">
        <f>Tabela1[[#This Row],[Količina]]-Tabela1[[#This Row],[Cena skupaj]]</f>
        <v>70</v>
      </c>
      <c r="L113" s="164">
        <f>IF(Tabela1[[#This Row],[Cena za enoto]]=1,Tabela1[[#This Row],[Količina]],0)</f>
        <v>0</v>
      </c>
      <c r="M113" s="145">
        <f>Tabela1[[#This Row],[Cena za enoto]]</f>
        <v>0</v>
      </c>
      <c r="N113" s="145">
        <f t="shared" si="5"/>
        <v>0</v>
      </c>
    </row>
    <row r="114" spans="1:14" s="152" customFormat="1">
      <c r="A114" s="139">
        <v>108</v>
      </c>
      <c r="B114" s="93">
        <v>3</v>
      </c>
      <c r="C114" s="192" t="str">
        <f>IF(H114&lt;&gt;"",COUNTA($H$12:H114),"")</f>
        <v/>
      </c>
      <c r="D114" s="14"/>
      <c r="E114" s="193" t="s">
        <v>3501</v>
      </c>
      <c r="F114" s="114"/>
      <c r="G114" s="37"/>
      <c r="H114" s="160"/>
      <c r="I114" s="158">
        <f>SUM(I115:I121)</f>
        <v>0</v>
      </c>
      <c r="J114" s="65"/>
      <c r="K114" s="155">
        <f>Tabela1[[#This Row],[Količina]]-Tabela1[[#This Row],[Cena skupaj]]</f>
        <v>0</v>
      </c>
      <c r="L114" s="164">
        <f>IF(Tabela1[[#This Row],[Cena za enoto]]=1,Tabela1[[#This Row],[Količina]],0)</f>
        <v>0</v>
      </c>
      <c r="M114" s="145">
        <f>Tabela1[[#This Row],[Cena za enoto]]</f>
        <v>0</v>
      </c>
      <c r="N114" s="145">
        <f t="shared" si="5"/>
        <v>0</v>
      </c>
    </row>
    <row r="115" spans="1:14" s="152" customFormat="1" ht="22.5">
      <c r="A115" s="139">
        <v>109</v>
      </c>
      <c r="B115" s="98"/>
      <c r="C115" s="132" t="str">
        <f>IF(H115&lt;&gt;"",COUNTA($H$12:H115),"")</f>
        <v/>
      </c>
      <c r="D115" s="15" t="s">
        <v>3226</v>
      </c>
      <c r="E115" s="131" t="s">
        <v>396</v>
      </c>
      <c r="F115" s="83"/>
      <c r="G115" s="16"/>
      <c r="H115" s="159"/>
      <c r="I115" s="177" t="str">
        <f t="shared" ref="I115:I121" si="8">IF(ISNUMBER(G115),ROUND(G115*H115,2),"")</f>
        <v/>
      </c>
      <c r="J115" s="65"/>
      <c r="K115" s="155"/>
      <c r="L115" s="164">
        <f>IF(Tabela1[[#This Row],[Cena za enoto]]=1,Tabela1[[#This Row],[Količina]],0)</f>
        <v>0</v>
      </c>
      <c r="M115" s="145">
        <f>Tabela1[[#This Row],[Cena za enoto]]</f>
        <v>0</v>
      </c>
      <c r="N115" s="145">
        <f t="shared" si="5"/>
        <v>0</v>
      </c>
    </row>
    <row r="116" spans="1:14" s="152" customFormat="1">
      <c r="A116" s="139">
        <v>110</v>
      </c>
      <c r="B116" s="98"/>
      <c r="C116" s="132">
        <f>IF(H116&lt;&gt;"",COUNTA($H$12:H116),"")</f>
        <v>51</v>
      </c>
      <c r="D116" s="15"/>
      <c r="E116" s="131" t="s">
        <v>397</v>
      </c>
      <c r="F116" s="83" t="s">
        <v>6</v>
      </c>
      <c r="G116" s="16">
        <v>46.3</v>
      </c>
      <c r="H116" s="169">
        <v>0</v>
      </c>
      <c r="I116" s="177">
        <f t="shared" si="8"/>
        <v>0</v>
      </c>
      <c r="J116" s="65"/>
      <c r="K116" s="155">
        <f>Tabela1[[#This Row],[Količina]]-Tabela1[[#This Row],[Cena skupaj]]</f>
        <v>46.3</v>
      </c>
      <c r="L116" s="164">
        <f>IF(Tabela1[[#This Row],[Cena za enoto]]=1,Tabela1[[#This Row],[Količina]],0)</f>
        <v>0</v>
      </c>
      <c r="M116" s="145">
        <f>Tabela1[[#This Row],[Cena za enoto]]</f>
        <v>0</v>
      </c>
      <c r="N116" s="145">
        <f t="shared" si="5"/>
        <v>0</v>
      </c>
    </row>
    <row r="117" spans="1:14" s="152" customFormat="1" ht="90">
      <c r="A117" s="139">
        <v>111</v>
      </c>
      <c r="B117" s="98"/>
      <c r="C117" s="132">
        <f>IF(H117&lt;&gt;"",COUNTA($H$12:H117),"")</f>
        <v>52</v>
      </c>
      <c r="D117" s="15" t="s">
        <v>3227</v>
      </c>
      <c r="E117" s="131" t="s">
        <v>3506</v>
      </c>
      <c r="F117" s="83" t="s">
        <v>6</v>
      </c>
      <c r="G117" s="16">
        <v>670</v>
      </c>
      <c r="H117" s="169">
        <v>0</v>
      </c>
      <c r="I117" s="177">
        <f t="shared" si="8"/>
        <v>0</v>
      </c>
      <c r="J117" s="65"/>
      <c r="K117" s="155">
        <f>Tabela1[[#This Row],[Količina]]-Tabela1[[#This Row],[Cena skupaj]]</f>
        <v>670</v>
      </c>
      <c r="L117" s="164">
        <f>IF(Tabela1[[#This Row],[Cena za enoto]]=1,Tabela1[[#This Row],[Količina]],0)</f>
        <v>0</v>
      </c>
      <c r="M117" s="145">
        <f>Tabela1[[#This Row],[Cena za enoto]]</f>
        <v>0</v>
      </c>
      <c r="N117" s="145">
        <f t="shared" si="5"/>
        <v>0</v>
      </c>
    </row>
    <row r="118" spans="1:14" s="152" customFormat="1" ht="22.5">
      <c r="A118" s="139">
        <v>112</v>
      </c>
      <c r="B118" s="98"/>
      <c r="C118" s="132">
        <f>IF(H118&lt;&gt;"",COUNTA($H$12:H118),"")</f>
        <v>53</v>
      </c>
      <c r="D118" s="15" t="s">
        <v>3224</v>
      </c>
      <c r="E118" s="131" t="s">
        <v>398</v>
      </c>
      <c r="F118" s="83" t="s">
        <v>14</v>
      </c>
      <c r="G118" s="16">
        <v>19</v>
      </c>
      <c r="H118" s="169">
        <v>0</v>
      </c>
      <c r="I118" s="177">
        <f t="shared" si="8"/>
        <v>0</v>
      </c>
      <c r="J118" s="65"/>
      <c r="K118" s="155">
        <f>Tabela1[[#This Row],[Količina]]-Tabela1[[#This Row],[Cena skupaj]]</f>
        <v>19</v>
      </c>
      <c r="L118" s="164">
        <f>IF(Tabela1[[#This Row],[Cena za enoto]]=1,Tabela1[[#This Row],[Količina]],0)</f>
        <v>0</v>
      </c>
      <c r="M118" s="145">
        <f>Tabela1[[#This Row],[Cena za enoto]]</f>
        <v>0</v>
      </c>
      <c r="N118" s="145">
        <f t="shared" si="5"/>
        <v>0</v>
      </c>
    </row>
    <row r="119" spans="1:14" s="152" customFormat="1" ht="22.5">
      <c r="A119" s="139">
        <v>113</v>
      </c>
      <c r="B119" s="98"/>
      <c r="C119" s="132">
        <f>IF(H119&lt;&gt;"",COUNTA($H$12:H119),"")</f>
        <v>54</v>
      </c>
      <c r="D119" s="15" t="s">
        <v>3228</v>
      </c>
      <c r="E119" s="131" t="s">
        <v>399</v>
      </c>
      <c r="F119" s="83" t="s">
        <v>14</v>
      </c>
      <c r="G119" s="16">
        <v>61.3</v>
      </c>
      <c r="H119" s="169">
        <v>0</v>
      </c>
      <c r="I119" s="177">
        <f t="shared" si="8"/>
        <v>0</v>
      </c>
      <c r="J119" s="65"/>
      <c r="K119" s="155">
        <f>Tabela1[[#This Row],[Količina]]-Tabela1[[#This Row],[Cena skupaj]]</f>
        <v>61.3</v>
      </c>
      <c r="L119" s="164">
        <f>IF(Tabela1[[#This Row],[Cena za enoto]]=1,Tabela1[[#This Row],[Količina]],0)</f>
        <v>0</v>
      </c>
      <c r="M119" s="145">
        <f>Tabela1[[#This Row],[Cena za enoto]]</f>
        <v>0</v>
      </c>
      <c r="N119" s="145">
        <f t="shared" si="5"/>
        <v>0</v>
      </c>
    </row>
    <row r="120" spans="1:14" s="152" customFormat="1" ht="22.5">
      <c r="A120" s="139">
        <v>114</v>
      </c>
      <c r="B120" s="98"/>
      <c r="C120" s="132" t="str">
        <f>IF(H120&lt;&gt;"",COUNTA($H$12:H120),"")</f>
        <v/>
      </c>
      <c r="D120" s="15" t="s">
        <v>3229</v>
      </c>
      <c r="E120" s="131" t="s">
        <v>400</v>
      </c>
      <c r="F120" s="83"/>
      <c r="G120" s="16"/>
      <c r="H120" s="159"/>
      <c r="I120" s="177" t="str">
        <f t="shared" si="8"/>
        <v/>
      </c>
      <c r="J120" s="65"/>
      <c r="K120" s="155"/>
      <c r="L120" s="164">
        <f>IF(Tabela1[[#This Row],[Cena za enoto]]=1,Tabela1[[#This Row],[Količina]],0)</f>
        <v>0</v>
      </c>
      <c r="M120" s="145">
        <f>Tabela1[[#This Row],[Cena za enoto]]</f>
        <v>0</v>
      </c>
      <c r="N120" s="145">
        <f t="shared" si="5"/>
        <v>0</v>
      </c>
    </row>
    <row r="121" spans="1:14" s="152" customFormat="1">
      <c r="A121" s="139">
        <v>115</v>
      </c>
      <c r="B121" s="98"/>
      <c r="C121" s="132">
        <f>IF(H121&lt;&gt;"",COUNTA($H$12:H121),"")</f>
        <v>55</v>
      </c>
      <c r="D121" s="15"/>
      <c r="E121" s="131" t="s">
        <v>401</v>
      </c>
      <c r="F121" s="83" t="s">
        <v>14</v>
      </c>
      <c r="G121" s="16">
        <v>53</v>
      </c>
      <c r="H121" s="169">
        <v>0</v>
      </c>
      <c r="I121" s="177">
        <f t="shared" si="8"/>
        <v>0</v>
      </c>
      <c r="J121" s="65"/>
      <c r="K121" s="155">
        <f>Tabela1[[#This Row],[Količina]]-Tabela1[[#This Row],[Cena skupaj]]</f>
        <v>53</v>
      </c>
      <c r="L121" s="164">
        <f>IF(Tabela1[[#This Row],[Cena za enoto]]=1,Tabela1[[#This Row],[Količina]],0)</f>
        <v>0</v>
      </c>
      <c r="M121" s="145">
        <f>Tabela1[[#This Row],[Cena za enoto]]</f>
        <v>0</v>
      </c>
      <c r="N121" s="145">
        <f t="shared" si="5"/>
        <v>0</v>
      </c>
    </row>
    <row r="122" spans="1:14" s="145" customFormat="1">
      <c r="A122" s="139">
        <v>116</v>
      </c>
      <c r="B122" s="93">
        <v>3</v>
      </c>
      <c r="C122" s="192" t="str">
        <f>IF(H122&lt;&gt;"",COUNTA($H$12:H122),"")</f>
        <v/>
      </c>
      <c r="D122" s="14"/>
      <c r="E122" s="193" t="s">
        <v>402</v>
      </c>
      <c r="F122" s="114"/>
      <c r="G122" s="37"/>
      <c r="H122" s="160"/>
      <c r="I122" s="158">
        <f>SUM(I123:I128)</f>
        <v>0</v>
      </c>
      <c r="J122" s="58"/>
      <c r="K122" s="155">
        <f>Tabela1[[#This Row],[Količina]]-Tabela1[[#This Row],[Cena skupaj]]</f>
        <v>0</v>
      </c>
      <c r="L122" s="164">
        <f>IF(Tabela1[[#This Row],[Cena za enoto]]=1,Tabela1[[#This Row],[Količina]],0)</f>
        <v>0</v>
      </c>
      <c r="M122" s="145">
        <f>Tabela1[[#This Row],[Cena za enoto]]</f>
        <v>0</v>
      </c>
      <c r="N122" s="145">
        <f t="shared" si="5"/>
        <v>0</v>
      </c>
    </row>
    <row r="123" spans="1:14" s="145" customFormat="1" ht="22.5">
      <c r="A123" s="139">
        <v>117</v>
      </c>
      <c r="B123" s="98"/>
      <c r="C123" s="132" t="str">
        <f>IF(H123&lt;&gt;"",COUNTA($H$12:H123),"")</f>
        <v/>
      </c>
      <c r="D123" s="15" t="s">
        <v>3226</v>
      </c>
      <c r="E123" s="131" t="s">
        <v>403</v>
      </c>
      <c r="F123" s="83"/>
      <c r="G123" s="16"/>
      <c r="H123" s="159"/>
      <c r="I123" s="177" t="str">
        <f t="shared" ref="I123:I128" si="9">IF(ISNUMBER(G123),ROUND(G123*H123,2),"")</f>
        <v/>
      </c>
      <c r="J123" s="58"/>
      <c r="K123" s="155"/>
      <c r="L123" s="164">
        <f>IF(Tabela1[[#This Row],[Cena za enoto]]=1,Tabela1[[#This Row],[Količina]],0)</f>
        <v>0</v>
      </c>
      <c r="M123" s="145">
        <f>Tabela1[[#This Row],[Cena za enoto]]</f>
        <v>0</v>
      </c>
      <c r="N123" s="145">
        <f t="shared" si="5"/>
        <v>0</v>
      </c>
    </row>
    <row r="124" spans="1:14" s="145" customFormat="1">
      <c r="A124" s="139">
        <v>118</v>
      </c>
      <c r="B124" s="98"/>
      <c r="C124" s="132" t="str">
        <f>IF(H124&lt;&gt;"",COUNTA($H$12:H124),"")</f>
        <v/>
      </c>
      <c r="D124" s="15"/>
      <c r="E124" s="131" t="s">
        <v>389</v>
      </c>
      <c r="F124" s="83"/>
      <c r="G124" s="16"/>
      <c r="H124" s="159"/>
      <c r="I124" s="177" t="str">
        <f t="shared" si="9"/>
        <v/>
      </c>
      <c r="J124" s="58"/>
      <c r="K124" s="155"/>
      <c r="L124" s="164">
        <f>IF(Tabela1[[#This Row],[Cena za enoto]]=1,Tabela1[[#This Row],[Količina]],0)</f>
        <v>0</v>
      </c>
      <c r="M124" s="145">
        <f>Tabela1[[#This Row],[Cena za enoto]]</f>
        <v>0</v>
      </c>
      <c r="N124" s="145">
        <f t="shared" si="5"/>
        <v>0</v>
      </c>
    </row>
    <row r="125" spans="1:14" s="145" customFormat="1" ht="33.75">
      <c r="A125" s="139">
        <v>119</v>
      </c>
      <c r="B125" s="98"/>
      <c r="C125" s="132">
        <f>IF(H125&lt;&gt;"",COUNTA($H$12:H125),"")</f>
        <v>56</v>
      </c>
      <c r="D125" s="15"/>
      <c r="E125" s="131" t="s">
        <v>404</v>
      </c>
      <c r="F125" s="83" t="s">
        <v>6</v>
      </c>
      <c r="G125" s="16">
        <v>28</v>
      </c>
      <c r="H125" s="169">
        <v>0</v>
      </c>
      <c r="I125" s="177">
        <f t="shared" si="9"/>
        <v>0</v>
      </c>
      <c r="J125" s="58"/>
      <c r="K125" s="155">
        <f>Tabela1[[#This Row],[Količina]]-Tabela1[[#This Row],[Cena skupaj]]</f>
        <v>28</v>
      </c>
      <c r="L125" s="164">
        <f>IF(Tabela1[[#This Row],[Cena za enoto]]=1,Tabela1[[#This Row],[Količina]],0)</f>
        <v>0</v>
      </c>
      <c r="M125" s="145">
        <f>Tabela1[[#This Row],[Cena za enoto]]</f>
        <v>0</v>
      </c>
      <c r="N125" s="145">
        <f t="shared" si="5"/>
        <v>0</v>
      </c>
    </row>
    <row r="126" spans="1:14" s="145" customFormat="1" ht="22.5">
      <c r="A126" s="139">
        <v>120</v>
      </c>
      <c r="B126" s="98"/>
      <c r="C126" s="132">
        <f>IF(H126&lt;&gt;"",COUNTA($H$12:H126),"")</f>
        <v>57</v>
      </c>
      <c r="D126" s="15" t="s">
        <v>3227</v>
      </c>
      <c r="E126" s="131" t="s">
        <v>405</v>
      </c>
      <c r="F126" s="83" t="s">
        <v>10</v>
      </c>
      <c r="G126" s="16">
        <v>14</v>
      </c>
      <c r="H126" s="169">
        <v>0</v>
      </c>
      <c r="I126" s="177">
        <f t="shared" si="9"/>
        <v>0</v>
      </c>
      <c r="J126" s="58"/>
      <c r="K126" s="155">
        <f>Tabela1[[#This Row],[Količina]]-Tabela1[[#This Row],[Cena skupaj]]</f>
        <v>14</v>
      </c>
      <c r="L126" s="164">
        <f>IF(Tabela1[[#This Row],[Cena za enoto]]=1,Tabela1[[#This Row],[Količina]],0)</f>
        <v>0</v>
      </c>
      <c r="M126" s="145">
        <f>Tabela1[[#This Row],[Cena za enoto]]</f>
        <v>0</v>
      </c>
      <c r="N126" s="145">
        <f t="shared" si="5"/>
        <v>0</v>
      </c>
    </row>
    <row r="127" spans="1:14" s="145" customFormat="1" ht="22.5">
      <c r="A127" s="139">
        <v>121</v>
      </c>
      <c r="B127" s="98"/>
      <c r="C127" s="132">
        <f>IF(H127&lt;&gt;"",COUNTA($H$12:H127),"")</f>
        <v>58</v>
      </c>
      <c r="D127" s="15" t="s">
        <v>3224</v>
      </c>
      <c r="E127" s="131" t="s">
        <v>406</v>
      </c>
      <c r="F127" s="83" t="s">
        <v>6</v>
      </c>
      <c r="G127" s="16">
        <v>24.4</v>
      </c>
      <c r="H127" s="169">
        <v>0</v>
      </c>
      <c r="I127" s="177">
        <f t="shared" si="9"/>
        <v>0</v>
      </c>
      <c r="J127" s="58"/>
      <c r="K127" s="155">
        <f>Tabela1[[#This Row],[Količina]]-Tabela1[[#This Row],[Cena skupaj]]</f>
        <v>24.4</v>
      </c>
      <c r="L127" s="164">
        <f>IF(Tabela1[[#This Row],[Cena za enoto]]=1,Tabela1[[#This Row],[Količina]],0)</f>
        <v>0</v>
      </c>
      <c r="M127" s="145">
        <f>Tabela1[[#This Row],[Cena za enoto]]</f>
        <v>0</v>
      </c>
      <c r="N127" s="145">
        <f t="shared" si="5"/>
        <v>0</v>
      </c>
    </row>
    <row r="128" spans="1:14" s="145" customFormat="1" ht="33.75">
      <c r="A128" s="139">
        <v>122</v>
      </c>
      <c r="B128" s="98"/>
      <c r="C128" s="132">
        <f>IF(H128&lt;&gt;"",COUNTA($H$12:H128),"")</f>
        <v>59</v>
      </c>
      <c r="D128" s="15" t="s">
        <v>3228</v>
      </c>
      <c r="E128" s="131" t="s">
        <v>407</v>
      </c>
      <c r="F128" s="83" t="s">
        <v>6</v>
      </c>
      <c r="G128" s="16">
        <v>740</v>
      </c>
      <c r="H128" s="169">
        <v>0</v>
      </c>
      <c r="I128" s="177">
        <f t="shared" si="9"/>
        <v>0</v>
      </c>
      <c r="J128" s="58"/>
      <c r="K128" s="155">
        <f>Tabela1[[#This Row],[Količina]]-Tabela1[[#This Row],[Cena skupaj]]</f>
        <v>740</v>
      </c>
      <c r="L128" s="164">
        <f>IF(Tabela1[[#This Row],[Cena za enoto]]=1,Tabela1[[#This Row],[Količina]],0)</f>
        <v>0</v>
      </c>
      <c r="M128" s="145">
        <f>Tabela1[[#This Row],[Cena za enoto]]</f>
        <v>0</v>
      </c>
      <c r="N128" s="145">
        <f t="shared" si="5"/>
        <v>0</v>
      </c>
    </row>
    <row r="129" spans="1:14" s="144" customFormat="1" ht="15">
      <c r="A129" s="139">
        <v>123</v>
      </c>
      <c r="B129" s="97">
        <v>2</v>
      </c>
      <c r="C129" s="186" t="str">
        <f>IF(H129&lt;&gt;"",COUNTA($H$12:H129),"")</f>
        <v/>
      </c>
      <c r="D129" s="13"/>
      <c r="E129" s="187" t="s">
        <v>3465</v>
      </c>
      <c r="F129" s="188"/>
      <c r="G129" s="36"/>
      <c r="H129" s="157"/>
      <c r="I129" s="189">
        <f>I130+I224</f>
        <v>0</v>
      </c>
      <c r="J129" s="17"/>
      <c r="K129" s="155">
        <f>Tabela1[[#This Row],[Količina]]-Tabela1[[#This Row],[Cena skupaj]]</f>
        <v>0</v>
      </c>
      <c r="L129" s="164">
        <f>IF(Tabela1[[#This Row],[Cena za enoto]]=1,Tabela1[[#This Row],[Količina]],0)</f>
        <v>0</v>
      </c>
      <c r="M129" s="145">
        <f>Tabela1[[#This Row],[Cena za enoto]]</f>
        <v>0</v>
      </c>
      <c r="N129" s="145">
        <f t="shared" si="5"/>
        <v>0</v>
      </c>
    </row>
    <row r="130" spans="1:14" s="144" customFormat="1" ht="15">
      <c r="A130" s="139">
        <v>124</v>
      </c>
      <c r="B130" s="126"/>
      <c r="C130" s="195" t="str">
        <f>IF(H130&lt;&gt;"",COUNTA($H$12:H130),"")</f>
        <v/>
      </c>
      <c r="D130" s="127"/>
      <c r="E130" s="196" t="s">
        <v>3266</v>
      </c>
      <c r="F130" s="197"/>
      <c r="G130" s="198"/>
      <c r="H130" s="159"/>
      <c r="I130" s="199">
        <f>I131+I168+I185+I211</f>
        <v>0</v>
      </c>
      <c r="J130" s="17"/>
      <c r="K130" s="155">
        <f>Tabela1[[#This Row],[Količina]]-Tabela1[[#This Row],[Cena skupaj]]</f>
        <v>0</v>
      </c>
      <c r="L130" s="164">
        <f>IF(Tabela1[[#This Row],[Cena za enoto]]=1,Tabela1[[#This Row],[Količina]],0)</f>
        <v>0</v>
      </c>
      <c r="M130" s="145">
        <f>Tabela1[[#This Row],[Cena za enoto]]</f>
        <v>0</v>
      </c>
      <c r="N130" s="145">
        <f t="shared" si="5"/>
        <v>0</v>
      </c>
    </row>
    <row r="131" spans="1:14" s="145" customFormat="1">
      <c r="A131" s="139">
        <v>125</v>
      </c>
      <c r="B131" s="93">
        <v>3</v>
      </c>
      <c r="C131" s="192" t="str">
        <f>IF(H131&lt;&gt;"",COUNTA($H$12:H131),"")</f>
        <v/>
      </c>
      <c r="D131" s="14"/>
      <c r="E131" s="193" t="s">
        <v>408</v>
      </c>
      <c r="F131" s="114"/>
      <c r="G131" s="37"/>
      <c r="H131" s="160"/>
      <c r="I131" s="158">
        <f>SUM(I132:I167)</f>
        <v>0</v>
      </c>
      <c r="J131" s="58"/>
      <c r="K131" s="155">
        <f>Tabela1[[#This Row],[Količina]]-Tabela1[[#This Row],[Cena skupaj]]</f>
        <v>0</v>
      </c>
      <c r="L131" s="164">
        <f>IF(Tabela1[[#This Row],[Cena za enoto]]=1,Tabela1[[#This Row],[Količina]],0)</f>
        <v>0</v>
      </c>
      <c r="M131" s="145">
        <f>Tabela1[[#This Row],[Cena za enoto]]</f>
        <v>0</v>
      </c>
      <c r="N131" s="145">
        <f t="shared" si="5"/>
        <v>0</v>
      </c>
    </row>
    <row r="132" spans="1:14" s="145" customFormat="1" ht="33.75">
      <c r="A132" s="139">
        <v>126</v>
      </c>
      <c r="B132" s="98"/>
      <c r="C132" s="132">
        <f>IF(H132&lt;&gt;"",COUNTA($H$12:H132),"")</f>
        <v>60</v>
      </c>
      <c r="D132" s="15" t="s">
        <v>3226</v>
      </c>
      <c r="E132" s="131" t="s">
        <v>409</v>
      </c>
      <c r="F132" s="83" t="s">
        <v>129</v>
      </c>
      <c r="G132" s="16">
        <v>1</v>
      </c>
      <c r="H132" s="169">
        <v>0</v>
      </c>
      <c r="I132" s="177">
        <f t="shared" ref="I132:I167" si="10">IF(ISNUMBER(G132),ROUND(G132*H132,2),"")</f>
        <v>0</v>
      </c>
      <c r="J132" s="58"/>
      <c r="K132" s="155">
        <f>Tabela1[[#This Row],[Količina]]-Tabela1[[#This Row],[Cena skupaj]]</f>
        <v>1</v>
      </c>
      <c r="L132" s="164">
        <f>IF(Tabela1[[#This Row],[Cena za enoto]]=1,Tabela1[[#This Row],[Količina]],0)</f>
        <v>0</v>
      </c>
      <c r="M132" s="145">
        <f>Tabela1[[#This Row],[Cena za enoto]]</f>
        <v>0</v>
      </c>
      <c r="N132" s="145">
        <f t="shared" si="5"/>
        <v>0</v>
      </c>
    </row>
    <row r="133" spans="1:14" s="145" customFormat="1" ht="22.5">
      <c r="A133" s="139">
        <v>127</v>
      </c>
      <c r="B133" s="98"/>
      <c r="C133" s="132">
        <f>IF(H133&lt;&gt;"",COUNTA($H$12:H133),"")</f>
        <v>61</v>
      </c>
      <c r="D133" s="15" t="s">
        <v>3227</v>
      </c>
      <c r="E133" s="131" t="s">
        <v>410</v>
      </c>
      <c r="F133" s="83" t="s">
        <v>129</v>
      </c>
      <c r="G133" s="16">
        <v>1</v>
      </c>
      <c r="H133" s="169">
        <v>0</v>
      </c>
      <c r="I133" s="177">
        <f t="shared" si="10"/>
        <v>0</v>
      </c>
      <c r="J133" s="58"/>
      <c r="K133" s="155">
        <f>Tabela1[[#This Row],[Količina]]-Tabela1[[#This Row],[Cena skupaj]]</f>
        <v>1</v>
      </c>
      <c r="L133" s="164">
        <f>IF(Tabela1[[#This Row],[Cena za enoto]]=1,Tabela1[[#This Row],[Količina]],0)</f>
        <v>0</v>
      </c>
      <c r="M133" s="145">
        <f>Tabela1[[#This Row],[Cena za enoto]]</f>
        <v>0</v>
      </c>
      <c r="N133" s="145">
        <f t="shared" si="5"/>
        <v>0</v>
      </c>
    </row>
    <row r="134" spans="1:14" s="152" customFormat="1">
      <c r="A134" s="139">
        <v>128</v>
      </c>
      <c r="B134" s="98"/>
      <c r="C134" s="132" t="str">
        <f>IF(H134&lt;&gt;"",COUNTA($H$12:H134),"")</f>
        <v/>
      </c>
      <c r="D134" s="15" t="s">
        <v>3224</v>
      </c>
      <c r="E134" s="131" t="s">
        <v>411</v>
      </c>
      <c r="F134" s="83"/>
      <c r="G134" s="16"/>
      <c r="H134" s="159"/>
      <c r="I134" s="177" t="str">
        <f t="shared" si="10"/>
        <v/>
      </c>
      <c r="J134" s="65"/>
      <c r="K134" s="155"/>
      <c r="L134" s="164">
        <f>IF(Tabela1[[#This Row],[Cena za enoto]]=1,Tabela1[[#This Row],[Količina]],0)</f>
        <v>0</v>
      </c>
      <c r="M134" s="145">
        <f>Tabela1[[#This Row],[Cena za enoto]]</f>
        <v>0</v>
      </c>
      <c r="N134" s="145">
        <f t="shared" si="5"/>
        <v>0</v>
      </c>
    </row>
    <row r="135" spans="1:14" s="152" customFormat="1">
      <c r="A135" s="139">
        <v>129</v>
      </c>
      <c r="B135" s="98"/>
      <c r="C135" s="132" t="str">
        <f>IF(H135&lt;&gt;"",COUNTA($H$12:H135),"")</f>
        <v/>
      </c>
      <c r="D135" s="15"/>
      <c r="E135" s="131" t="s">
        <v>412</v>
      </c>
      <c r="F135" s="83"/>
      <c r="G135" s="16"/>
      <c r="H135" s="159"/>
      <c r="I135" s="177" t="str">
        <f t="shared" si="10"/>
        <v/>
      </c>
      <c r="J135" s="65"/>
      <c r="K135" s="155"/>
      <c r="L135" s="164">
        <f>IF(Tabela1[[#This Row],[Cena za enoto]]=1,Tabela1[[#This Row],[Količina]],0)</f>
        <v>0</v>
      </c>
      <c r="M135" s="145">
        <f>Tabela1[[#This Row],[Cena za enoto]]</f>
        <v>0</v>
      </c>
      <c r="N135" s="145">
        <f t="shared" si="5"/>
        <v>0</v>
      </c>
    </row>
    <row r="136" spans="1:14" s="152" customFormat="1">
      <c r="A136" s="139">
        <v>130</v>
      </c>
      <c r="B136" s="98"/>
      <c r="C136" s="132">
        <f>IF(H136&lt;&gt;"",COUNTA($H$12:H136),"")</f>
        <v>62</v>
      </c>
      <c r="D136" s="15"/>
      <c r="E136" s="131" t="s">
        <v>413</v>
      </c>
      <c r="F136" s="83" t="s">
        <v>10</v>
      </c>
      <c r="G136" s="16">
        <v>7</v>
      </c>
      <c r="H136" s="169">
        <v>0</v>
      </c>
      <c r="I136" s="177">
        <f t="shared" si="10"/>
        <v>0</v>
      </c>
      <c r="J136" s="65"/>
      <c r="K136" s="155">
        <f>Tabela1[[#This Row],[Količina]]-Tabela1[[#This Row],[Cena skupaj]]</f>
        <v>7</v>
      </c>
      <c r="L136" s="164">
        <f>IF(Tabela1[[#This Row],[Cena za enoto]]=1,Tabela1[[#This Row],[Količina]],0)</f>
        <v>0</v>
      </c>
      <c r="M136" s="145">
        <f>Tabela1[[#This Row],[Cena za enoto]]</f>
        <v>0</v>
      </c>
      <c r="N136" s="145">
        <f t="shared" si="5"/>
        <v>0</v>
      </c>
    </row>
    <row r="137" spans="1:14" s="152" customFormat="1">
      <c r="A137" s="139">
        <v>131</v>
      </c>
      <c r="B137" s="98"/>
      <c r="C137" s="132" t="str">
        <f>IF(H137&lt;&gt;"",COUNTA($H$12:H137),"")</f>
        <v/>
      </c>
      <c r="D137" s="15" t="s">
        <v>3228</v>
      </c>
      <c r="E137" s="131" t="s">
        <v>414</v>
      </c>
      <c r="F137" s="83"/>
      <c r="G137" s="16"/>
      <c r="H137" s="159"/>
      <c r="I137" s="177" t="str">
        <f t="shared" si="10"/>
        <v/>
      </c>
      <c r="J137" s="65"/>
      <c r="K137" s="155"/>
      <c r="L137" s="164">
        <f>IF(Tabela1[[#This Row],[Cena za enoto]]=1,Tabela1[[#This Row],[Količina]],0)</f>
        <v>0</v>
      </c>
      <c r="M137" s="145">
        <f>Tabela1[[#This Row],[Cena za enoto]]</f>
        <v>0</v>
      </c>
      <c r="N137" s="145">
        <f t="shared" si="5"/>
        <v>0</v>
      </c>
    </row>
    <row r="138" spans="1:14" s="152" customFormat="1">
      <c r="A138" s="139">
        <v>132</v>
      </c>
      <c r="B138" s="98"/>
      <c r="C138" s="132">
        <f>IF(H138&lt;&gt;"",COUNTA($H$12:H138),"")</f>
        <v>63</v>
      </c>
      <c r="D138" s="15"/>
      <c r="E138" s="131" t="s">
        <v>415</v>
      </c>
      <c r="F138" s="83" t="s">
        <v>6</v>
      </c>
      <c r="G138" s="16">
        <v>68</v>
      </c>
      <c r="H138" s="169">
        <v>0</v>
      </c>
      <c r="I138" s="177">
        <f t="shared" si="10"/>
        <v>0</v>
      </c>
      <c r="J138" s="65"/>
      <c r="K138" s="155">
        <f>Tabela1[[#This Row],[Količina]]-Tabela1[[#This Row],[Cena skupaj]]</f>
        <v>68</v>
      </c>
      <c r="L138" s="164">
        <f>IF(Tabela1[[#This Row],[Cena za enoto]]=1,Tabela1[[#This Row],[Količina]],0)</f>
        <v>0</v>
      </c>
      <c r="M138" s="145">
        <f>Tabela1[[#This Row],[Cena za enoto]]</f>
        <v>0</v>
      </c>
      <c r="N138" s="145">
        <f t="shared" si="5"/>
        <v>0</v>
      </c>
    </row>
    <row r="139" spans="1:14" s="152" customFormat="1">
      <c r="A139" s="139">
        <v>133</v>
      </c>
      <c r="B139" s="98"/>
      <c r="C139" s="132">
        <f>IF(H139&lt;&gt;"",COUNTA($H$12:H139),"")</f>
        <v>64</v>
      </c>
      <c r="D139" s="15"/>
      <c r="E139" s="131" t="s">
        <v>416</v>
      </c>
      <c r="F139" s="83" t="s">
        <v>6</v>
      </c>
      <c r="G139" s="16">
        <v>47.4</v>
      </c>
      <c r="H139" s="169">
        <v>0</v>
      </c>
      <c r="I139" s="177">
        <f t="shared" si="10"/>
        <v>0</v>
      </c>
      <c r="J139" s="65"/>
      <c r="K139" s="155">
        <f>Tabela1[[#This Row],[Količina]]-Tabela1[[#This Row],[Cena skupaj]]</f>
        <v>47.4</v>
      </c>
      <c r="L139" s="164">
        <f>IF(Tabela1[[#This Row],[Cena za enoto]]=1,Tabela1[[#This Row],[Količina]],0)</f>
        <v>0</v>
      </c>
      <c r="M139" s="145">
        <f>Tabela1[[#This Row],[Cena za enoto]]</f>
        <v>0</v>
      </c>
      <c r="N139" s="145">
        <f t="shared" si="5"/>
        <v>0</v>
      </c>
    </row>
    <row r="140" spans="1:14" s="152" customFormat="1">
      <c r="A140" s="139">
        <v>134</v>
      </c>
      <c r="B140" s="98"/>
      <c r="C140" s="132">
        <f>IF(H140&lt;&gt;"",COUNTA($H$12:H140),"")</f>
        <v>65</v>
      </c>
      <c r="D140" s="15"/>
      <c r="E140" s="131" t="s">
        <v>417</v>
      </c>
      <c r="F140" s="83" t="s">
        <v>6</v>
      </c>
      <c r="G140" s="16">
        <v>58.9</v>
      </c>
      <c r="H140" s="169">
        <v>0</v>
      </c>
      <c r="I140" s="177">
        <f t="shared" si="10"/>
        <v>0</v>
      </c>
      <c r="J140" s="65"/>
      <c r="K140" s="155">
        <f>Tabela1[[#This Row],[Količina]]-Tabela1[[#This Row],[Cena skupaj]]</f>
        <v>58.9</v>
      </c>
      <c r="L140" s="164">
        <f>IF(Tabela1[[#This Row],[Cena za enoto]]=1,Tabela1[[#This Row],[Količina]],0)</f>
        <v>0</v>
      </c>
      <c r="M140" s="145">
        <f>Tabela1[[#This Row],[Cena za enoto]]</f>
        <v>0</v>
      </c>
      <c r="N140" s="145">
        <f t="shared" si="5"/>
        <v>0</v>
      </c>
    </row>
    <row r="141" spans="1:14" s="145" customFormat="1" ht="22.5">
      <c r="A141" s="139">
        <v>135</v>
      </c>
      <c r="B141" s="98"/>
      <c r="C141" s="132">
        <f>IF(H141&lt;&gt;"",COUNTA($H$12:H141),"")</f>
        <v>66</v>
      </c>
      <c r="D141" s="15" t="s">
        <v>3229</v>
      </c>
      <c r="E141" s="131" t="s">
        <v>418</v>
      </c>
      <c r="F141" s="83" t="s">
        <v>6</v>
      </c>
      <c r="G141" s="16">
        <v>19.7</v>
      </c>
      <c r="H141" s="169">
        <v>0</v>
      </c>
      <c r="I141" s="177">
        <f t="shared" si="10"/>
        <v>0</v>
      </c>
      <c r="J141" s="58"/>
      <c r="K141" s="155">
        <f>Tabela1[[#This Row],[Količina]]-Tabela1[[#This Row],[Cena skupaj]]</f>
        <v>19.7</v>
      </c>
      <c r="L141" s="164">
        <f>IF(Tabela1[[#This Row],[Cena za enoto]]=1,Tabela1[[#This Row],[Količina]],0)</f>
        <v>0</v>
      </c>
      <c r="M141" s="145">
        <f>Tabela1[[#This Row],[Cena za enoto]]</f>
        <v>0</v>
      </c>
      <c r="N141" s="145">
        <f t="shared" si="5"/>
        <v>0</v>
      </c>
    </row>
    <row r="142" spans="1:14" s="145" customFormat="1" ht="22.5">
      <c r="A142" s="139">
        <v>136</v>
      </c>
      <c r="B142" s="98"/>
      <c r="C142" s="132">
        <f>IF(H142&lt;&gt;"",COUNTA($H$12:H142),"")</f>
        <v>67</v>
      </c>
      <c r="D142" s="15" t="s">
        <v>3230</v>
      </c>
      <c r="E142" s="131" t="s">
        <v>419</v>
      </c>
      <c r="F142" s="83" t="s">
        <v>6</v>
      </c>
      <c r="G142" s="16">
        <v>19.100000000000001</v>
      </c>
      <c r="H142" s="169">
        <v>0</v>
      </c>
      <c r="I142" s="177">
        <f t="shared" si="10"/>
        <v>0</v>
      </c>
      <c r="J142" s="58"/>
      <c r="K142" s="155">
        <f>Tabela1[[#This Row],[Količina]]-Tabela1[[#This Row],[Cena skupaj]]</f>
        <v>19.100000000000001</v>
      </c>
      <c r="L142" s="164">
        <f>IF(Tabela1[[#This Row],[Cena za enoto]]=1,Tabela1[[#This Row],[Količina]],0)</f>
        <v>0</v>
      </c>
      <c r="M142" s="145">
        <f>Tabela1[[#This Row],[Cena za enoto]]</f>
        <v>0</v>
      </c>
      <c r="N142" s="145">
        <f t="shared" ref="N142:N205" si="11">L142*M142</f>
        <v>0</v>
      </c>
    </row>
    <row r="143" spans="1:14" s="145" customFormat="1">
      <c r="A143" s="139">
        <v>137</v>
      </c>
      <c r="B143" s="98"/>
      <c r="C143" s="132">
        <f>IF(H143&lt;&gt;"",COUNTA($H$12:H143),"")</f>
        <v>68</v>
      </c>
      <c r="D143" s="15" t="s">
        <v>3231</v>
      </c>
      <c r="E143" s="131" t="s">
        <v>420</v>
      </c>
      <c r="F143" s="83" t="s">
        <v>7</v>
      </c>
      <c r="G143" s="16">
        <v>1.5</v>
      </c>
      <c r="H143" s="169">
        <v>0</v>
      </c>
      <c r="I143" s="177">
        <f t="shared" si="10"/>
        <v>0</v>
      </c>
      <c r="J143" s="58"/>
      <c r="K143" s="155">
        <f>Tabela1[[#This Row],[Količina]]-Tabela1[[#This Row],[Cena skupaj]]</f>
        <v>1.5</v>
      </c>
      <c r="L143" s="164">
        <f>IF(Tabela1[[#This Row],[Cena za enoto]]=1,Tabela1[[#This Row],[Količina]],0)</f>
        <v>0</v>
      </c>
      <c r="M143" s="145">
        <f>Tabela1[[#This Row],[Cena za enoto]]</f>
        <v>0</v>
      </c>
      <c r="N143" s="145">
        <f t="shared" si="11"/>
        <v>0</v>
      </c>
    </row>
    <row r="144" spans="1:14" s="145" customFormat="1">
      <c r="A144" s="139">
        <v>138</v>
      </c>
      <c r="B144" s="98"/>
      <c r="C144" s="132">
        <f>IF(H144&lt;&gt;"",COUNTA($H$12:H144),"")</f>
        <v>69</v>
      </c>
      <c r="D144" s="15" t="s">
        <v>3232</v>
      </c>
      <c r="E144" s="131" t="s">
        <v>421</v>
      </c>
      <c r="F144" s="83" t="s">
        <v>6</v>
      </c>
      <c r="G144" s="16">
        <v>10.5</v>
      </c>
      <c r="H144" s="169">
        <v>0</v>
      </c>
      <c r="I144" s="177">
        <f t="shared" si="10"/>
        <v>0</v>
      </c>
      <c r="J144" s="58"/>
      <c r="K144" s="155">
        <f>Tabela1[[#This Row],[Količina]]-Tabela1[[#This Row],[Cena skupaj]]</f>
        <v>10.5</v>
      </c>
      <c r="L144" s="164">
        <f>IF(Tabela1[[#This Row],[Cena za enoto]]=1,Tabela1[[#This Row],[Količina]],0)</f>
        <v>0</v>
      </c>
      <c r="M144" s="145">
        <f>Tabela1[[#This Row],[Cena za enoto]]</f>
        <v>0</v>
      </c>
      <c r="N144" s="145">
        <f t="shared" si="11"/>
        <v>0</v>
      </c>
    </row>
    <row r="145" spans="1:14" s="145" customFormat="1">
      <c r="A145" s="139">
        <v>139</v>
      </c>
      <c r="B145" s="98"/>
      <c r="C145" s="132">
        <f>IF(H145&lt;&gt;"",COUNTA($H$12:H145),"")</f>
        <v>70</v>
      </c>
      <c r="D145" s="15" t="s">
        <v>3233</v>
      </c>
      <c r="E145" s="131" t="s">
        <v>422</v>
      </c>
      <c r="F145" s="83" t="s">
        <v>10</v>
      </c>
      <c r="G145" s="16">
        <v>1</v>
      </c>
      <c r="H145" s="169">
        <v>0</v>
      </c>
      <c r="I145" s="177">
        <f t="shared" si="10"/>
        <v>0</v>
      </c>
      <c r="J145" s="58"/>
      <c r="K145" s="155">
        <f>Tabela1[[#This Row],[Količina]]-Tabela1[[#This Row],[Cena skupaj]]</f>
        <v>1</v>
      </c>
      <c r="L145" s="164">
        <f>IF(Tabela1[[#This Row],[Cena za enoto]]=1,Tabela1[[#This Row],[Količina]],0)</f>
        <v>0</v>
      </c>
      <c r="M145" s="145">
        <f>Tabela1[[#This Row],[Cena za enoto]]</f>
        <v>0</v>
      </c>
      <c r="N145" s="145">
        <f t="shared" si="11"/>
        <v>0</v>
      </c>
    </row>
    <row r="146" spans="1:14" s="145" customFormat="1">
      <c r="A146" s="139">
        <v>140</v>
      </c>
      <c r="B146" s="98"/>
      <c r="C146" s="132">
        <f>IF(H146&lt;&gt;"",COUNTA($H$12:H146),"")</f>
        <v>71</v>
      </c>
      <c r="D146" s="15" t="s">
        <v>3234</v>
      </c>
      <c r="E146" s="131" t="s">
        <v>423</v>
      </c>
      <c r="F146" s="83" t="s">
        <v>6</v>
      </c>
      <c r="G146" s="16">
        <v>46</v>
      </c>
      <c r="H146" s="169">
        <v>0</v>
      </c>
      <c r="I146" s="177">
        <f t="shared" si="10"/>
        <v>0</v>
      </c>
      <c r="J146" s="58"/>
      <c r="K146" s="155">
        <f>Tabela1[[#This Row],[Količina]]-Tabela1[[#This Row],[Cena skupaj]]</f>
        <v>46</v>
      </c>
      <c r="L146" s="164">
        <f>IF(Tabela1[[#This Row],[Cena za enoto]]=1,Tabela1[[#This Row],[Količina]],0)</f>
        <v>0</v>
      </c>
      <c r="M146" s="145">
        <f>Tabela1[[#This Row],[Cena za enoto]]</f>
        <v>0</v>
      </c>
      <c r="N146" s="145">
        <f t="shared" si="11"/>
        <v>0</v>
      </c>
    </row>
    <row r="147" spans="1:14" s="152" customFormat="1">
      <c r="A147" s="139">
        <v>141</v>
      </c>
      <c r="B147" s="98"/>
      <c r="C147" s="132" t="str">
        <f>IF(H147&lt;&gt;"",COUNTA($H$12:H147),"")</f>
        <v/>
      </c>
      <c r="D147" s="15" t="s">
        <v>3235</v>
      </c>
      <c r="E147" s="131" t="s">
        <v>424</v>
      </c>
      <c r="F147" s="83"/>
      <c r="G147" s="16"/>
      <c r="H147" s="159"/>
      <c r="I147" s="177" t="str">
        <f t="shared" si="10"/>
        <v/>
      </c>
      <c r="J147" s="65"/>
      <c r="K147" s="155"/>
      <c r="L147" s="164">
        <f>IF(Tabela1[[#This Row],[Cena za enoto]]=1,Tabela1[[#This Row],[Količina]],0)</f>
        <v>0</v>
      </c>
      <c r="M147" s="145">
        <f>Tabela1[[#This Row],[Cena za enoto]]</f>
        <v>0</v>
      </c>
      <c r="N147" s="145">
        <f t="shared" si="11"/>
        <v>0</v>
      </c>
    </row>
    <row r="148" spans="1:14" s="152" customFormat="1">
      <c r="A148" s="139">
        <v>142</v>
      </c>
      <c r="B148" s="98"/>
      <c r="C148" s="132">
        <f>IF(H148&lt;&gt;"",COUNTA($H$12:H148),"")</f>
        <v>72</v>
      </c>
      <c r="D148" s="15" t="s">
        <v>29</v>
      </c>
      <c r="E148" s="131" t="s">
        <v>425</v>
      </c>
      <c r="F148" s="83" t="s">
        <v>10</v>
      </c>
      <c r="G148" s="16">
        <v>12</v>
      </c>
      <c r="H148" s="169">
        <v>0</v>
      </c>
      <c r="I148" s="177">
        <f t="shared" si="10"/>
        <v>0</v>
      </c>
      <c r="J148" s="65"/>
      <c r="K148" s="155">
        <f>Tabela1[[#This Row],[Količina]]-Tabela1[[#This Row],[Cena skupaj]]</f>
        <v>12</v>
      </c>
      <c r="L148" s="164">
        <f>IF(Tabela1[[#This Row],[Cena za enoto]]=1,Tabela1[[#This Row],[Količina]],0)</f>
        <v>0</v>
      </c>
      <c r="M148" s="145">
        <f>Tabela1[[#This Row],[Cena za enoto]]</f>
        <v>0</v>
      </c>
      <c r="N148" s="145">
        <f t="shared" si="11"/>
        <v>0</v>
      </c>
    </row>
    <row r="149" spans="1:14" s="152" customFormat="1">
      <c r="A149" s="139">
        <v>143</v>
      </c>
      <c r="B149" s="98"/>
      <c r="C149" s="132">
        <f>IF(H149&lt;&gt;"",COUNTA($H$12:H149),"")</f>
        <v>73</v>
      </c>
      <c r="D149" s="15" t="s">
        <v>30</v>
      </c>
      <c r="E149" s="131" t="s">
        <v>426</v>
      </c>
      <c r="F149" s="83" t="s">
        <v>10</v>
      </c>
      <c r="G149" s="16">
        <v>9</v>
      </c>
      <c r="H149" s="169">
        <v>0</v>
      </c>
      <c r="I149" s="177">
        <f t="shared" si="10"/>
        <v>0</v>
      </c>
      <c r="J149" s="65"/>
      <c r="K149" s="155">
        <f>Tabela1[[#This Row],[Količina]]-Tabela1[[#This Row],[Cena skupaj]]</f>
        <v>9</v>
      </c>
      <c r="L149" s="164">
        <f>IF(Tabela1[[#This Row],[Cena za enoto]]=1,Tabela1[[#This Row],[Količina]],0)</f>
        <v>0</v>
      </c>
      <c r="M149" s="145">
        <f>Tabela1[[#This Row],[Cena za enoto]]</f>
        <v>0</v>
      </c>
      <c r="N149" s="145">
        <f t="shared" si="11"/>
        <v>0</v>
      </c>
    </row>
    <row r="150" spans="1:14" s="152" customFormat="1">
      <c r="A150" s="139">
        <v>144</v>
      </c>
      <c r="B150" s="98"/>
      <c r="C150" s="132" t="str">
        <f>IF(H150&lt;&gt;"",COUNTA($H$12:H150),"")</f>
        <v/>
      </c>
      <c r="D150" s="15" t="s">
        <v>3236</v>
      </c>
      <c r="E150" s="131" t="s">
        <v>427</v>
      </c>
      <c r="F150" s="83"/>
      <c r="G150" s="16"/>
      <c r="H150" s="159"/>
      <c r="I150" s="177" t="str">
        <f t="shared" si="10"/>
        <v/>
      </c>
      <c r="J150" s="65"/>
      <c r="K150" s="155"/>
      <c r="L150" s="164">
        <f>IF(Tabela1[[#This Row],[Cena za enoto]]=1,Tabela1[[#This Row],[Količina]],0)</f>
        <v>0</v>
      </c>
      <c r="M150" s="145">
        <f>Tabela1[[#This Row],[Cena za enoto]]</f>
        <v>0</v>
      </c>
      <c r="N150" s="145">
        <f t="shared" si="11"/>
        <v>0</v>
      </c>
    </row>
    <row r="151" spans="1:14" s="152" customFormat="1">
      <c r="A151" s="139">
        <v>145</v>
      </c>
      <c r="B151" s="99"/>
      <c r="C151" s="194">
        <f>IF(H151&lt;&gt;"",COUNTA($H$12:H151),"")</f>
        <v>74</v>
      </c>
      <c r="D151" s="15" t="s">
        <v>29</v>
      </c>
      <c r="E151" s="131" t="s">
        <v>428</v>
      </c>
      <c r="F151" s="83" t="s">
        <v>10</v>
      </c>
      <c r="G151" s="16">
        <v>19</v>
      </c>
      <c r="H151" s="169">
        <v>0</v>
      </c>
      <c r="I151" s="177">
        <f t="shared" si="10"/>
        <v>0</v>
      </c>
      <c r="J151" s="65"/>
      <c r="K151" s="155">
        <f>Tabela1[[#This Row],[Količina]]-Tabela1[[#This Row],[Cena skupaj]]</f>
        <v>19</v>
      </c>
      <c r="L151" s="164">
        <f>IF(Tabela1[[#This Row],[Cena za enoto]]=1,Tabela1[[#This Row],[Količina]],0)</f>
        <v>0</v>
      </c>
      <c r="M151" s="145">
        <f>Tabela1[[#This Row],[Cena za enoto]]</f>
        <v>0</v>
      </c>
      <c r="N151" s="145">
        <f t="shared" si="11"/>
        <v>0</v>
      </c>
    </row>
    <row r="152" spans="1:14" s="152" customFormat="1">
      <c r="A152" s="139">
        <v>146</v>
      </c>
      <c r="B152" s="99"/>
      <c r="C152" s="194">
        <f>IF(H152&lt;&gt;"",COUNTA($H$12:H152),"")</f>
        <v>75</v>
      </c>
      <c r="D152" s="15" t="s">
        <v>30</v>
      </c>
      <c r="E152" s="131" t="s">
        <v>429</v>
      </c>
      <c r="F152" s="83" t="s">
        <v>10</v>
      </c>
      <c r="G152" s="16">
        <v>5</v>
      </c>
      <c r="H152" s="169">
        <v>0</v>
      </c>
      <c r="I152" s="177">
        <f t="shared" si="10"/>
        <v>0</v>
      </c>
      <c r="J152" s="65"/>
      <c r="K152" s="155">
        <f>Tabela1[[#This Row],[Količina]]-Tabela1[[#This Row],[Cena skupaj]]</f>
        <v>5</v>
      </c>
      <c r="L152" s="164">
        <f>IF(Tabela1[[#This Row],[Cena za enoto]]=1,Tabela1[[#This Row],[Količina]],0)</f>
        <v>0</v>
      </c>
      <c r="M152" s="145">
        <f>Tabela1[[#This Row],[Cena za enoto]]</f>
        <v>0</v>
      </c>
      <c r="N152" s="145">
        <f t="shared" si="11"/>
        <v>0</v>
      </c>
    </row>
    <row r="153" spans="1:14" s="145" customFormat="1">
      <c r="A153" s="139">
        <v>147</v>
      </c>
      <c r="B153" s="99"/>
      <c r="C153" s="194">
        <f>IF(H153&lt;&gt;"",COUNTA($H$12:H153),"")</f>
        <v>76</v>
      </c>
      <c r="D153" s="15" t="s">
        <v>3237</v>
      </c>
      <c r="E153" s="131" t="s">
        <v>430</v>
      </c>
      <c r="F153" s="83" t="s">
        <v>10</v>
      </c>
      <c r="G153" s="16">
        <v>4</v>
      </c>
      <c r="H153" s="169">
        <v>0</v>
      </c>
      <c r="I153" s="177">
        <f t="shared" si="10"/>
        <v>0</v>
      </c>
      <c r="J153" s="58"/>
      <c r="K153" s="155">
        <f>Tabela1[[#This Row],[Količina]]-Tabela1[[#This Row],[Cena skupaj]]</f>
        <v>4</v>
      </c>
      <c r="L153" s="164">
        <f>IF(Tabela1[[#This Row],[Cena za enoto]]=1,Tabela1[[#This Row],[Količina]],0)</f>
        <v>0</v>
      </c>
      <c r="M153" s="145">
        <f>Tabela1[[#This Row],[Cena za enoto]]</f>
        <v>0</v>
      </c>
      <c r="N153" s="145">
        <f t="shared" si="11"/>
        <v>0</v>
      </c>
    </row>
    <row r="154" spans="1:14" s="145" customFormat="1">
      <c r="A154" s="139">
        <v>148</v>
      </c>
      <c r="B154" s="99"/>
      <c r="C154" s="194">
        <f>IF(H154&lt;&gt;"",COUNTA($H$12:H154),"")</f>
        <v>77</v>
      </c>
      <c r="D154" s="15" t="s">
        <v>3238</v>
      </c>
      <c r="E154" s="131" t="s">
        <v>431</v>
      </c>
      <c r="F154" s="83" t="s">
        <v>10</v>
      </c>
      <c r="G154" s="16">
        <v>7</v>
      </c>
      <c r="H154" s="169">
        <v>0</v>
      </c>
      <c r="I154" s="177">
        <f t="shared" si="10"/>
        <v>0</v>
      </c>
      <c r="J154" s="58"/>
      <c r="K154" s="155">
        <f>Tabela1[[#This Row],[Količina]]-Tabela1[[#This Row],[Cena skupaj]]</f>
        <v>7</v>
      </c>
      <c r="L154" s="164">
        <f>IF(Tabela1[[#This Row],[Cena za enoto]]=1,Tabela1[[#This Row],[Količina]],0)</f>
        <v>0</v>
      </c>
      <c r="M154" s="145">
        <f>Tabela1[[#This Row],[Cena za enoto]]</f>
        <v>0</v>
      </c>
      <c r="N154" s="145">
        <f t="shared" si="11"/>
        <v>0</v>
      </c>
    </row>
    <row r="155" spans="1:14" s="145" customFormat="1" ht="22.5">
      <c r="A155" s="139">
        <v>149</v>
      </c>
      <c r="B155" s="99"/>
      <c r="C155" s="194">
        <f>IF(H155&lt;&gt;"",COUNTA($H$12:H155),"")</f>
        <v>78</v>
      </c>
      <c r="D155" s="15" t="s">
        <v>3239</v>
      </c>
      <c r="E155" s="131" t="s">
        <v>432</v>
      </c>
      <c r="F155" s="83" t="s">
        <v>7</v>
      </c>
      <c r="G155" s="16">
        <v>2.2000000000000002</v>
      </c>
      <c r="H155" s="169">
        <v>0</v>
      </c>
      <c r="I155" s="177">
        <f t="shared" si="10"/>
        <v>0</v>
      </c>
      <c r="J155" s="58"/>
      <c r="K155" s="155">
        <f>Tabela1[[#This Row],[Količina]]-Tabela1[[#This Row],[Cena skupaj]]</f>
        <v>2.2000000000000002</v>
      </c>
      <c r="L155" s="164">
        <f>IF(Tabela1[[#This Row],[Cena za enoto]]=1,Tabela1[[#This Row],[Količina]],0)</f>
        <v>0</v>
      </c>
      <c r="M155" s="145">
        <f>Tabela1[[#This Row],[Cena za enoto]]</f>
        <v>0</v>
      </c>
      <c r="N155" s="145">
        <f t="shared" si="11"/>
        <v>0</v>
      </c>
    </row>
    <row r="156" spans="1:14" s="152" customFormat="1" ht="22.5">
      <c r="A156" s="139">
        <v>150</v>
      </c>
      <c r="B156" s="99"/>
      <c r="C156" s="194" t="str">
        <f>IF(H156&lt;&gt;"",COUNTA($H$12:H156),"")</f>
        <v/>
      </c>
      <c r="D156" s="15" t="s">
        <v>3240</v>
      </c>
      <c r="E156" s="131" t="s">
        <v>433</v>
      </c>
      <c r="F156" s="83"/>
      <c r="G156" s="16"/>
      <c r="H156" s="159"/>
      <c r="I156" s="177" t="str">
        <f t="shared" si="10"/>
        <v/>
      </c>
      <c r="J156" s="65"/>
      <c r="K156" s="155"/>
      <c r="L156" s="164">
        <f>IF(Tabela1[[#This Row],[Cena za enoto]]=1,Tabela1[[#This Row],[Količina]],0)</f>
        <v>0</v>
      </c>
      <c r="M156" s="145">
        <f>Tabela1[[#This Row],[Cena za enoto]]</f>
        <v>0</v>
      </c>
      <c r="N156" s="145">
        <f t="shared" si="11"/>
        <v>0</v>
      </c>
    </row>
    <row r="157" spans="1:14" s="152" customFormat="1">
      <c r="A157" s="139">
        <v>151</v>
      </c>
      <c r="B157" s="99"/>
      <c r="C157" s="194">
        <f>IF(H157&lt;&gt;"",COUNTA($H$12:H157),"")</f>
        <v>79</v>
      </c>
      <c r="D157" s="15" t="s">
        <v>29</v>
      </c>
      <c r="E157" s="131" t="s">
        <v>434</v>
      </c>
      <c r="F157" s="83" t="s">
        <v>6</v>
      </c>
      <c r="G157" s="16">
        <v>33.5</v>
      </c>
      <c r="H157" s="169">
        <v>0</v>
      </c>
      <c r="I157" s="177">
        <f t="shared" si="10"/>
        <v>0</v>
      </c>
      <c r="J157" s="65"/>
      <c r="K157" s="155">
        <f>Tabela1[[#This Row],[Količina]]-Tabela1[[#This Row],[Cena skupaj]]</f>
        <v>33.5</v>
      </c>
      <c r="L157" s="164">
        <f>IF(Tabela1[[#This Row],[Cena za enoto]]=1,Tabela1[[#This Row],[Količina]],0)</f>
        <v>0</v>
      </c>
      <c r="M157" s="145">
        <f>Tabela1[[#This Row],[Cena za enoto]]</f>
        <v>0</v>
      </c>
      <c r="N157" s="145">
        <f t="shared" si="11"/>
        <v>0</v>
      </c>
    </row>
    <row r="158" spans="1:14" s="152" customFormat="1">
      <c r="A158" s="139">
        <v>152</v>
      </c>
      <c r="B158" s="99"/>
      <c r="C158" s="194">
        <f>IF(H158&lt;&gt;"",COUNTA($H$12:H158),"")</f>
        <v>80</v>
      </c>
      <c r="D158" s="15" t="s">
        <v>30</v>
      </c>
      <c r="E158" s="131" t="s">
        <v>435</v>
      </c>
      <c r="F158" s="83" t="s">
        <v>6</v>
      </c>
      <c r="G158" s="16">
        <v>31.6</v>
      </c>
      <c r="H158" s="169">
        <v>0</v>
      </c>
      <c r="I158" s="177">
        <f t="shared" si="10"/>
        <v>0</v>
      </c>
      <c r="J158" s="65"/>
      <c r="K158" s="155">
        <f>Tabela1[[#This Row],[Količina]]-Tabela1[[#This Row],[Cena skupaj]]</f>
        <v>31.6</v>
      </c>
      <c r="L158" s="164">
        <f>IF(Tabela1[[#This Row],[Cena za enoto]]=1,Tabela1[[#This Row],[Količina]],0)</f>
        <v>0</v>
      </c>
      <c r="M158" s="145">
        <f>Tabela1[[#This Row],[Cena za enoto]]</f>
        <v>0</v>
      </c>
      <c r="N158" s="145">
        <f t="shared" si="11"/>
        <v>0</v>
      </c>
    </row>
    <row r="159" spans="1:14" s="152" customFormat="1">
      <c r="A159" s="139">
        <v>153</v>
      </c>
      <c r="B159" s="99"/>
      <c r="C159" s="194" t="str">
        <f>IF(H159&lt;&gt;"",COUNTA($H$12:H159),"")</f>
        <v/>
      </c>
      <c r="D159" s="15" t="s">
        <v>3241</v>
      </c>
      <c r="E159" s="131" t="s">
        <v>436</v>
      </c>
      <c r="F159" s="83"/>
      <c r="G159" s="16"/>
      <c r="H159" s="159"/>
      <c r="I159" s="177" t="str">
        <f t="shared" si="10"/>
        <v/>
      </c>
      <c r="J159" s="65"/>
      <c r="K159" s="155"/>
      <c r="L159" s="164">
        <f>IF(Tabela1[[#This Row],[Cena za enoto]]=1,Tabela1[[#This Row],[Količina]],0)</f>
        <v>0</v>
      </c>
      <c r="M159" s="145">
        <f>Tabela1[[#This Row],[Cena za enoto]]</f>
        <v>0</v>
      </c>
      <c r="N159" s="145">
        <f t="shared" si="11"/>
        <v>0</v>
      </c>
    </row>
    <row r="160" spans="1:14" s="152" customFormat="1">
      <c r="A160" s="139">
        <v>154</v>
      </c>
      <c r="B160" s="98"/>
      <c r="C160" s="132">
        <f>IF(H160&lt;&gt;"",COUNTA($H$12:H160),"")</f>
        <v>81</v>
      </c>
      <c r="D160" s="15"/>
      <c r="E160" s="131" t="s">
        <v>437</v>
      </c>
      <c r="F160" s="83" t="s">
        <v>7</v>
      </c>
      <c r="G160" s="16">
        <v>0.5</v>
      </c>
      <c r="H160" s="169">
        <v>0</v>
      </c>
      <c r="I160" s="177">
        <f t="shared" si="10"/>
        <v>0</v>
      </c>
      <c r="J160" s="65"/>
      <c r="K160" s="155">
        <f>Tabela1[[#This Row],[Količina]]-Tabela1[[#This Row],[Cena skupaj]]</f>
        <v>0.5</v>
      </c>
      <c r="L160" s="164">
        <f>IF(Tabela1[[#This Row],[Cena za enoto]]=1,Tabela1[[#This Row],[Količina]],0)</f>
        <v>0</v>
      </c>
      <c r="M160" s="145">
        <f>Tabela1[[#This Row],[Cena za enoto]]</f>
        <v>0</v>
      </c>
      <c r="N160" s="145">
        <f t="shared" si="11"/>
        <v>0</v>
      </c>
    </row>
    <row r="161" spans="1:14" s="145" customFormat="1">
      <c r="A161" s="139">
        <v>155</v>
      </c>
      <c r="B161" s="98"/>
      <c r="C161" s="132">
        <f>IF(H161&lt;&gt;"",COUNTA($H$12:H161),"")</f>
        <v>82</v>
      </c>
      <c r="D161" s="15" t="s">
        <v>3242</v>
      </c>
      <c r="E161" s="131" t="s">
        <v>438</v>
      </c>
      <c r="F161" s="83" t="s">
        <v>7</v>
      </c>
      <c r="G161" s="16">
        <v>0.23</v>
      </c>
      <c r="H161" s="169">
        <v>0</v>
      </c>
      <c r="I161" s="177">
        <f t="shared" si="10"/>
        <v>0</v>
      </c>
      <c r="J161" s="58"/>
      <c r="K161" s="155">
        <f>Tabela1[[#This Row],[Količina]]-Tabela1[[#This Row],[Cena skupaj]]</f>
        <v>0.23</v>
      </c>
      <c r="L161" s="164">
        <f>IF(Tabela1[[#This Row],[Cena za enoto]]=1,Tabela1[[#This Row],[Količina]],0)</f>
        <v>0</v>
      </c>
      <c r="M161" s="145">
        <f>Tabela1[[#This Row],[Cena za enoto]]</f>
        <v>0</v>
      </c>
      <c r="N161" s="145">
        <f t="shared" si="11"/>
        <v>0</v>
      </c>
    </row>
    <row r="162" spans="1:14" s="145" customFormat="1">
      <c r="A162" s="139">
        <v>156</v>
      </c>
      <c r="B162" s="98"/>
      <c r="C162" s="132">
        <f>IF(H162&lt;&gt;"",COUNTA($H$12:H162),"")</f>
        <v>83</v>
      </c>
      <c r="D162" s="15" t="s">
        <v>3243</v>
      </c>
      <c r="E162" s="131" t="s">
        <v>439</v>
      </c>
      <c r="F162" s="83" t="s">
        <v>6</v>
      </c>
      <c r="G162" s="16">
        <v>35</v>
      </c>
      <c r="H162" s="169">
        <v>0</v>
      </c>
      <c r="I162" s="177">
        <f t="shared" si="10"/>
        <v>0</v>
      </c>
      <c r="J162" s="58"/>
      <c r="K162" s="155">
        <f>Tabela1[[#This Row],[Količina]]-Tabela1[[#This Row],[Cena skupaj]]</f>
        <v>35</v>
      </c>
      <c r="L162" s="164">
        <f>IF(Tabela1[[#This Row],[Cena za enoto]]=1,Tabela1[[#This Row],[Količina]],0)</f>
        <v>0</v>
      </c>
      <c r="M162" s="145">
        <f>Tabela1[[#This Row],[Cena za enoto]]</f>
        <v>0</v>
      </c>
      <c r="N162" s="145">
        <f t="shared" si="11"/>
        <v>0</v>
      </c>
    </row>
    <row r="163" spans="1:14" s="145" customFormat="1" ht="22.5">
      <c r="A163" s="139">
        <v>157</v>
      </c>
      <c r="B163" s="98"/>
      <c r="C163" s="132">
        <f>IF(H163&lt;&gt;"",COUNTA($H$12:H163),"")</f>
        <v>84</v>
      </c>
      <c r="D163" s="15" t="s">
        <v>3244</v>
      </c>
      <c r="E163" s="131" t="s">
        <v>440</v>
      </c>
      <c r="F163" s="83" t="s">
        <v>7</v>
      </c>
      <c r="G163" s="16">
        <v>3</v>
      </c>
      <c r="H163" s="169">
        <v>0</v>
      </c>
      <c r="I163" s="177">
        <f t="shared" si="10"/>
        <v>0</v>
      </c>
      <c r="J163" s="58"/>
      <c r="K163" s="155">
        <f>Tabela1[[#This Row],[Količina]]-Tabela1[[#This Row],[Cena skupaj]]</f>
        <v>3</v>
      </c>
      <c r="L163" s="164">
        <f>IF(Tabela1[[#This Row],[Cena za enoto]]=1,Tabela1[[#This Row],[Količina]],0)</f>
        <v>0</v>
      </c>
      <c r="M163" s="145">
        <f>Tabela1[[#This Row],[Cena za enoto]]</f>
        <v>0</v>
      </c>
      <c r="N163" s="145">
        <f t="shared" si="11"/>
        <v>0</v>
      </c>
    </row>
    <row r="164" spans="1:14" s="145" customFormat="1" ht="22.5">
      <c r="A164" s="139">
        <v>158</v>
      </c>
      <c r="B164" s="98"/>
      <c r="C164" s="132">
        <f>IF(H164&lt;&gt;"",COUNTA($H$12:H164),"")</f>
        <v>85</v>
      </c>
      <c r="D164" s="15" t="s">
        <v>3245</v>
      </c>
      <c r="E164" s="131" t="s">
        <v>441</v>
      </c>
      <c r="F164" s="83" t="s">
        <v>6</v>
      </c>
      <c r="G164" s="16">
        <v>168</v>
      </c>
      <c r="H164" s="169">
        <v>0</v>
      </c>
      <c r="I164" s="177">
        <f t="shared" si="10"/>
        <v>0</v>
      </c>
      <c r="J164" s="58"/>
      <c r="K164" s="155">
        <f>Tabela1[[#This Row],[Količina]]-Tabela1[[#This Row],[Cena skupaj]]</f>
        <v>168</v>
      </c>
      <c r="L164" s="164">
        <f>IF(Tabela1[[#This Row],[Cena za enoto]]=1,Tabela1[[#This Row],[Količina]],0)</f>
        <v>0</v>
      </c>
      <c r="M164" s="145">
        <f>Tabela1[[#This Row],[Cena za enoto]]</f>
        <v>0</v>
      </c>
      <c r="N164" s="145">
        <f t="shared" si="11"/>
        <v>0</v>
      </c>
    </row>
    <row r="165" spans="1:14" s="145" customFormat="1" ht="22.5">
      <c r="A165" s="139">
        <v>159</v>
      </c>
      <c r="B165" s="98"/>
      <c r="C165" s="132">
        <f>IF(H165&lt;&gt;"",COUNTA($H$12:H165),"")</f>
        <v>86</v>
      </c>
      <c r="D165" s="15" t="s">
        <v>3246</v>
      </c>
      <c r="E165" s="131" t="s">
        <v>442</v>
      </c>
      <c r="F165" s="83" t="s">
        <v>6</v>
      </c>
      <c r="G165" s="16">
        <v>99.5</v>
      </c>
      <c r="H165" s="169">
        <v>0</v>
      </c>
      <c r="I165" s="177">
        <f t="shared" si="10"/>
        <v>0</v>
      </c>
      <c r="J165" s="58"/>
      <c r="K165" s="155">
        <f>Tabela1[[#This Row],[Količina]]-Tabela1[[#This Row],[Cena skupaj]]</f>
        <v>99.5</v>
      </c>
      <c r="L165" s="164">
        <f>IF(Tabela1[[#This Row],[Cena za enoto]]=1,Tabela1[[#This Row],[Količina]],0)</f>
        <v>0</v>
      </c>
      <c r="M165" s="145">
        <f>Tabela1[[#This Row],[Cena za enoto]]</f>
        <v>0</v>
      </c>
      <c r="N165" s="145">
        <f t="shared" si="11"/>
        <v>0</v>
      </c>
    </row>
    <row r="166" spans="1:14" s="152" customFormat="1" ht="22.5">
      <c r="A166" s="139">
        <v>160</v>
      </c>
      <c r="B166" s="98"/>
      <c r="C166" s="132" t="str">
        <f>IF(H166&lt;&gt;"",COUNTA($H$12:H166),"")</f>
        <v/>
      </c>
      <c r="D166" s="15" t="s">
        <v>3247</v>
      </c>
      <c r="E166" s="131" t="s">
        <v>443</v>
      </c>
      <c r="F166" s="83"/>
      <c r="G166" s="16"/>
      <c r="H166" s="159"/>
      <c r="I166" s="177" t="str">
        <f t="shared" si="10"/>
        <v/>
      </c>
      <c r="J166" s="65"/>
      <c r="K166" s="155"/>
      <c r="L166" s="164">
        <f>IF(Tabela1[[#This Row],[Cena za enoto]]=1,Tabela1[[#This Row],[Količina]],0)</f>
        <v>0</v>
      </c>
      <c r="M166" s="145">
        <f>Tabela1[[#This Row],[Cena za enoto]]</f>
        <v>0</v>
      </c>
      <c r="N166" s="145">
        <f t="shared" si="11"/>
        <v>0</v>
      </c>
    </row>
    <row r="167" spans="1:14" s="152" customFormat="1">
      <c r="A167" s="139">
        <v>161</v>
      </c>
      <c r="B167" s="98"/>
      <c r="C167" s="132">
        <f>IF(H167&lt;&gt;"",COUNTA($H$12:H167),"")</f>
        <v>87</v>
      </c>
      <c r="D167" s="15"/>
      <c r="E167" s="131" t="s">
        <v>130</v>
      </c>
      <c r="F167" s="83" t="s">
        <v>7</v>
      </c>
      <c r="G167" s="16">
        <v>45</v>
      </c>
      <c r="H167" s="169">
        <v>0</v>
      </c>
      <c r="I167" s="177">
        <f t="shared" si="10"/>
        <v>0</v>
      </c>
      <c r="J167" s="65"/>
      <c r="K167" s="155">
        <f>Tabela1[[#This Row],[Količina]]-Tabela1[[#This Row],[Cena skupaj]]</f>
        <v>45</v>
      </c>
      <c r="L167" s="164">
        <f>IF(Tabela1[[#This Row],[Cena za enoto]]=1,Tabela1[[#This Row],[Količina]],0)</f>
        <v>0</v>
      </c>
      <c r="M167" s="145">
        <f>Tabela1[[#This Row],[Cena za enoto]]</f>
        <v>0</v>
      </c>
      <c r="N167" s="145">
        <f t="shared" si="11"/>
        <v>0</v>
      </c>
    </row>
    <row r="168" spans="1:14" s="145" customFormat="1">
      <c r="A168" s="139">
        <v>162</v>
      </c>
      <c r="B168" s="93">
        <v>3</v>
      </c>
      <c r="C168" s="192" t="str">
        <f>IF(H168&lt;&gt;"",COUNTA($H$12:H168),"")</f>
        <v/>
      </c>
      <c r="D168" s="14"/>
      <c r="E168" s="193" t="s">
        <v>444</v>
      </c>
      <c r="F168" s="114"/>
      <c r="G168" s="37"/>
      <c r="H168" s="160"/>
      <c r="I168" s="158">
        <f>SUM(I169:I184)</f>
        <v>0</v>
      </c>
      <c r="J168" s="58"/>
      <c r="K168" s="155">
        <f>Tabela1[[#This Row],[Količina]]-Tabela1[[#This Row],[Cena skupaj]]</f>
        <v>0</v>
      </c>
      <c r="L168" s="164">
        <f>IF(Tabela1[[#This Row],[Cena za enoto]]=1,Tabela1[[#This Row],[Količina]],0)</f>
        <v>0</v>
      </c>
      <c r="M168" s="145">
        <f>Tabela1[[#This Row],[Cena za enoto]]</f>
        <v>0</v>
      </c>
      <c r="N168" s="145">
        <f t="shared" si="11"/>
        <v>0</v>
      </c>
    </row>
    <row r="169" spans="1:14" s="145" customFormat="1">
      <c r="A169" s="139">
        <v>163</v>
      </c>
      <c r="B169" s="98"/>
      <c r="C169" s="132">
        <f>IF(H169&lt;&gt;"",COUNTA($H$12:H169),"")</f>
        <v>88</v>
      </c>
      <c r="D169" s="15" t="s">
        <v>3226</v>
      </c>
      <c r="E169" s="131" t="s">
        <v>445</v>
      </c>
      <c r="F169" s="83" t="s">
        <v>6</v>
      </c>
      <c r="G169" s="16">
        <v>0.9</v>
      </c>
      <c r="H169" s="169">
        <v>0</v>
      </c>
      <c r="I169" s="177">
        <f t="shared" ref="I169:I184" si="12">IF(ISNUMBER(G169),ROUND(G169*H169,2),"")</f>
        <v>0</v>
      </c>
      <c r="J169" s="58"/>
      <c r="K169" s="155">
        <f>Tabela1[[#This Row],[Količina]]-Tabela1[[#This Row],[Cena skupaj]]</f>
        <v>0.9</v>
      </c>
      <c r="L169" s="164">
        <f>IF(Tabela1[[#This Row],[Cena za enoto]]=1,Tabela1[[#This Row],[Količina]],0)</f>
        <v>0</v>
      </c>
      <c r="M169" s="145">
        <f>Tabela1[[#This Row],[Cena za enoto]]</f>
        <v>0</v>
      </c>
      <c r="N169" s="145">
        <f t="shared" si="11"/>
        <v>0</v>
      </c>
    </row>
    <row r="170" spans="1:14" s="145" customFormat="1">
      <c r="A170" s="139">
        <v>164</v>
      </c>
      <c r="B170" s="98"/>
      <c r="C170" s="132">
        <f>IF(H170&lt;&gt;"",COUNTA($H$12:H170),"")</f>
        <v>89</v>
      </c>
      <c r="D170" s="15" t="s">
        <v>3227</v>
      </c>
      <c r="E170" s="131" t="s">
        <v>446</v>
      </c>
      <c r="F170" s="83" t="s">
        <v>6</v>
      </c>
      <c r="G170" s="16">
        <v>2.1</v>
      </c>
      <c r="H170" s="169">
        <v>0</v>
      </c>
      <c r="I170" s="177">
        <f t="shared" si="12"/>
        <v>0</v>
      </c>
      <c r="J170" s="58"/>
      <c r="K170" s="155">
        <f>Tabela1[[#This Row],[Količina]]-Tabela1[[#This Row],[Cena skupaj]]</f>
        <v>2.1</v>
      </c>
      <c r="L170" s="164">
        <f>IF(Tabela1[[#This Row],[Cena za enoto]]=1,Tabela1[[#This Row],[Količina]],0)</f>
        <v>0</v>
      </c>
      <c r="M170" s="145">
        <f>Tabela1[[#This Row],[Cena za enoto]]</f>
        <v>0</v>
      </c>
      <c r="N170" s="145">
        <f t="shared" si="11"/>
        <v>0</v>
      </c>
    </row>
    <row r="171" spans="1:14" s="152" customFormat="1" ht="45">
      <c r="A171" s="139">
        <v>165</v>
      </c>
      <c r="B171" s="98"/>
      <c r="C171" s="132" t="str">
        <f>IF(H171&lt;&gt;"",COUNTA($H$12:H171),"")</f>
        <v/>
      </c>
      <c r="D171" s="15" t="s">
        <v>3224</v>
      </c>
      <c r="E171" s="131" t="s">
        <v>447</v>
      </c>
      <c r="F171" s="83"/>
      <c r="G171" s="16"/>
      <c r="H171" s="159"/>
      <c r="I171" s="177" t="str">
        <f t="shared" si="12"/>
        <v/>
      </c>
      <c r="J171" s="65"/>
      <c r="K171" s="155"/>
      <c r="L171" s="164">
        <f>IF(Tabela1[[#This Row],[Cena za enoto]]=1,Tabela1[[#This Row],[Količina]],0)</f>
        <v>0</v>
      </c>
      <c r="M171" s="145">
        <f>Tabela1[[#This Row],[Cena za enoto]]</f>
        <v>0</v>
      </c>
      <c r="N171" s="145">
        <f t="shared" si="11"/>
        <v>0</v>
      </c>
    </row>
    <row r="172" spans="1:14" s="152" customFormat="1">
      <c r="A172" s="139">
        <v>166</v>
      </c>
      <c r="B172" s="98"/>
      <c r="C172" s="132">
        <f>IF(H172&lt;&gt;"",COUNTA($H$12:H172),"")</f>
        <v>90</v>
      </c>
      <c r="D172" s="15"/>
      <c r="E172" s="131" t="s">
        <v>448</v>
      </c>
      <c r="F172" s="83" t="s">
        <v>6</v>
      </c>
      <c r="G172" s="16">
        <v>133</v>
      </c>
      <c r="H172" s="169">
        <v>0</v>
      </c>
      <c r="I172" s="177">
        <f t="shared" si="12"/>
        <v>0</v>
      </c>
      <c r="J172" s="65"/>
      <c r="K172" s="155">
        <f>Tabela1[[#This Row],[Količina]]-Tabela1[[#This Row],[Cena skupaj]]</f>
        <v>133</v>
      </c>
      <c r="L172" s="164">
        <f>IF(Tabela1[[#This Row],[Cena za enoto]]=1,Tabela1[[#This Row],[Količina]],0)</f>
        <v>0</v>
      </c>
      <c r="M172" s="145">
        <f>Tabela1[[#This Row],[Cena za enoto]]</f>
        <v>0</v>
      </c>
      <c r="N172" s="145">
        <f t="shared" si="11"/>
        <v>0</v>
      </c>
    </row>
    <row r="173" spans="1:14" s="152" customFormat="1" ht="22.5">
      <c r="A173" s="139">
        <v>167</v>
      </c>
      <c r="B173" s="98"/>
      <c r="C173" s="132" t="str">
        <f>IF(H173&lt;&gt;"",COUNTA($H$12:H173),"")</f>
        <v/>
      </c>
      <c r="D173" s="15" t="s">
        <v>3228</v>
      </c>
      <c r="E173" s="131" t="s">
        <v>449</v>
      </c>
      <c r="F173" s="83"/>
      <c r="G173" s="16"/>
      <c r="H173" s="159"/>
      <c r="I173" s="177" t="str">
        <f t="shared" si="12"/>
        <v/>
      </c>
      <c r="J173" s="65"/>
      <c r="K173" s="155"/>
      <c r="L173" s="164">
        <f>IF(Tabela1[[#This Row],[Cena za enoto]]=1,Tabela1[[#This Row],[Količina]],0)</f>
        <v>0</v>
      </c>
      <c r="M173" s="145">
        <f>Tabela1[[#This Row],[Cena za enoto]]</f>
        <v>0</v>
      </c>
      <c r="N173" s="145">
        <f t="shared" si="11"/>
        <v>0</v>
      </c>
    </row>
    <row r="174" spans="1:14" s="152" customFormat="1" ht="22.5">
      <c r="A174" s="139">
        <v>168</v>
      </c>
      <c r="B174" s="99"/>
      <c r="C174" s="194" t="str">
        <f>IF(H174&lt;&gt;"",COUNTA($H$12:H174),"")</f>
        <v/>
      </c>
      <c r="D174" s="15"/>
      <c r="E174" s="131" t="s">
        <v>450</v>
      </c>
      <c r="F174" s="83"/>
      <c r="G174" s="16"/>
      <c r="H174" s="159"/>
      <c r="I174" s="177" t="str">
        <f t="shared" si="12"/>
        <v/>
      </c>
      <c r="J174" s="65"/>
      <c r="K174" s="155"/>
      <c r="L174" s="164">
        <f>IF(Tabela1[[#This Row],[Cena za enoto]]=1,Tabela1[[#This Row],[Količina]],0)</f>
        <v>0</v>
      </c>
      <c r="M174" s="145">
        <f>Tabela1[[#This Row],[Cena za enoto]]</f>
        <v>0</v>
      </c>
      <c r="N174" s="145">
        <f t="shared" si="11"/>
        <v>0</v>
      </c>
    </row>
    <row r="175" spans="1:14" s="152" customFormat="1" ht="33.75">
      <c r="A175" s="139">
        <v>169</v>
      </c>
      <c r="B175" s="99"/>
      <c r="C175" s="194" t="str">
        <f>IF(H175&lt;&gt;"",COUNTA($H$12:H175),"")</f>
        <v/>
      </c>
      <c r="D175" s="15"/>
      <c r="E175" s="131" t="s">
        <v>451</v>
      </c>
      <c r="F175" s="83"/>
      <c r="G175" s="16"/>
      <c r="H175" s="159"/>
      <c r="I175" s="177" t="str">
        <f t="shared" si="12"/>
        <v/>
      </c>
      <c r="J175" s="65"/>
      <c r="K175" s="155"/>
      <c r="L175" s="164">
        <f>IF(Tabela1[[#This Row],[Cena za enoto]]=1,Tabela1[[#This Row],[Količina]],0)</f>
        <v>0</v>
      </c>
      <c r="M175" s="145">
        <f>Tabela1[[#This Row],[Cena za enoto]]</f>
        <v>0</v>
      </c>
      <c r="N175" s="145">
        <f t="shared" si="11"/>
        <v>0</v>
      </c>
    </row>
    <row r="176" spans="1:14" s="152" customFormat="1" ht="22.5">
      <c r="A176" s="139">
        <v>170</v>
      </c>
      <c r="B176" s="99"/>
      <c r="C176" s="194">
        <f>IF(H176&lt;&gt;"",COUNTA($H$12:H176),"")</f>
        <v>91</v>
      </c>
      <c r="D176" s="15"/>
      <c r="E176" s="131" t="s">
        <v>452</v>
      </c>
      <c r="F176" s="83" t="s">
        <v>6</v>
      </c>
      <c r="G176" s="16">
        <v>331</v>
      </c>
      <c r="H176" s="169">
        <v>0</v>
      </c>
      <c r="I176" s="177">
        <f t="shared" si="12"/>
        <v>0</v>
      </c>
      <c r="J176" s="65"/>
      <c r="K176" s="155">
        <f>Tabela1[[#This Row],[Količina]]-Tabela1[[#This Row],[Cena skupaj]]</f>
        <v>331</v>
      </c>
      <c r="L176" s="164">
        <f>IF(Tabela1[[#This Row],[Cena za enoto]]=1,Tabela1[[#This Row],[Količina]],0)</f>
        <v>0</v>
      </c>
      <c r="M176" s="145">
        <f>Tabela1[[#This Row],[Cena za enoto]]</f>
        <v>0</v>
      </c>
      <c r="N176" s="145">
        <f t="shared" si="11"/>
        <v>0</v>
      </c>
    </row>
    <row r="177" spans="1:14" s="152" customFormat="1" ht="22.5">
      <c r="A177" s="139">
        <v>171</v>
      </c>
      <c r="B177" s="99"/>
      <c r="C177" s="194" t="str">
        <f>IF(H177&lt;&gt;"",COUNTA($H$12:H177),"")</f>
        <v/>
      </c>
      <c r="D177" s="15" t="s">
        <v>3229</v>
      </c>
      <c r="E177" s="131" t="s">
        <v>453</v>
      </c>
      <c r="F177" s="83"/>
      <c r="G177" s="16"/>
      <c r="H177" s="159"/>
      <c r="I177" s="177" t="str">
        <f t="shared" si="12"/>
        <v/>
      </c>
      <c r="J177" s="65"/>
      <c r="K177" s="155"/>
      <c r="L177" s="164">
        <f>IF(Tabela1[[#This Row],[Cena za enoto]]=1,Tabela1[[#This Row],[Količina]],0)</f>
        <v>0</v>
      </c>
      <c r="M177" s="145">
        <f>Tabela1[[#This Row],[Cena za enoto]]</f>
        <v>0</v>
      </c>
      <c r="N177" s="145">
        <f t="shared" si="11"/>
        <v>0</v>
      </c>
    </row>
    <row r="178" spans="1:14" s="152" customFormat="1">
      <c r="A178" s="139">
        <v>172</v>
      </c>
      <c r="B178" s="99"/>
      <c r="C178" s="194">
        <f>IF(H178&lt;&gt;"",COUNTA($H$12:H178),"")</f>
        <v>92</v>
      </c>
      <c r="D178" s="15"/>
      <c r="E178" s="131" t="s">
        <v>454</v>
      </c>
      <c r="F178" s="83" t="s">
        <v>13</v>
      </c>
      <c r="G178" s="16">
        <v>130</v>
      </c>
      <c r="H178" s="169">
        <v>0</v>
      </c>
      <c r="I178" s="177">
        <f t="shared" si="12"/>
        <v>0</v>
      </c>
      <c r="J178" s="65"/>
      <c r="K178" s="155">
        <f>Tabela1[[#This Row],[Količina]]-Tabela1[[#This Row],[Cena skupaj]]</f>
        <v>130</v>
      </c>
      <c r="L178" s="164">
        <f>IF(Tabela1[[#This Row],[Cena za enoto]]=1,Tabela1[[#This Row],[Količina]],0)</f>
        <v>0</v>
      </c>
      <c r="M178" s="145">
        <f>Tabela1[[#This Row],[Cena za enoto]]</f>
        <v>0</v>
      </c>
      <c r="N178" s="145">
        <f t="shared" si="11"/>
        <v>0</v>
      </c>
    </row>
    <row r="179" spans="1:14" s="152" customFormat="1">
      <c r="A179" s="139">
        <v>173</v>
      </c>
      <c r="B179" s="99"/>
      <c r="C179" s="194" t="str">
        <f>IF(H179&lt;&gt;"",COUNTA($H$12:H179),"")</f>
        <v/>
      </c>
      <c r="D179" s="15" t="s">
        <v>3230</v>
      </c>
      <c r="E179" s="131" t="s">
        <v>455</v>
      </c>
      <c r="F179" s="83"/>
      <c r="G179" s="16"/>
      <c r="H179" s="159"/>
      <c r="I179" s="177" t="str">
        <f t="shared" si="12"/>
        <v/>
      </c>
      <c r="J179" s="65"/>
      <c r="K179" s="155"/>
      <c r="L179" s="164">
        <f>IF(Tabela1[[#This Row],[Cena za enoto]]=1,Tabela1[[#This Row],[Količina]],0)</f>
        <v>0</v>
      </c>
      <c r="M179" s="145">
        <f>Tabela1[[#This Row],[Cena za enoto]]</f>
        <v>0</v>
      </c>
      <c r="N179" s="145">
        <f t="shared" si="11"/>
        <v>0</v>
      </c>
    </row>
    <row r="180" spans="1:14" s="152" customFormat="1">
      <c r="A180" s="139">
        <v>174</v>
      </c>
      <c r="B180" s="99"/>
      <c r="C180" s="194">
        <f>IF(H180&lt;&gt;"",COUNTA($H$12:H180),"")</f>
        <v>93</v>
      </c>
      <c r="D180" s="15"/>
      <c r="E180" s="131" t="s">
        <v>456</v>
      </c>
      <c r="F180" s="83" t="s">
        <v>7</v>
      </c>
      <c r="G180" s="16">
        <v>1.2</v>
      </c>
      <c r="H180" s="169">
        <v>0</v>
      </c>
      <c r="I180" s="177">
        <f t="shared" si="12"/>
        <v>0</v>
      </c>
      <c r="J180" s="65"/>
      <c r="K180" s="155">
        <f>Tabela1[[#This Row],[Količina]]-Tabela1[[#This Row],[Cena skupaj]]</f>
        <v>1.2</v>
      </c>
      <c r="L180" s="164">
        <f>IF(Tabela1[[#This Row],[Cena za enoto]]=1,Tabela1[[#This Row],[Količina]],0)</f>
        <v>0</v>
      </c>
      <c r="M180" s="145">
        <f>Tabela1[[#This Row],[Cena za enoto]]</f>
        <v>0</v>
      </c>
      <c r="N180" s="145">
        <f t="shared" si="11"/>
        <v>0</v>
      </c>
    </row>
    <row r="181" spans="1:14" s="152" customFormat="1" ht="22.5">
      <c r="A181" s="139">
        <v>175</v>
      </c>
      <c r="B181" s="99"/>
      <c r="C181" s="194" t="str">
        <f>IF(H181&lt;&gt;"",COUNTA($H$12:H181),"")</f>
        <v/>
      </c>
      <c r="D181" s="15" t="s">
        <v>3231</v>
      </c>
      <c r="E181" s="131" t="s">
        <v>457</v>
      </c>
      <c r="F181" s="83"/>
      <c r="G181" s="16"/>
      <c r="H181" s="159"/>
      <c r="I181" s="177" t="str">
        <f t="shared" si="12"/>
        <v/>
      </c>
      <c r="J181" s="65"/>
      <c r="K181" s="155"/>
      <c r="L181" s="164">
        <f>IF(Tabela1[[#This Row],[Cena za enoto]]=1,Tabela1[[#This Row],[Količina]],0)</f>
        <v>0</v>
      </c>
      <c r="M181" s="145">
        <f>Tabela1[[#This Row],[Cena za enoto]]</f>
        <v>0</v>
      </c>
      <c r="N181" s="145">
        <f t="shared" si="11"/>
        <v>0</v>
      </c>
    </row>
    <row r="182" spans="1:14" s="152" customFormat="1">
      <c r="A182" s="139">
        <v>176</v>
      </c>
      <c r="B182" s="99"/>
      <c r="C182" s="194">
        <f>IF(H182&lt;&gt;"",COUNTA($H$12:H182),"")</f>
        <v>94</v>
      </c>
      <c r="D182" s="15"/>
      <c r="E182" s="131" t="s">
        <v>458</v>
      </c>
      <c r="F182" s="83" t="s">
        <v>7</v>
      </c>
      <c r="G182" s="16">
        <v>0.63</v>
      </c>
      <c r="H182" s="169">
        <v>0</v>
      </c>
      <c r="I182" s="177">
        <f t="shared" si="12"/>
        <v>0</v>
      </c>
      <c r="J182" s="65"/>
      <c r="K182" s="155">
        <f>Tabela1[[#This Row],[Količina]]-Tabela1[[#This Row],[Cena skupaj]]</f>
        <v>0.63</v>
      </c>
      <c r="L182" s="164">
        <f>IF(Tabela1[[#This Row],[Cena za enoto]]=1,Tabela1[[#This Row],[Količina]],0)</f>
        <v>0</v>
      </c>
      <c r="M182" s="145">
        <f>Tabela1[[#This Row],[Cena za enoto]]</f>
        <v>0</v>
      </c>
      <c r="N182" s="145">
        <f t="shared" si="11"/>
        <v>0</v>
      </c>
    </row>
    <row r="183" spans="1:14" s="152" customFormat="1" ht="22.5">
      <c r="A183" s="139">
        <v>177</v>
      </c>
      <c r="B183" s="98"/>
      <c r="C183" s="132" t="str">
        <f>IF(H183&lt;&gt;"",COUNTA($H$12:H183),"")</f>
        <v/>
      </c>
      <c r="D183" s="15" t="s">
        <v>3232</v>
      </c>
      <c r="E183" s="131" t="s">
        <v>459</v>
      </c>
      <c r="F183" s="83"/>
      <c r="G183" s="16"/>
      <c r="H183" s="159"/>
      <c r="I183" s="177" t="str">
        <f t="shared" si="12"/>
        <v/>
      </c>
      <c r="J183" s="65"/>
      <c r="K183" s="155"/>
      <c r="L183" s="164">
        <f>IF(Tabela1[[#This Row],[Cena za enoto]]=1,Tabela1[[#This Row],[Količina]],0)</f>
        <v>0</v>
      </c>
      <c r="M183" s="145">
        <f>Tabela1[[#This Row],[Cena za enoto]]</f>
        <v>0</v>
      </c>
      <c r="N183" s="145">
        <f t="shared" si="11"/>
        <v>0</v>
      </c>
    </row>
    <row r="184" spans="1:14" s="152" customFormat="1">
      <c r="A184" s="139">
        <v>178</v>
      </c>
      <c r="B184" s="98"/>
      <c r="C184" s="132">
        <f>IF(H184&lt;&gt;"",COUNTA($H$12:H184),"")</f>
        <v>95</v>
      </c>
      <c r="D184" s="15"/>
      <c r="E184" s="131" t="s">
        <v>460</v>
      </c>
      <c r="F184" s="83" t="s">
        <v>7</v>
      </c>
      <c r="G184" s="16">
        <v>0.3</v>
      </c>
      <c r="H184" s="169">
        <v>0</v>
      </c>
      <c r="I184" s="177">
        <f t="shared" si="12"/>
        <v>0</v>
      </c>
      <c r="J184" s="65"/>
      <c r="K184" s="155">
        <f>Tabela1[[#This Row],[Količina]]-Tabela1[[#This Row],[Cena skupaj]]</f>
        <v>0.3</v>
      </c>
      <c r="L184" s="164">
        <f>IF(Tabela1[[#This Row],[Cena za enoto]]=1,Tabela1[[#This Row],[Količina]],0)</f>
        <v>0</v>
      </c>
      <c r="M184" s="145">
        <f>Tabela1[[#This Row],[Cena za enoto]]</f>
        <v>0</v>
      </c>
      <c r="N184" s="145">
        <f t="shared" si="11"/>
        <v>0</v>
      </c>
    </row>
    <row r="185" spans="1:14" s="145" customFormat="1">
      <c r="A185" s="139">
        <v>179</v>
      </c>
      <c r="B185" s="93">
        <v>3</v>
      </c>
      <c r="C185" s="192" t="str">
        <f>IF(H185&lt;&gt;"",COUNTA($H$12:H185),"")</f>
        <v/>
      </c>
      <c r="D185" s="14"/>
      <c r="E185" s="193" t="s">
        <v>461</v>
      </c>
      <c r="F185" s="114"/>
      <c r="G185" s="37"/>
      <c r="H185" s="160"/>
      <c r="I185" s="158">
        <f>SUM(I186:I210)</f>
        <v>0</v>
      </c>
      <c r="J185" s="58"/>
      <c r="K185" s="155">
        <f>Tabela1[[#This Row],[Količina]]-Tabela1[[#This Row],[Cena skupaj]]</f>
        <v>0</v>
      </c>
      <c r="L185" s="164">
        <f>IF(Tabela1[[#This Row],[Cena za enoto]]=1,Tabela1[[#This Row],[Količina]],0)</f>
        <v>0</v>
      </c>
      <c r="M185" s="145">
        <f>Tabela1[[#This Row],[Cena za enoto]]</f>
        <v>0</v>
      </c>
      <c r="N185" s="145">
        <f t="shared" si="11"/>
        <v>0</v>
      </c>
    </row>
    <row r="186" spans="1:14" s="152" customFormat="1" ht="22.5">
      <c r="A186" s="139">
        <v>180</v>
      </c>
      <c r="B186" s="98"/>
      <c r="C186" s="132" t="str">
        <f>IF(H186&lt;&gt;"",COUNTA($H$12:H186),"")</f>
        <v/>
      </c>
      <c r="D186" s="15" t="s">
        <v>3226</v>
      </c>
      <c r="E186" s="131" t="s">
        <v>462</v>
      </c>
      <c r="F186" s="83"/>
      <c r="G186" s="16"/>
      <c r="H186" s="159"/>
      <c r="I186" s="177" t="str">
        <f t="shared" ref="I186:I210" si="13">IF(ISNUMBER(G186),ROUND(G186*H186,2),"")</f>
        <v/>
      </c>
      <c r="J186" s="65"/>
      <c r="K186" s="155"/>
      <c r="L186" s="164">
        <f>IF(Tabela1[[#This Row],[Cena za enoto]]=1,Tabela1[[#This Row],[Količina]],0)</f>
        <v>0</v>
      </c>
      <c r="M186" s="145">
        <f>Tabela1[[#This Row],[Cena za enoto]]</f>
        <v>0</v>
      </c>
      <c r="N186" s="145">
        <f t="shared" si="11"/>
        <v>0</v>
      </c>
    </row>
    <row r="187" spans="1:14" s="152" customFormat="1">
      <c r="A187" s="139">
        <v>181</v>
      </c>
      <c r="B187" s="98"/>
      <c r="C187" s="132">
        <f>IF(H187&lt;&gt;"",COUNTA($H$12:H187),"")</f>
        <v>96</v>
      </c>
      <c r="D187" s="15"/>
      <c r="E187" s="131" t="s">
        <v>463</v>
      </c>
      <c r="F187" s="83" t="s">
        <v>7</v>
      </c>
      <c r="G187" s="16">
        <v>8.9</v>
      </c>
      <c r="H187" s="169">
        <v>0</v>
      </c>
      <c r="I187" s="177">
        <f t="shared" si="13"/>
        <v>0</v>
      </c>
      <c r="J187" s="65"/>
      <c r="K187" s="155">
        <f>Tabela1[[#This Row],[Količina]]-Tabela1[[#This Row],[Cena skupaj]]</f>
        <v>8.9</v>
      </c>
      <c r="L187" s="164">
        <f>IF(Tabela1[[#This Row],[Cena za enoto]]=1,Tabela1[[#This Row],[Količina]],0)</f>
        <v>0</v>
      </c>
      <c r="M187" s="145">
        <f>Tabela1[[#This Row],[Cena za enoto]]</f>
        <v>0</v>
      </c>
      <c r="N187" s="145">
        <f t="shared" si="11"/>
        <v>0</v>
      </c>
    </row>
    <row r="188" spans="1:14" s="145" customFormat="1" ht="22.5">
      <c r="A188" s="139">
        <v>182</v>
      </c>
      <c r="B188" s="98"/>
      <c r="C188" s="132">
        <f>IF(H188&lt;&gt;"",COUNTA($H$12:H188),"")</f>
        <v>97</v>
      </c>
      <c r="D188" s="15" t="s">
        <v>3227</v>
      </c>
      <c r="E188" s="131" t="s">
        <v>464</v>
      </c>
      <c r="F188" s="83" t="s">
        <v>6</v>
      </c>
      <c r="G188" s="16">
        <v>44</v>
      </c>
      <c r="H188" s="169">
        <v>0</v>
      </c>
      <c r="I188" s="177">
        <f t="shared" si="13"/>
        <v>0</v>
      </c>
      <c r="J188" s="58"/>
      <c r="K188" s="155">
        <f>Tabela1[[#This Row],[Količina]]-Tabela1[[#This Row],[Cena skupaj]]</f>
        <v>44</v>
      </c>
      <c r="L188" s="164">
        <f>IF(Tabela1[[#This Row],[Cena za enoto]]=1,Tabela1[[#This Row],[Količina]],0)</f>
        <v>0</v>
      </c>
      <c r="M188" s="145">
        <f>Tabela1[[#This Row],[Cena za enoto]]</f>
        <v>0</v>
      </c>
      <c r="N188" s="145">
        <f t="shared" si="11"/>
        <v>0</v>
      </c>
    </row>
    <row r="189" spans="1:14" s="152" customFormat="1">
      <c r="A189" s="139">
        <v>183</v>
      </c>
      <c r="B189" s="98"/>
      <c r="C189" s="132" t="str">
        <f>IF(H189&lt;&gt;"",COUNTA($H$12:H189),"")</f>
        <v/>
      </c>
      <c r="D189" s="15" t="s">
        <v>3224</v>
      </c>
      <c r="E189" s="131" t="s">
        <v>465</v>
      </c>
      <c r="F189" s="83"/>
      <c r="G189" s="16"/>
      <c r="H189" s="159"/>
      <c r="I189" s="177" t="str">
        <f t="shared" si="13"/>
        <v/>
      </c>
      <c r="J189" s="65"/>
      <c r="K189" s="155"/>
      <c r="L189" s="164">
        <f>IF(Tabela1[[#This Row],[Cena za enoto]]=1,Tabela1[[#This Row],[Količina]],0)</f>
        <v>0</v>
      </c>
      <c r="M189" s="145">
        <f>Tabela1[[#This Row],[Cena za enoto]]</f>
        <v>0</v>
      </c>
      <c r="N189" s="145">
        <f t="shared" si="11"/>
        <v>0</v>
      </c>
    </row>
    <row r="190" spans="1:14" s="152" customFormat="1">
      <c r="A190" s="139">
        <v>184</v>
      </c>
      <c r="B190" s="98"/>
      <c r="C190" s="132" t="str">
        <f>IF(H190&lt;&gt;"",COUNTA($H$12:H190),"")</f>
        <v/>
      </c>
      <c r="D190" s="15"/>
      <c r="E190" s="131" t="s">
        <v>466</v>
      </c>
      <c r="F190" s="83"/>
      <c r="G190" s="16"/>
      <c r="H190" s="159"/>
      <c r="I190" s="177" t="str">
        <f t="shared" si="13"/>
        <v/>
      </c>
      <c r="J190" s="65"/>
      <c r="K190" s="155"/>
      <c r="L190" s="164">
        <f>IF(Tabela1[[#This Row],[Cena za enoto]]=1,Tabela1[[#This Row],[Količina]],0)</f>
        <v>0</v>
      </c>
      <c r="M190" s="145">
        <f>Tabela1[[#This Row],[Cena za enoto]]</f>
        <v>0</v>
      </c>
      <c r="N190" s="145">
        <f t="shared" si="11"/>
        <v>0</v>
      </c>
    </row>
    <row r="191" spans="1:14" s="152" customFormat="1" ht="22.5">
      <c r="A191" s="139">
        <v>185</v>
      </c>
      <c r="B191" s="98"/>
      <c r="C191" s="132">
        <f>IF(H191&lt;&gt;"",COUNTA($H$12:H191),"")</f>
        <v>98</v>
      </c>
      <c r="D191" s="15"/>
      <c r="E191" s="131" t="s">
        <v>467</v>
      </c>
      <c r="F191" s="83" t="s">
        <v>6</v>
      </c>
      <c r="G191" s="16">
        <v>20.399999999999999</v>
      </c>
      <c r="H191" s="169">
        <v>0</v>
      </c>
      <c r="I191" s="177">
        <f t="shared" si="13"/>
        <v>0</v>
      </c>
      <c r="J191" s="65"/>
      <c r="K191" s="155">
        <f>Tabela1[[#This Row],[Količina]]-Tabela1[[#This Row],[Cena skupaj]]</f>
        <v>20.399999999999999</v>
      </c>
      <c r="L191" s="164">
        <f>IF(Tabela1[[#This Row],[Cena za enoto]]=1,Tabela1[[#This Row],[Količina]],0)</f>
        <v>0</v>
      </c>
      <c r="M191" s="145">
        <f>Tabela1[[#This Row],[Cena za enoto]]</f>
        <v>0</v>
      </c>
      <c r="N191" s="145">
        <f t="shared" si="11"/>
        <v>0</v>
      </c>
    </row>
    <row r="192" spans="1:14" s="152" customFormat="1">
      <c r="A192" s="139">
        <v>186</v>
      </c>
      <c r="B192" s="98"/>
      <c r="C192" s="132" t="str">
        <f>IF(H192&lt;&gt;"",COUNTA($H$12:H192),"")</f>
        <v/>
      </c>
      <c r="D192" s="15"/>
      <c r="E192" s="131" t="s">
        <v>468</v>
      </c>
      <c r="F192" s="83"/>
      <c r="G192" s="16"/>
      <c r="H192" s="159"/>
      <c r="I192" s="177" t="str">
        <f t="shared" si="13"/>
        <v/>
      </c>
      <c r="J192" s="65"/>
      <c r="K192" s="155"/>
      <c r="L192" s="164">
        <f>IF(Tabela1[[#This Row],[Cena za enoto]]=1,Tabela1[[#This Row],[Količina]],0)</f>
        <v>0</v>
      </c>
      <c r="M192" s="145">
        <f>Tabela1[[#This Row],[Cena za enoto]]</f>
        <v>0</v>
      </c>
      <c r="N192" s="145">
        <f t="shared" si="11"/>
        <v>0</v>
      </c>
    </row>
    <row r="193" spans="1:14" s="152" customFormat="1">
      <c r="A193" s="139">
        <v>187</v>
      </c>
      <c r="B193" s="98"/>
      <c r="C193" s="132" t="str">
        <f>IF(H193&lt;&gt;"",COUNTA($H$12:H193),"")</f>
        <v/>
      </c>
      <c r="D193" s="15" t="s">
        <v>3228</v>
      </c>
      <c r="E193" s="131" t="s">
        <v>3073</v>
      </c>
      <c r="F193" s="83"/>
      <c r="G193" s="16"/>
      <c r="H193" s="159"/>
      <c r="I193" s="177" t="str">
        <f t="shared" si="13"/>
        <v/>
      </c>
      <c r="J193" s="65"/>
      <c r="K193" s="155"/>
      <c r="L193" s="164">
        <f>IF(Tabela1[[#This Row],[Cena za enoto]]=1,Tabela1[[#This Row],[Količina]],0)</f>
        <v>0</v>
      </c>
      <c r="M193" s="145">
        <f>Tabela1[[#This Row],[Cena za enoto]]</f>
        <v>0</v>
      </c>
      <c r="N193" s="145">
        <f t="shared" si="11"/>
        <v>0</v>
      </c>
    </row>
    <row r="194" spans="1:14" s="152" customFormat="1">
      <c r="A194" s="139">
        <v>188</v>
      </c>
      <c r="B194" s="98"/>
      <c r="C194" s="132" t="str">
        <f>IF(H194&lt;&gt;"",COUNTA($H$12:H194),"")</f>
        <v/>
      </c>
      <c r="D194" s="15"/>
      <c r="E194" s="131" t="s">
        <v>469</v>
      </c>
      <c r="F194" s="83"/>
      <c r="G194" s="16"/>
      <c r="H194" s="159"/>
      <c r="I194" s="177" t="str">
        <f t="shared" si="13"/>
        <v/>
      </c>
      <c r="J194" s="65"/>
      <c r="K194" s="155"/>
      <c r="L194" s="164">
        <f>IF(Tabela1[[#This Row],[Cena za enoto]]=1,Tabela1[[#This Row],[Količina]],0)</f>
        <v>0</v>
      </c>
      <c r="M194" s="145">
        <f>Tabela1[[#This Row],[Cena za enoto]]</f>
        <v>0</v>
      </c>
      <c r="N194" s="145">
        <f t="shared" si="11"/>
        <v>0</v>
      </c>
    </row>
    <row r="195" spans="1:14" s="152" customFormat="1" ht="22.5">
      <c r="A195" s="139">
        <v>189</v>
      </c>
      <c r="B195" s="98"/>
      <c r="C195" s="132" t="str">
        <f>IF(H195&lt;&gt;"",COUNTA($H$12:H195),"")</f>
        <v/>
      </c>
      <c r="D195" s="15"/>
      <c r="E195" s="131" t="s">
        <v>470</v>
      </c>
      <c r="F195" s="83"/>
      <c r="G195" s="16"/>
      <c r="H195" s="159"/>
      <c r="I195" s="177" t="str">
        <f t="shared" si="13"/>
        <v/>
      </c>
      <c r="J195" s="65"/>
      <c r="K195" s="155"/>
      <c r="L195" s="164">
        <f>IF(Tabela1[[#This Row],[Cena za enoto]]=1,Tabela1[[#This Row],[Količina]],0)</f>
        <v>0</v>
      </c>
      <c r="M195" s="145">
        <f>Tabela1[[#This Row],[Cena za enoto]]</f>
        <v>0</v>
      </c>
      <c r="N195" s="145">
        <f t="shared" si="11"/>
        <v>0</v>
      </c>
    </row>
    <row r="196" spans="1:14" s="152" customFormat="1">
      <c r="A196" s="139">
        <v>190</v>
      </c>
      <c r="B196" s="98"/>
      <c r="C196" s="132" t="str">
        <f>IF(H196&lt;&gt;"",COUNTA($H$12:H196),"")</f>
        <v/>
      </c>
      <c r="D196" s="15"/>
      <c r="E196" s="131" t="s">
        <v>471</v>
      </c>
      <c r="F196" s="83"/>
      <c r="G196" s="16"/>
      <c r="H196" s="159"/>
      <c r="I196" s="177" t="str">
        <f t="shared" si="13"/>
        <v/>
      </c>
      <c r="J196" s="65"/>
      <c r="K196" s="155"/>
      <c r="L196" s="164">
        <f>IF(Tabela1[[#This Row],[Cena za enoto]]=1,Tabela1[[#This Row],[Količina]],0)</f>
        <v>0</v>
      </c>
      <c r="M196" s="145">
        <f>Tabela1[[#This Row],[Cena za enoto]]</f>
        <v>0</v>
      </c>
      <c r="N196" s="145">
        <f t="shared" si="11"/>
        <v>0</v>
      </c>
    </row>
    <row r="197" spans="1:14" s="152" customFormat="1" ht="22.5">
      <c r="A197" s="139">
        <v>191</v>
      </c>
      <c r="B197" s="98"/>
      <c r="C197" s="132">
        <f>IF(H197&lt;&gt;"",COUNTA($H$12:H197),"")</f>
        <v>99</v>
      </c>
      <c r="D197" s="15"/>
      <c r="E197" s="131" t="s">
        <v>472</v>
      </c>
      <c r="F197" s="83" t="s">
        <v>6</v>
      </c>
      <c r="G197" s="16">
        <v>20.399999999999999</v>
      </c>
      <c r="H197" s="169">
        <v>0</v>
      </c>
      <c r="I197" s="177">
        <f t="shared" si="13"/>
        <v>0</v>
      </c>
      <c r="J197" s="65"/>
      <c r="K197" s="155">
        <f>Tabela1[[#This Row],[Količina]]-Tabela1[[#This Row],[Cena skupaj]]</f>
        <v>20.399999999999999</v>
      </c>
      <c r="L197" s="164">
        <f>IF(Tabela1[[#This Row],[Cena za enoto]]=1,Tabela1[[#This Row],[Količina]],0)</f>
        <v>0</v>
      </c>
      <c r="M197" s="145">
        <f>Tabela1[[#This Row],[Cena za enoto]]</f>
        <v>0</v>
      </c>
      <c r="N197" s="145">
        <f t="shared" si="11"/>
        <v>0</v>
      </c>
    </row>
    <row r="198" spans="1:14" s="152" customFormat="1">
      <c r="A198" s="139">
        <v>192</v>
      </c>
      <c r="B198" s="98"/>
      <c r="C198" s="132" t="str">
        <f>IF(H198&lt;&gt;"",COUNTA($H$12:H198),"")</f>
        <v/>
      </c>
      <c r="D198" s="15" t="s">
        <v>3229</v>
      </c>
      <c r="E198" s="131" t="s">
        <v>3074</v>
      </c>
      <c r="F198" s="83"/>
      <c r="G198" s="16"/>
      <c r="H198" s="159"/>
      <c r="I198" s="177" t="str">
        <f t="shared" si="13"/>
        <v/>
      </c>
      <c r="J198" s="65"/>
      <c r="K198" s="155"/>
      <c r="L198" s="164">
        <f>IF(Tabela1[[#This Row],[Cena za enoto]]=1,Tabela1[[#This Row],[Količina]],0)</f>
        <v>0</v>
      </c>
      <c r="M198" s="145">
        <f>Tabela1[[#This Row],[Cena za enoto]]</f>
        <v>0</v>
      </c>
      <c r="N198" s="145">
        <f t="shared" si="11"/>
        <v>0</v>
      </c>
    </row>
    <row r="199" spans="1:14" s="152" customFormat="1" ht="22.5">
      <c r="A199" s="139">
        <v>193</v>
      </c>
      <c r="B199" s="98"/>
      <c r="C199" s="132" t="str">
        <f>IF(H199&lt;&gt;"",COUNTA($H$12:H199),"")</f>
        <v/>
      </c>
      <c r="D199" s="15"/>
      <c r="E199" s="131" t="s">
        <v>473</v>
      </c>
      <c r="F199" s="83"/>
      <c r="G199" s="16"/>
      <c r="H199" s="159"/>
      <c r="I199" s="177" t="str">
        <f t="shared" si="13"/>
        <v/>
      </c>
      <c r="J199" s="65"/>
      <c r="K199" s="155"/>
      <c r="L199" s="164">
        <f>IF(Tabela1[[#This Row],[Cena za enoto]]=1,Tabela1[[#This Row],[Količina]],0)</f>
        <v>0</v>
      </c>
      <c r="M199" s="145">
        <f>Tabela1[[#This Row],[Cena za enoto]]</f>
        <v>0</v>
      </c>
      <c r="N199" s="145">
        <f t="shared" si="11"/>
        <v>0</v>
      </c>
    </row>
    <row r="200" spans="1:14" s="152" customFormat="1">
      <c r="A200" s="139">
        <v>194</v>
      </c>
      <c r="B200" s="98"/>
      <c r="C200" s="132">
        <f>IF(H200&lt;&gt;"",COUNTA($H$12:H200),"")</f>
        <v>100</v>
      </c>
      <c r="D200" s="15"/>
      <c r="E200" s="131" t="s">
        <v>474</v>
      </c>
      <c r="F200" s="83" t="s">
        <v>6</v>
      </c>
      <c r="G200" s="16">
        <v>43.6</v>
      </c>
      <c r="H200" s="169">
        <v>0</v>
      </c>
      <c r="I200" s="177">
        <f t="shared" si="13"/>
        <v>0</v>
      </c>
      <c r="J200" s="65"/>
      <c r="K200" s="155">
        <f>Tabela1[[#This Row],[Količina]]-Tabela1[[#This Row],[Cena skupaj]]</f>
        <v>43.6</v>
      </c>
      <c r="L200" s="164">
        <f>IF(Tabela1[[#This Row],[Cena za enoto]]=1,Tabela1[[#This Row],[Količina]],0)</f>
        <v>0</v>
      </c>
      <c r="M200" s="145">
        <f>Tabela1[[#This Row],[Cena za enoto]]</f>
        <v>0</v>
      </c>
      <c r="N200" s="145">
        <f t="shared" si="11"/>
        <v>0</v>
      </c>
    </row>
    <row r="201" spans="1:14" s="152" customFormat="1">
      <c r="A201" s="139">
        <v>195</v>
      </c>
      <c r="B201" s="98"/>
      <c r="C201" s="132" t="str">
        <f>IF(H201&lt;&gt;"",COUNTA($H$12:H201),"")</f>
        <v/>
      </c>
      <c r="D201" s="15" t="s">
        <v>3230</v>
      </c>
      <c r="E201" s="131" t="s">
        <v>475</v>
      </c>
      <c r="F201" s="83"/>
      <c r="G201" s="16"/>
      <c r="H201" s="159"/>
      <c r="I201" s="177" t="str">
        <f t="shared" si="13"/>
        <v/>
      </c>
      <c r="J201" s="65"/>
      <c r="K201" s="155"/>
      <c r="L201" s="164">
        <f>IF(Tabela1[[#This Row],[Cena za enoto]]=1,Tabela1[[#This Row],[Količina]],0)</f>
        <v>0</v>
      </c>
      <c r="M201" s="145">
        <f>Tabela1[[#This Row],[Cena za enoto]]</f>
        <v>0</v>
      </c>
      <c r="N201" s="145">
        <f t="shared" si="11"/>
        <v>0</v>
      </c>
    </row>
    <row r="202" spans="1:14" s="152" customFormat="1">
      <c r="A202" s="139">
        <v>196</v>
      </c>
      <c r="B202" s="98"/>
      <c r="C202" s="132">
        <f>IF(H202&lt;&gt;"",COUNTA($H$12:H202),"")</f>
        <v>101</v>
      </c>
      <c r="D202" s="15"/>
      <c r="E202" s="131" t="s">
        <v>476</v>
      </c>
      <c r="F202" s="83" t="s">
        <v>10</v>
      </c>
      <c r="G202" s="16">
        <v>10</v>
      </c>
      <c r="H202" s="169">
        <v>0</v>
      </c>
      <c r="I202" s="177">
        <f t="shared" si="13"/>
        <v>0</v>
      </c>
      <c r="J202" s="65"/>
      <c r="K202" s="155">
        <f>Tabela1[[#This Row],[Količina]]-Tabela1[[#This Row],[Cena skupaj]]</f>
        <v>10</v>
      </c>
      <c r="L202" s="164">
        <f>IF(Tabela1[[#This Row],[Cena za enoto]]=1,Tabela1[[#This Row],[Količina]],0)</f>
        <v>0</v>
      </c>
      <c r="M202" s="145">
        <f>Tabela1[[#This Row],[Cena za enoto]]</f>
        <v>0</v>
      </c>
      <c r="N202" s="145">
        <f t="shared" si="11"/>
        <v>0</v>
      </c>
    </row>
    <row r="203" spans="1:14" s="152" customFormat="1" ht="22.5">
      <c r="A203" s="139">
        <v>197</v>
      </c>
      <c r="B203" s="98"/>
      <c r="C203" s="132" t="str">
        <f>IF(H203&lt;&gt;"",COUNTA($H$12:H203),"")</f>
        <v/>
      </c>
      <c r="D203" s="15" t="s">
        <v>3231</v>
      </c>
      <c r="E203" s="131" t="s">
        <v>477</v>
      </c>
      <c r="F203" s="83"/>
      <c r="G203" s="16"/>
      <c r="H203" s="159"/>
      <c r="I203" s="177" t="str">
        <f t="shared" si="13"/>
        <v/>
      </c>
      <c r="J203" s="65"/>
      <c r="K203" s="155"/>
      <c r="L203" s="164">
        <f>IF(Tabela1[[#This Row],[Cena za enoto]]=1,Tabela1[[#This Row],[Količina]],0)</f>
        <v>0</v>
      </c>
      <c r="M203" s="145">
        <f>Tabela1[[#This Row],[Cena za enoto]]</f>
        <v>0</v>
      </c>
      <c r="N203" s="145">
        <f t="shared" si="11"/>
        <v>0</v>
      </c>
    </row>
    <row r="204" spans="1:14" s="152" customFormat="1" ht="22.5">
      <c r="A204" s="139">
        <v>198</v>
      </c>
      <c r="B204" s="98"/>
      <c r="C204" s="132" t="str">
        <f>IF(H204&lt;&gt;"",COUNTA($H$12:H204),"")</f>
        <v/>
      </c>
      <c r="D204" s="15"/>
      <c r="E204" s="131" t="s">
        <v>382</v>
      </c>
      <c r="F204" s="83"/>
      <c r="G204" s="16"/>
      <c r="H204" s="159"/>
      <c r="I204" s="177" t="str">
        <f t="shared" si="13"/>
        <v/>
      </c>
      <c r="J204" s="65"/>
      <c r="K204" s="155"/>
      <c r="L204" s="164">
        <f>IF(Tabela1[[#This Row],[Cena za enoto]]=1,Tabela1[[#This Row],[Količina]],0)</f>
        <v>0</v>
      </c>
      <c r="M204" s="145">
        <f>Tabela1[[#This Row],[Cena za enoto]]</f>
        <v>0</v>
      </c>
      <c r="N204" s="145">
        <f t="shared" si="11"/>
        <v>0</v>
      </c>
    </row>
    <row r="205" spans="1:14" s="152" customFormat="1" ht="22.5">
      <c r="A205" s="139">
        <v>199</v>
      </c>
      <c r="B205" s="98"/>
      <c r="C205" s="132">
        <f>IF(H205&lt;&gt;"",COUNTA($H$12:H205),"")</f>
        <v>102</v>
      </c>
      <c r="D205" s="15"/>
      <c r="E205" s="131" t="s">
        <v>383</v>
      </c>
      <c r="F205" s="83" t="s">
        <v>6</v>
      </c>
      <c r="G205" s="16">
        <v>133</v>
      </c>
      <c r="H205" s="169">
        <v>0</v>
      </c>
      <c r="I205" s="177">
        <f t="shared" si="13"/>
        <v>0</v>
      </c>
      <c r="J205" s="65"/>
      <c r="K205" s="155">
        <f>Tabela1[[#This Row],[Količina]]-Tabela1[[#This Row],[Cena skupaj]]</f>
        <v>133</v>
      </c>
      <c r="L205" s="164">
        <f>IF(Tabela1[[#This Row],[Cena za enoto]]=1,Tabela1[[#This Row],[Količina]],0)</f>
        <v>0</v>
      </c>
      <c r="M205" s="145">
        <f>Tabela1[[#This Row],[Cena za enoto]]</f>
        <v>0</v>
      </c>
      <c r="N205" s="145">
        <f t="shared" si="11"/>
        <v>0</v>
      </c>
    </row>
    <row r="206" spans="1:14" s="152" customFormat="1">
      <c r="A206" s="139">
        <v>200</v>
      </c>
      <c r="B206" s="98"/>
      <c r="C206" s="132" t="str">
        <f>IF(H206&lt;&gt;"",COUNTA($H$12:H206),"")</f>
        <v/>
      </c>
      <c r="D206" s="15" t="s">
        <v>3232</v>
      </c>
      <c r="E206" s="131" t="s">
        <v>478</v>
      </c>
      <c r="F206" s="83"/>
      <c r="G206" s="16"/>
      <c r="H206" s="159"/>
      <c r="I206" s="177" t="str">
        <f t="shared" si="13"/>
        <v/>
      </c>
      <c r="J206" s="65"/>
      <c r="K206" s="155"/>
      <c r="L206" s="164">
        <f>IF(Tabela1[[#This Row],[Cena za enoto]]=1,Tabela1[[#This Row],[Količina]],0)</f>
        <v>0</v>
      </c>
      <c r="M206" s="145">
        <f>Tabela1[[#This Row],[Cena za enoto]]</f>
        <v>0</v>
      </c>
      <c r="N206" s="145">
        <f t="shared" ref="N206:N269" si="14">L206*M206</f>
        <v>0</v>
      </c>
    </row>
    <row r="207" spans="1:14" s="152" customFormat="1">
      <c r="A207" s="139">
        <v>201</v>
      </c>
      <c r="B207" s="98"/>
      <c r="C207" s="132">
        <f>IF(H207&lt;&gt;"",COUNTA($H$12:H207),"")</f>
        <v>103</v>
      </c>
      <c r="D207" s="15"/>
      <c r="E207" s="131" t="s">
        <v>479</v>
      </c>
      <c r="F207" s="83" t="s">
        <v>6</v>
      </c>
      <c r="G207" s="16">
        <v>7</v>
      </c>
      <c r="H207" s="169">
        <v>0</v>
      </c>
      <c r="I207" s="177">
        <f t="shared" si="13"/>
        <v>0</v>
      </c>
      <c r="J207" s="65"/>
      <c r="K207" s="155">
        <f>Tabela1[[#This Row],[Količina]]-Tabela1[[#This Row],[Cena skupaj]]</f>
        <v>7</v>
      </c>
      <c r="L207" s="164">
        <f>IF(Tabela1[[#This Row],[Cena za enoto]]=1,Tabela1[[#This Row],[Količina]],0)</f>
        <v>0</v>
      </c>
      <c r="M207" s="145">
        <f>Tabela1[[#This Row],[Cena za enoto]]</f>
        <v>0</v>
      </c>
      <c r="N207" s="145">
        <f t="shared" si="14"/>
        <v>0</v>
      </c>
    </row>
    <row r="208" spans="1:14" s="145" customFormat="1" ht="22.5">
      <c r="A208" s="139">
        <v>202</v>
      </c>
      <c r="B208" s="98"/>
      <c r="C208" s="132">
        <f>IF(H208&lt;&gt;"",COUNTA($H$12:H208),"")</f>
        <v>104</v>
      </c>
      <c r="D208" s="15" t="s">
        <v>3233</v>
      </c>
      <c r="E208" s="131" t="s">
        <v>480</v>
      </c>
      <c r="F208" s="83" t="s">
        <v>6</v>
      </c>
      <c r="G208" s="16">
        <v>303</v>
      </c>
      <c r="H208" s="169">
        <v>0</v>
      </c>
      <c r="I208" s="177">
        <f t="shared" si="13"/>
        <v>0</v>
      </c>
      <c r="J208" s="58"/>
      <c r="K208" s="155">
        <f>Tabela1[[#This Row],[Količina]]-Tabela1[[#This Row],[Cena skupaj]]</f>
        <v>303</v>
      </c>
      <c r="L208" s="164">
        <f>IF(Tabela1[[#This Row],[Cena za enoto]]=1,Tabela1[[#This Row],[Količina]],0)</f>
        <v>0</v>
      </c>
      <c r="M208" s="145">
        <f>Tabela1[[#This Row],[Cena za enoto]]</f>
        <v>0</v>
      </c>
      <c r="N208" s="145">
        <f t="shared" si="14"/>
        <v>0</v>
      </c>
    </row>
    <row r="209" spans="1:14" s="152" customFormat="1" ht="22.5">
      <c r="A209" s="139">
        <v>203</v>
      </c>
      <c r="B209" s="98"/>
      <c r="C209" s="132" t="str">
        <f>IF(H209&lt;&gt;"",COUNTA($H$12:H209),"")</f>
        <v/>
      </c>
      <c r="D209" s="15" t="s">
        <v>3234</v>
      </c>
      <c r="E209" s="131" t="s">
        <v>481</v>
      </c>
      <c r="F209" s="83"/>
      <c r="G209" s="16"/>
      <c r="H209" s="159"/>
      <c r="I209" s="177" t="str">
        <f t="shared" si="13"/>
        <v/>
      </c>
      <c r="J209" s="65"/>
      <c r="K209" s="155"/>
      <c r="L209" s="164">
        <f>IF(Tabela1[[#This Row],[Cena za enoto]]=1,Tabela1[[#This Row],[Količina]],0)</f>
        <v>0</v>
      </c>
      <c r="M209" s="145">
        <f>Tabela1[[#This Row],[Cena za enoto]]</f>
        <v>0</v>
      </c>
      <c r="N209" s="145">
        <f t="shared" si="14"/>
        <v>0</v>
      </c>
    </row>
    <row r="210" spans="1:14" s="152" customFormat="1">
      <c r="A210" s="139">
        <v>204</v>
      </c>
      <c r="B210" s="98"/>
      <c r="C210" s="132">
        <f>IF(H210&lt;&gt;"",COUNTA($H$12:H210),"")</f>
        <v>105</v>
      </c>
      <c r="D210" s="15"/>
      <c r="E210" s="131" t="s">
        <v>627</v>
      </c>
      <c r="F210" s="83" t="s">
        <v>5</v>
      </c>
      <c r="G210" s="16">
        <v>1</v>
      </c>
      <c r="H210" s="169">
        <v>0</v>
      </c>
      <c r="I210" s="177">
        <f t="shared" si="13"/>
        <v>0</v>
      </c>
      <c r="J210" s="65"/>
      <c r="K210" s="155">
        <f>Tabela1[[#This Row],[Količina]]-Tabela1[[#This Row],[Cena skupaj]]</f>
        <v>1</v>
      </c>
      <c r="L210" s="164">
        <f>IF(Tabela1[[#This Row],[Cena za enoto]]=1,Tabela1[[#This Row],[Količina]],0)</f>
        <v>0</v>
      </c>
      <c r="M210" s="145">
        <f>Tabela1[[#This Row],[Cena za enoto]]</f>
        <v>0</v>
      </c>
      <c r="N210" s="145">
        <f t="shared" si="14"/>
        <v>0</v>
      </c>
    </row>
    <row r="211" spans="1:14" s="145" customFormat="1">
      <c r="A211" s="139">
        <v>205</v>
      </c>
      <c r="B211" s="93">
        <v>3</v>
      </c>
      <c r="C211" s="192" t="str">
        <f>IF(H211&lt;&gt;"",COUNTA($H$12:H211),"")</f>
        <v/>
      </c>
      <c r="D211" s="14"/>
      <c r="E211" s="193" t="s">
        <v>482</v>
      </c>
      <c r="F211" s="114"/>
      <c r="G211" s="37"/>
      <c r="H211" s="160"/>
      <c r="I211" s="158">
        <f>SUM(I212:I223)</f>
        <v>0</v>
      </c>
      <c r="J211" s="58"/>
      <c r="K211" s="155">
        <f>Tabela1[[#This Row],[Količina]]-Tabela1[[#This Row],[Cena skupaj]]</f>
        <v>0</v>
      </c>
      <c r="L211" s="164">
        <f>IF(Tabela1[[#This Row],[Cena za enoto]]=1,Tabela1[[#This Row],[Količina]],0)</f>
        <v>0</v>
      </c>
      <c r="M211" s="145">
        <f>Tabela1[[#This Row],[Cena za enoto]]</f>
        <v>0</v>
      </c>
      <c r="N211" s="145">
        <f t="shared" si="14"/>
        <v>0</v>
      </c>
    </row>
    <row r="212" spans="1:14" s="145" customFormat="1">
      <c r="A212" s="139">
        <v>206</v>
      </c>
      <c r="B212" s="98"/>
      <c r="C212" s="132" t="str">
        <f>IF(H212&lt;&gt;"",COUNTA($H$12:H212),"")</f>
        <v/>
      </c>
      <c r="D212" s="15"/>
      <c r="E212" s="131" t="s">
        <v>483</v>
      </c>
      <c r="F212" s="83"/>
      <c r="G212" s="16"/>
      <c r="H212" s="159"/>
      <c r="I212" s="177" t="str">
        <f t="shared" ref="I212:I223" si="15">IF(ISNUMBER(G212),ROUND(G212*H212,2),"")</f>
        <v/>
      </c>
      <c r="J212" s="58"/>
      <c r="K212" s="155"/>
      <c r="L212" s="164">
        <f>IF(Tabela1[[#This Row],[Cena za enoto]]=1,Tabela1[[#This Row],[Količina]],0)</f>
        <v>0</v>
      </c>
      <c r="M212" s="145">
        <f>Tabela1[[#This Row],[Cena za enoto]]</f>
        <v>0</v>
      </c>
      <c r="N212" s="145">
        <f t="shared" si="14"/>
        <v>0</v>
      </c>
    </row>
    <row r="213" spans="1:14" s="145" customFormat="1" ht="22.5">
      <c r="A213" s="139">
        <v>207</v>
      </c>
      <c r="B213" s="98"/>
      <c r="C213" s="132">
        <f>IF(H213&lt;&gt;"",COUNTA($H$12:H213),"")</f>
        <v>106</v>
      </c>
      <c r="D213" s="15" t="s">
        <v>3226</v>
      </c>
      <c r="E213" s="131" t="s">
        <v>484</v>
      </c>
      <c r="F213" s="83" t="s">
        <v>7</v>
      </c>
      <c r="G213" s="16">
        <v>2</v>
      </c>
      <c r="H213" s="169">
        <v>0</v>
      </c>
      <c r="I213" s="177">
        <f t="shared" si="15"/>
        <v>0</v>
      </c>
      <c r="J213" s="58"/>
      <c r="K213" s="155">
        <f>Tabela1[[#This Row],[Količina]]-Tabela1[[#This Row],[Cena skupaj]]</f>
        <v>2</v>
      </c>
      <c r="L213" s="164">
        <f>IF(Tabela1[[#This Row],[Cena za enoto]]=1,Tabela1[[#This Row],[Količina]],0)</f>
        <v>0</v>
      </c>
      <c r="M213" s="145">
        <f>Tabela1[[#This Row],[Cena za enoto]]</f>
        <v>0</v>
      </c>
      <c r="N213" s="145">
        <f t="shared" si="14"/>
        <v>0</v>
      </c>
    </row>
    <row r="214" spans="1:14" s="145" customFormat="1" ht="22.5">
      <c r="A214" s="139">
        <v>208</v>
      </c>
      <c r="B214" s="98"/>
      <c r="C214" s="132">
        <f>IF(H214&lt;&gt;"",COUNTA($H$12:H214),"")</f>
        <v>107</v>
      </c>
      <c r="D214" s="15" t="s">
        <v>3227</v>
      </c>
      <c r="E214" s="131" t="s">
        <v>485</v>
      </c>
      <c r="F214" s="83" t="s">
        <v>7</v>
      </c>
      <c r="G214" s="16">
        <v>0.8</v>
      </c>
      <c r="H214" s="169">
        <v>0</v>
      </c>
      <c r="I214" s="177">
        <f t="shared" si="15"/>
        <v>0</v>
      </c>
      <c r="J214" s="58"/>
      <c r="K214" s="155">
        <f>Tabela1[[#This Row],[Količina]]-Tabela1[[#This Row],[Cena skupaj]]</f>
        <v>0.8</v>
      </c>
      <c r="L214" s="164">
        <f>IF(Tabela1[[#This Row],[Cena za enoto]]=1,Tabela1[[#This Row],[Količina]],0)</f>
        <v>0</v>
      </c>
      <c r="M214" s="145">
        <f>Tabela1[[#This Row],[Cena za enoto]]</f>
        <v>0</v>
      </c>
      <c r="N214" s="145">
        <f t="shared" si="14"/>
        <v>0</v>
      </c>
    </row>
    <row r="215" spans="1:14" s="145" customFormat="1" ht="22.5">
      <c r="A215" s="139">
        <v>209</v>
      </c>
      <c r="B215" s="98"/>
      <c r="C215" s="132">
        <f>IF(H215&lt;&gt;"",COUNTA($H$12:H215),"")</f>
        <v>108</v>
      </c>
      <c r="D215" s="15" t="s">
        <v>3224</v>
      </c>
      <c r="E215" s="131" t="s">
        <v>486</v>
      </c>
      <c r="F215" s="83" t="s">
        <v>7</v>
      </c>
      <c r="G215" s="16">
        <v>1.6</v>
      </c>
      <c r="H215" s="169">
        <v>0</v>
      </c>
      <c r="I215" s="177">
        <f t="shared" si="15"/>
        <v>0</v>
      </c>
      <c r="J215" s="58"/>
      <c r="K215" s="155">
        <f>Tabela1[[#This Row],[Količina]]-Tabela1[[#This Row],[Cena skupaj]]</f>
        <v>1.6</v>
      </c>
      <c r="L215" s="164">
        <f>IF(Tabela1[[#This Row],[Cena za enoto]]=1,Tabela1[[#This Row],[Količina]],0)</f>
        <v>0</v>
      </c>
      <c r="M215" s="145">
        <f>Tabela1[[#This Row],[Cena za enoto]]</f>
        <v>0</v>
      </c>
      <c r="N215" s="145">
        <f t="shared" si="14"/>
        <v>0</v>
      </c>
    </row>
    <row r="216" spans="1:14" s="145" customFormat="1" ht="22.5">
      <c r="A216" s="139">
        <v>210</v>
      </c>
      <c r="B216" s="98"/>
      <c r="C216" s="132">
        <f>IF(H216&lt;&gt;"",COUNTA($H$12:H216),"")</f>
        <v>109</v>
      </c>
      <c r="D216" s="15" t="s">
        <v>3228</v>
      </c>
      <c r="E216" s="131" t="s">
        <v>113</v>
      </c>
      <c r="F216" s="83" t="s">
        <v>7</v>
      </c>
      <c r="G216" s="16">
        <v>0.3</v>
      </c>
      <c r="H216" s="169">
        <v>0</v>
      </c>
      <c r="I216" s="177">
        <f t="shared" si="15"/>
        <v>0</v>
      </c>
      <c r="J216" s="58"/>
      <c r="K216" s="155">
        <f>Tabela1[[#This Row],[Količina]]-Tabela1[[#This Row],[Cena skupaj]]</f>
        <v>0.3</v>
      </c>
      <c r="L216" s="164">
        <f>IF(Tabela1[[#This Row],[Cena za enoto]]=1,Tabela1[[#This Row],[Količina]],0)</f>
        <v>0</v>
      </c>
      <c r="M216" s="145">
        <f>Tabela1[[#This Row],[Cena za enoto]]</f>
        <v>0</v>
      </c>
      <c r="N216" s="145">
        <f t="shared" si="14"/>
        <v>0</v>
      </c>
    </row>
    <row r="217" spans="1:14" s="145" customFormat="1" ht="22.5">
      <c r="A217" s="139">
        <v>211</v>
      </c>
      <c r="B217" s="98"/>
      <c r="C217" s="132">
        <f>IF(H217&lt;&gt;"",COUNTA($H$12:H217),"")</f>
        <v>110</v>
      </c>
      <c r="D217" s="15" t="s">
        <v>3229</v>
      </c>
      <c r="E217" s="131" t="s">
        <v>487</v>
      </c>
      <c r="F217" s="83" t="s">
        <v>7</v>
      </c>
      <c r="G217" s="16">
        <v>1.2</v>
      </c>
      <c r="H217" s="169">
        <v>0</v>
      </c>
      <c r="I217" s="177">
        <f t="shared" si="15"/>
        <v>0</v>
      </c>
      <c r="J217" s="58"/>
      <c r="K217" s="155">
        <f>Tabela1[[#This Row],[Količina]]-Tabela1[[#This Row],[Cena skupaj]]</f>
        <v>1.2</v>
      </c>
      <c r="L217" s="164">
        <f>IF(Tabela1[[#This Row],[Cena za enoto]]=1,Tabela1[[#This Row],[Količina]],0)</f>
        <v>0</v>
      </c>
      <c r="M217" s="145">
        <f>Tabela1[[#This Row],[Cena za enoto]]</f>
        <v>0</v>
      </c>
      <c r="N217" s="145">
        <f t="shared" si="14"/>
        <v>0</v>
      </c>
    </row>
    <row r="218" spans="1:14" s="152" customFormat="1" ht="22.5">
      <c r="A218" s="139">
        <v>212</v>
      </c>
      <c r="B218" s="98"/>
      <c r="C218" s="132" t="str">
        <f>IF(H218&lt;&gt;"",COUNTA($H$12:H218),"")</f>
        <v/>
      </c>
      <c r="D218" s="15" t="s">
        <v>3230</v>
      </c>
      <c r="E218" s="131" t="s">
        <v>488</v>
      </c>
      <c r="F218" s="83"/>
      <c r="G218" s="16"/>
      <c r="H218" s="159"/>
      <c r="I218" s="177" t="str">
        <f t="shared" si="15"/>
        <v/>
      </c>
      <c r="J218" s="65"/>
      <c r="K218" s="155"/>
      <c r="L218" s="164">
        <f>IF(Tabela1[[#This Row],[Cena za enoto]]=1,Tabela1[[#This Row],[Količina]],0)</f>
        <v>0</v>
      </c>
      <c r="M218" s="145">
        <f>Tabela1[[#This Row],[Cena za enoto]]</f>
        <v>0</v>
      </c>
      <c r="N218" s="145">
        <f t="shared" si="14"/>
        <v>0</v>
      </c>
    </row>
    <row r="219" spans="1:14" s="152" customFormat="1">
      <c r="A219" s="139">
        <v>213</v>
      </c>
      <c r="B219" s="98"/>
      <c r="C219" s="132">
        <f>IF(H219&lt;&gt;"",COUNTA($H$12:H219),"")</f>
        <v>111</v>
      </c>
      <c r="D219" s="15" t="s">
        <v>29</v>
      </c>
      <c r="E219" s="131" t="s">
        <v>490</v>
      </c>
      <c r="F219" s="83" t="s">
        <v>14</v>
      </c>
      <c r="G219" s="16">
        <v>3.9</v>
      </c>
      <c r="H219" s="169">
        <v>0</v>
      </c>
      <c r="I219" s="177">
        <f t="shared" si="15"/>
        <v>0</v>
      </c>
      <c r="J219" s="65"/>
      <c r="K219" s="155">
        <f>Tabela1[[#This Row],[Količina]]-Tabela1[[#This Row],[Cena skupaj]]</f>
        <v>3.9</v>
      </c>
      <c r="L219" s="164">
        <f>IF(Tabela1[[#This Row],[Cena za enoto]]=1,Tabela1[[#This Row],[Količina]],0)</f>
        <v>0</v>
      </c>
      <c r="M219" s="145">
        <f>Tabela1[[#This Row],[Cena za enoto]]</f>
        <v>0</v>
      </c>
      <c r="N219" s="145">
        <f t="shared" si="14"/>
        <v>0</v>
      </c>
    </row>
    <row r="220" spans="1:14" s="152" customFormat="1">
      <c r="A220" s="139">
        <v>214</v>
      </c>
      <c r="B220" s="98"/>
      <c r="C220" s="132">
        <f>IF(H220&lt;&gt;"",COUNTA($H$12:H220),"")</f>
        <v>112</v>
      </c>
      <c r="D220" s="15" t="s">
        <v>30</v>
      </c>
      <c r="E220" s="131" t="s">
        <v>491</v>
      </c>
      <c r="F220" s="83" t="s">
        <v>14</v>
      </c>
      <c r="G220" s="16">
        <v>4.4000000000000004</v>
      </c>
      <c r="H220" s="169">
        <v>0</v>
      </c>
      <c r="I220" s="177">
        <f t="shared" si="15"/>
        <v>0</v>
      </c>
      <c r="J220" s="65"/>
      <c r="K220" s="155">
        <f>Tabela1[[#This Row],[Količina]]-Tabela1[[#This Row],[Cena skupaj]]</f>
        <v>4.4000000000000004</v>
      </c>
      <c r="L220" s="164">
        <f>IF(Tabela1[[#This Row],[Cena za enoto]]=1,Tabela1[[#This Row],[Količina]],0)</f>
        <v>0</v>
      </c>
      <c r="M220" s="145">
        <f>Tabela1[[#This Row],[Cena za enoto]]</f>
        <v>0</v>
      </c>
      <c r="N220" s="145">
        <f t="shared" si="14"/>
        <v>0</v>
      </c>
    </row>
    <row r="221" spans="1:14" s="152" customFormat="1">
      <c r="A221" s="139">
        <v>215</v>
      </c>
      <c r="B221" s="98"/>
      <c r="C221" s="132">
        <f>IF(H221&lt;&gt;"",COUNTA($H$12:H221),"")</f>
        <v>113</v>
      </c>
      <c r="D221" s="15" t="s">
        <v>72</v>
      </c>
      <c r="E221" s="131" t="s">
        <v>492</v>
      </c>
      <c r="F221" s="83" t="s">
        <v>14</v>
      </c>
      <c r="G221" s="16">
        <v>8</v>
      </c>
      <c r="H221" s="169">
        <v>0</v>
      </c>
      <c r="I221" s="177">
        <f t="shared" si="15"/>
        <v>0</v>
      </c>
      <c r="J221" s="65"/>
      <c r="K221" s="155">
        <f>Tabela1[[#This Row],[Količina]]-Tabela1[[#This Row],[Cena skupaj]]</f>
        <v>8</v>
      </c>
      <c r="L221" s="164">
        <f>IF(Tabela1[[#This Row],[Cena za enoto]]=1,Tabela1[[#This Row],[Količina]],0)</f>
        <v>0</v>
      </c>
      <c r="M221" s="145">
        <f>Tabela1[[#This Row],[Cena za enoto]]</f>
        <v>0</v>
      </c>
      <c r="N221" s="145">
        <f t="shared" si="14"/>
        <v>0</v>
      </c>
    </row>
    <row r="222" spans="1:14" s="145" customFormat="1" ht="22.5">
      <c r="A222" s="139">
        <v>216</v>
      </c>
      <c r="B222" s="99"/>
      <c r="C222" s="194">
        <f>IF(H222&lt;&gt;"",COUNTA($H$12:H222),"")</f>
        <v>114</v>
      </c>
      <c r="D222" s="15" t="s">
        <v>3231</v>
      </c>
      <c r="E222" s="131" t="s">
        <v>489</v>
      </c>
      <c r="F222" s="83" t="s">
        <v>10</v>
      </c>
      <c r="G222" s="16">
        <v>1</v>
      </c>
      <c r="H222" s="169">
        <v>0</v>
      </c>
      <c r="I222" s="177">
        <f t="shared" si="15"/>
        <v>0</v>
      </c>
      <c r="J222" s="58"/>
      <c r="K222" s="155">
        <f>Tabela1[[#This Row],[Količina]]-Tabela1[[#This Row],[Cena skupaj]]</f>
        <v>1</v>
      </c>
      <c r="L222" s="164">
        <f>IF(Tabela1[[#This Row],[Cena za enoto]]=1,Tabela1[[#This Row],[Količina]],0)</f>
        <v>0</v>
      </c>
      <c r="M222" s="145">
        <f>Tabela1[[#This Row],[Cena za enoto]]</f>
        <v>0</v>
      </c>
      <c r="N222" s="145">
        <f t="shared" si="14"/>
        <v>0</v>
      </c>
    </row>
    <row r="223" spans="1:14" s="145" customFormat="1">
      <c r="A223" s="139">
        <v>217</v>
      </c>
      <c r="B223" s="98"/>
      <c r="C223" s="132">
        <f>IF(H223&lt;&gt;"",COUNTA($H$12:H223),"")</f>
        <v>115</v>
      </c>
      <c r="D223" s="15" t="s">
        <v>3232</v>
      </c>
      <c r="E223" s="131" t="s">
        <v>116</v>
      </c>
      <c r="F223" s="83" t="s">
        <v>14</v>
      </c>
      <c r="G223" s="16">
        <v>16.5</v>
      </c>
      <c r="H223" s="169">
        <v>0</v>
      </c>
      <c r="I223" s="177">
        <f t="shared" si="15"/>
        <v>0</v>
      </c>
      <c r="J223" s="58"/>
      <c r="K223" s="155">
        <f>Tabela1[[#This Row],[Količina]]-Tabela1[[#This Row],[Cena skupaj]]</f>
        <v>16.5</v>
      </c>
      <c r="L223" s="164">
        <f>IF(Tabela1[[#This Row],[Cena za enoto]]=1,Tabela1[[#This Row],[Količina]],0)</f>
        <v>0</v>
      </c>
      <c r="M223" s="145">
        <f>Tabela1[[#This Row],[Cena za enoto]]</f>
        <v>0</v>
      </c>
      <c r="N223" s="145">
        <f t="shared" si="14"/>
        <v>0</v>
      </c>
    </row>
    <row r="224" spans="1:14" s="144" customFormat="1" ht="15">
      <c r="A224" s="139">
        <v>218</v>
      </c>
      <c r="B224" s="126"/>
      <c r="C224" s="195" t="str">
        <f>IF(H224&lt;&gt;"",COUNTA($H$12:H224),"")</f>
        <v/>
      </c>
      <c r="D224" s="127"/>
      <c r="E224" s="196" t="s">
        <v>3267</v>
      </c>
      <c r="F224" s="197"/>
      <c r="G224" s="198"/>
      <c r="H224" s="159"/>
      <c r="I224" s="199">
        <f>I225+I235+I252+I268+I281+I315+I320+I324</f>
        <v>0</v>
      </c>
      <c r="J224" s="17"/>
      <c r="K224" s="155">
        <f>Tabela1[[#This Row],[Količina]]-Tabela1[[#This Row],[Cena skupaj]]</f>
        <v>0</v>
      </c>
      <c r="L224" s="164">
        <f>IF(Tabela1[[#This Row],[Cena za enoto]]=1,Tabela1[[#This Row],[Količina]],0)</f>
        <v>0</v>
      </c>
      <c r="M224" s="145">
        <f>Tabela1[[#This Row],[Cena za enoto]]</f>
        <v>0</v>
      </c>
      <c r="N224" s="145">
        <f t="shared" si="14"/>
        <v>0</v>
      </c>
    </row>
    <row r="225" spans="1:14" s="145" customFormat="1">
      <c r="A225" s="139">
        <v>219</v>
      </c>
      <c r="B225" s="93">
        <v>3</v>
      </c>
      <c r="C225" s="192" t="str">
        <f>IF(H225&lt;&gt;"",COUNTA($H$12:H225),"")</f>
        <v/>
      </c>
      <c r="D225" s="14"/>
      <c r="E225" s="193" t="s">
        <v>493</v>
      </c>
      <c r="F225" s="114"/>
      <c r="G225" s="37"/>
      <c r="H225" s="160"/>
      <c r="I225" s="158">
        <f>SUM(I226:I234)</f>
        <v>0</v>
      </c>
      <c r="J225" s="58"/>
      <c r="K225" s="155">
        <f>Tabela1[[#This Row],[Količina]]-Tabela1[[#This Row],[Cena skupaj]]</f>
        <v>0</v>
      </c>
      <c r="L225" s="164">
        <f>IF(Tabela1[[#This Row],[Cena za enoto]]=1,Tabela1[[#This Row],[Količina]],0)</f>
        <v>0</v>
      </c>
      <c r="M225" s="145">
        <f>Tabela1[[#This Row],[Cena za enoto]]</f>
        <v>0</v>
      </c>
      <c r="N225" s="145">
        <f t="shared" si="14"/>
        <v>0</v>
      </c>
    </row>
    <row r="226" spans="1:14" s="152" customFormat="1">
      <c r="A226" s="139">
        <v>220</v>
      </c>
      <c r="B226" s="98"/>
      <c r="C226" s="132" t="str">
        <f>IF(H226&lt;&gt;"",COUNTA($H$12:H226),"")</f>
        <v/>
      </c>
      <c r="D226" s="15" t="s">
        <v>3226</v>
      </c>
      <c r="E226" s="131" t="s">
        <v>494</v>
      </c>
      <c r="F226" s="83"/>
      <c r="G226" s="16"/>
      <c r="H226" s="159"/>
      <c r="I226" s="177" t="str">
        <f t="shared" ref="I226:I234" si="16">IF(ISNUMBER(G226),ROUND(G226*H226,2),"")</f>
        <v/>
      </c>
      <c r="J226" s="65"/>
      <c r="K226" s="155"/>
      <c r="L226" s="164">
        <f>IF(Tabela1[[#This Row],[Cena za enoto]]=1,Tabela1[[#This Row],[Količina]],0)</f>
        <v>0</v>
      </c>
      <c r="M226" s="145">
        <f>Tabela1[[#This Row],[Cena za enoto]]</f>
        <v>0</v>
      </c>
      <c r="N226" s="145">
        <f t="shared" si="14"/>
        <v>0</v>
      </c>
    </row>
    <row r="227" spans="1:14" s="152" customFormat="1" ht="45">
      <c r="A227" s="139">
        <v>221</v>
      </c>
      <c r="B227" s="98"/>
      <c r="C227" s="132" t="str">
        <f>IF(H227&lt;&gt;"",COUNTA($H$12:H227),"")</f>
        <v/>
      </c>
      <c r="D227" s="15"/>
      <c r="E227" s="131" t="s">
        <v>495</v>
      </c>
      <c r="F227" s="83"/>
      <c r="G227" s="16"/>
      <c r="H227" s="159"/>
      <c r="I227" s="177" t="str">
        <f t="shared" si="16"/>
        <v/>
      </c>
      <c r="J227" s="65"/>
      <c r="K227" s="155"/>
      <c r="L227" s="164">
        <f>IF(Tabela1[[#This Row],[Cena za enoto]]=1,Tabela1[[#This Row],[Količina]],0)</f>
        <v>0</v>
      </c>
      <c r="M227" s="145">
        <f>Tabela1[[#This Row],[Cena za enoto]]</f>
        <v>0</v>
      </c>
      <c r="N227" s="145">
        <f t="shared" si="14"/>
        <v>0</v>
      </c>
    </row>
    <row r="228" spans="1:14" s="152" customFormat="1" ht="33.75">
      <c r="A228" s="139">
        <v>222</v>
      </c>
      <c r="B228" s="98"/>
      <c r="C228" s="132">
        <f>IF(H228&lt;&gt;"",COUNTA($H$12:H228),"")</f>
        <v>116</v>
      </c>
      <c r="D228" s="15"/>
      <c r="E228" s="131" t="s">
        <v>496</v>
      </c>
      <c r="F228" s="83" t="s">
        <v>6</v>
      </c>
      <c r="G228" s="16">
        <v>93</v>
      </c>
      <c r="H228" s="169">
        <v>0</v>
      </c>
      <c r="I228" s="177">
        <f t="shared" si="16"/>
        <v>0</v>
      </c>
      <c r="J228" s="65"/>
      <c r="K228" s="155">
        <f>Tabela1[[#This Row],[Količina]]-Tabela1[[#This Row],[Cena skupaj]]</f>
        <v>93</v>
      </c>
      <c r="L228" s="164">
        <f>IF(Tabela1[[#This Row],[Cena za enoto]]=1,Tabela1[[#This Row],[Količina]],0)</f>
        <v>0</v>
      </c>
      <c r="M228" s="145">
        <f>Tabela1[[#This Row],[Cena za enoto]]</f>
        <v>0</v>
      </c>
      <c r="N228" s="145">
        <f t="shared" si="14"/>
        <v>0</v>
      </c>
    </row>
    <row r="229" spans="1:14" s="152" customFormat="1">
      <c r="A229" s="139">
        <v>223</v>
      </c>
      <c r="B229" s="98"/>
      <c r="C229" s="132" t="str">
        <f>IF(H229&lt;&gt;"",COUNTA($H$12:H229),"")</f>
        <v/>
      </c>
      <c r="D229" s="15" t="s">
        <v>3227</v>
      </c>
      <c r="E229" s="131" t="s">
        <v>497</v>
      </c>
      <c r="F229" s="83"/>
      <c r="G229" s="16"/>
      <c r="H229" s="159"/>
      <c r="I229" s="177" t="str">
        <f t="shared" si="16"/>
        <v/>
      </c>
      <c r="J229" s="65"/>
      <c r="K229" s="155"/>
      <c r="L229" s="164">
        <f>IF(Tabela1[[#This Row],[Cena za enoto]]=1,Tabela1[[#This Row],[Količina]],0)</f>
        <v>0</v>
      </c>
      <c r="M229" s="145">
        <f>Tabela1[[#This Row],[Cena za enoto]]</f>
        <v>0</v>
      </c>
      <c r="N229" s="145">
        <f t="shared" si="14"/>
        <v>0</v>
      </c>
    </row>
    <row r="230" spans="1:14" s="152" customFormat="1" ht="33.75">
      <c r="A230" s="139">
        <v>224</v>
      </c>
      <c r="B230" s="98"/>
      <c r="C230" s="132" t="str">
        <f>IF(H230&lt;&gt;"",COUNTA($H$12:H230),"")</f>
        <v/>
      </c>
      <c r="D230" s="15"/>
      <c r="E230" s="131" t="s">
        <v>498</v>
      </c>
      <c r="F230" s="83"/>
      <c r="G230" s="16"/>
      <c r="H230" s="159"/>
      <c r="I230" s="177" t="str">
        <f t="shared" si="16"/>
        <v/>
      </c>
      <c r="J230" s="65"/>
      <c r="K230" s="155"/>
      <c r="L230" s="164">
        <f>IF(Tabela1[[#This Row],[Cena za enoto]]=1,Tabela1[[#This Row],[Količina]],0)</f>
        <v>0</v>
      </c>
      <c r="M230" s="145">
        <f>Tabela1[[#This Row],[Cena za enoto]]</f>
        <v>0</v>
      </c>
      <c r="N230" s="145">
        <f t="shared" si="14"/>
        <v>0</v>
      </c>
    </row>
    <row r="231" spans="1:14" s="152" customFormat="1">
      <c r="A231" s="139">
        <v>225</v>
      </c>
      <c r="B231" s="98"/>
      <c r="C231" s="132">
        <f>IF(H231&lt;&gt;"",COUNTA($H$12:H231),"")</f>
        <v>117</v>
      </c>
      <c r="D231" s="15"/>
      <c r="E231" s="131" t="s">
        <v>499</v>
      </c>
      <c r="F231" s="83" t="s">
        <v>14</v>
      </c>
      <c r="G231" s="16">
        <v>10.6</v>
      </c>
      <c r="H231" s="169">
        <v>0</v>
      </c>
      <c r="I231" s="177">
        <f t="shared" si="16"/>
        <v>0</v>
      </c>
      <c r="J231" s="65"/>
      <c r="K231" s="155">
        <f>Tabela1[[#This Row],[Količina]]-Tabela1[[#This Row],[Cena skupaj]]</f>
        <v>10.6</v>
      </c>
      <c r="L231" s="164">
        <f>IF(Tabela1[[#This Row],[Cena za enoto]]=1,Tabela1[[#This Row],[Količina]],0)</f>
        <v>0</v>
      </c>
      <c r="M231" s="145">
        <f>Tabela1[[#This Row],[Cena za enoto]]</f>
        <v>0</v>
      </c>
      <c r="N231" s="145">
        <f t="shared" si="14"/>
        <v>0</v>
      </c>
    </row>
    <row r="232" spans="1:14" s="152" customFormat="1">
      <c r="A232" s="139">
        <v>226</v>
      </c>
      <c r="B232" s="99"/>
      <c r="C232" s="194" t="str">
        <f>IF(H232&lt;&gt;"",COUNTA($H$12:H232),"")</f>
        <v/>
      </c>
      <c r="D232" s="15" t="s">
        <v>3224</v>
      </c>
      <c r="E232" s="131" t="s">
        <v>497</v>
      </c>
      <c r="F232" s="83"/>
      <c r="G232" s="16"/>
      <c r="H232" s="159"/>
      <c r="I232" s="177" t="str">
        <f t="shared" si="16"/>
        <v/>
      </c>
      <c r="J232" s="65"/>
      <c r="K232" s="155"/>
      <c r="L232" s="164">
        <f>IF(Tabela1[[#This Row],[Cena za enoto]]=1,Tabela1[[#This Row],[Količina]],0)</f>
        <v>0</v>
      </c>
      <c r="M232" s="145">
        <f>Tabela1[[#This Row],[Cena za enoto]]</f>
        <v>0</v>
      </c>
      <c r="N232" s="145">
        <f t="shared" si="14"/>
        <v>0</v>
      </c>
    </row>
    <row r="233" spans="1:14" s="152" customFormat="1" ht="22.5">
      <c r="A233" s="139">
        <v>227</v>
      </c>
      <c r="B233" s="98"/>
      <c r="C233" s="132" t="str">
        <f>IF(H233&lt;&gt;"",COUNTA($H$12:H233),"")</f>
        <v/>
      </c>
      <c r="D233" s="15"/>
      <c r="E233" s="131" t="s">
        <v>500</v>
      </c>
      <c r="F233" s="83"/>
      <c r="G233" s="16"/>
      <c r="H233" s="159"/>
      <c r="I233" s="177" t="str">
        <f t="shared" si="16"/>
        <v/>
      </c>
      <c r="J233" s="65"/>
      <c r="K233" s="155"/>
      <c r="L233" s="164">
        <f>IF(Tabela1[[#This Row],[Cena za enoto]]=1,Tabela1[[#This Row],[Količina]],0)</f>
        <v>0</v>
      </c>
      <c r="M233" s="145">
        <f>Tabela1[[#This Row],[Cena za enoto]]</f>
        <v>0</v>
      </c>
      <c r="N233" s="145">
        <f t="shared" si="14"/>
        <v>0</v>
      </c>
    </row>
    <row r="234" spans="1:14" s="152" customFormat="1">
      <c r="A234" s="139">
        <v>228</v>
      </c>
      <c r="B234" s="98"/>
      <c r="C234" s="132">
        <f>IF(H234&lt;&gt;"",COUNTA($H$12:H234),"")</f>
        <v>118</v>
      </c>
      <c r="D234" s="15"/>
      <c r="E234" s="131" t="s">
        <v>501</v>
      </c>
      <c r="F234" s="83" t="s">
        <v>14</v>
      </c>
      <c r="G234" s="16">
        <v>20.6</v>
      </c>
      <c r="H234" s="169">
        <v>0</v>
      </c>
      <c r="I234" s="177">
        <f t="shared" si="16"/>
        <v>0</v>
      </c>
      <c r="J234" s="65"/>
      <c r="K234" s="155">
        <f>Tabela1[[#This Row],[Količina]]-Tabela1[[#This Row],[Cena skupaj]]</f>
        <v>20.6</v>
      </c>
      <c r="L234" s="164">
        <f>IF(Tabela1[[#This Row],[Cena za enoto]]=1,Tabela1[[#This Row],[Količina]],0)</f>
        <v>0</v>
      </c>
      <c r="M234" s="145">
        <f>Tabela1[[#This Row],[Cena za enoto]]</f>
        <v>0</v>
      </c>
      <c r="N234" s="145">
        <f t="shared" si="14"/>
        <v>0</v>
      </c>
    </row>
    <row r="235" spans="1:14" s="145" customFormat="1">
      <c r="A235" s="139">
        <v>229</v>
      </c>
      <c r="B235" s="93">
        <v>3</v>
      </c>
      <c r="C235" s="192" t="str">
        <f>IF(H235&lt;&gt;"",COUNTA($H$12:H235),"")</f>
        <v/>
      </c>
      <c r="D235" s="14"/>
      <c r="E235" s="193" t="s">
        <v>502</v>
      </c>
      <c r="F235" s="114"/>
      <c r="G235" s="37"/>
      <c r="H235" s="160"/>
      <c r="I235" s="158">
        <f>SUM(I236:I251)</f>
        <v>0</v>
      </c>
      <c r="J235" s="58"/>
      <c r="K235" s="155">
        <f>Tabela1[[#This Row],[Količina]]-Tabela1[[#This Row],[Cena skupaj]]</f>
        <v>0</v>
      </c>
      <c r="L235" s="164">
        <f>IF(Tabela1[[#This Row],[Cena za enoto]]=1,Tabela1[[#This Row],[Količina]],0)</f>
        <v>0</v>
      </c>
      <c r="M235" s="145">
        <f>Tabela1[[#This Row],[Cena za enoto]]</f>
        <v>0</v>
      </c>
      <c r="N235" s="145">
        <f t="shared" si="14"/>
        <v>0</v>
      </c>
    </row>
    <row r="236" spans="1:14" s="145" customFormat="1">
      <c r="A236" s="139">
        <v>230</v>
      </c>
      <c r="B236" s="99"/>
      <c r="C236" s="194" t="str">
        <f>IF(H236&lt;&gt;"",COUNTA($H$12:H236),"")</f>
        <v/>
      </c>
      <c r="D236" s="15"/>
      <c r="E236" s="131" t="s">
        <v>503</v>
      </c>
      <c r="F236" s="83"/>
      <c r="G236" s="16"/>
      <c r="H236" s="159"/>
      <c r="I236" s="177" t="str">
        <f t="shared" ref="I236:I251" si="17">IF(ISNUMBER(G236),ROUND(G236*H236,2),"")</f>
        <v/>
      </c>
      <c r="J236" s="58"/>
      <c r="K236" s="155"/>
      <c r="L236" s="164">
        <f>IF(Tabela1[[#This Row],[Cena za enoto]]=1,Tabela1[[#This Row],[Količina]],0)</f>
        <v>0</v>
      </c>
      <c r="M236" s="145">
        <f>Tabela1[[#This Row],[Cena za enoto]]</f>
        <v>0</v>
      </c>
      <c r="N236" s="145">
        <f t="shared" si="14"/>
        <v>0</v>
      </c>
    </row>
    <row r="237" spans="1:14" s="152" customFormat="1" ht="45">
      <c r="A237" s="139">
        <v>231</v>
      </c>
      <c r="B237" s="98"/>
      <c r="C237" s="132" t="str">
        <f>IF(H237&lt;&gt;"",COUNTA($H$12:H237),"")</f>
        <v/>
      </c>
      <c r="D237" s="15" t="s">
        <v>3226</v>
      </c>
      <c r="E237" s="131" t="s">
        <v>504</v>
      </c>
      <c r="F237" s="83"/>
      <c r="G237" s="16"/>
      <c r="H237" s="159"/>
      <c r="I237" s="177" t="str">
        <f t="shared" si="17"/>
        <v/>
      </c>
      <c r="J237" s="65"/>
      <c r="K237" s="155"/>
      <c r="L237" s="164">
        <f>IF(Tabela1[[#This Row],[Cena za enoto]]=1,Tabela1[[#This Row],[Količina]],0)</f>
        <v>0</v>
      </c>
      <c r="M237" s="145">
        <f>Tabela1[[#This Row],[Cena za enoto]]</f>
        <v>0</v>
      </c>
      <c r="N237" s="145">
        <f t="shared" si="14"/>
        <v>0</v>
      </c>
    </row>
    <row r="238" spans="1:14" s="152" customFormat="1">
      <c r="A238" s="139">
        <v>232</v>
      </c>
      <c r="B238" s="98"/>
      <c r="C238" s="132">
        <f>IF(H238&lt;&gt;"",COUNTA($H$12:H238),"")</f>
        <v>119</v>
      </c>
      <c r="D238" s="15"/>
      <c r="E238" s="131" t="s">
        <v>505</v>
      </c>
      <c r="F238" s="83" t="s">
        <v>6</v>
      </c>
      <c r="G238" s="16">
        <v>80</v>
      </c>
      <c r="H238" s="169">
        <v>0</v>
      </c>
      <c r="I238" s="177">
        <f t="shared" si="17"/>
        <v>0</v>
      </c>
      <c r="J238" s="65"/>
      <c r="K238" s="155">
        <f>Tabela1[[#This Row],[Količina]]-Tabela1[[#This Row],[Cena skupaj]]</f>
        <v>80</v>
      </c>
      <c r="L238" s="164">
        <f>IF(Tabela1[[#This Row],[Cena za enoto]]=1,Tabela1[[#This Row],[Količina]],0)</f>
        <v>0</v>
      </c>
      <c r="M238" s="145">
        <f>Tabela1[[#This Row],[Cena za enoto]]</f>
        <v>0</v>
      </c>
      <c r="N238" s="145">
        <f t="shared" si="14"/>
        <v>0</v>
      </c>
    </row>
    <row r="239" spans="1:14" s="145" customFormat="1" ht="33.75">
      <c r="A239" s="139">
        <v>233</v>
      </c>
      <c r="B239" s="98"/>
      <c r="C239" s="132">
        <f>IF(H239&lt;&gt;"",COUNTA($H$12:H239),"")</f>
        <v>120</v>
      </c>
      <c r="D239" s="15" t="s">
        <v>3227</v>
      </c>
      <c r="E239" s="131" t="s">
        <v>506</v>
      </c>
      <c r="F239" s="83" t="s">
        <v>6</v>
      </c>
      <c r="G239" s="16">
        <v>136</v>
      </c>
      <c r="H239" s="169">
        <v>0</v>
      </c>
      <c r="I239" s="177">
        <f t="shared" si="17"/>
        <v>0</v>
      </c>
      <c r="J239" s="58"/>
      <c r="K239" s="155">
        <f>Tabela1[[#This Row],[Količina]]-Tabela1[[#This Row],[Cena skupaj]]</f>
        <v>136</v>
      </c>
      <c r="L239" s="164">
        <f>IF(Tabela1[[#This Row],[Cena za enoto]]=1,Tabela1[[#This Row],[Količina]],0)</f>
        <v>0</v>
      </c>
      <c r="M239" s="145">
        <f>Tabela1[[#This Row],[Cena za enoto]]</f>
        <v>0</v>
      </c>
      <c r="N239" s="145">
        <f t="shared" si="14"/>
        <v>0</v>
      </c>
    </row>
    <row r="240" spans="1:14" s="152" customFormat="1" ht="33.75">
      <c r="A240" s="139">
        <v>234</v>
      </c>
      <c r="B240" s="100"/>
      <c r="C240" s="190" t="str">
        <f>IF(H240&lt;&gt;"",COUNTA($H$12:H240),"")</f>
        <v/>
      </c>
      <c r="D240" s="15" t="s">
        <v>3224</v>
      </c>
      <c r="E240" s="131" t="s">
        <v>507</v>
      </c>
      <c r="F240" s="83"/>
      <c r="G240" s="16"/>
      <c r="H240" s="159"/>
      <c r="I240" s="177" t="str">
        <f t="shared" si="17"/>
        <v/>
      </c>
      <c r="J240" s="65"/>
      <c r="K240" s="155"/>
      <c r="L240" s="164">
        <f>IF(Tabela1[[#This Row],[Cena za enoto]]=1,Tabela1[[#This Row],[Količina]],0)</f>
        <v>0</v>
      </c>
      <c r="M240" s="145">
        <f>Tabela1[[#This Row],[Cena za enoto]]</f>
        <v>0</v>
      </c>
      <c r="N240" s="145">
        <f t="shared" si="14"/>
        <v>0</v>
      </c>
    </row>
    <row r="241" spans="1:14" s="152" customFormat="1">
      <c r="A241" s="139">
        <v>235</v>
      </c>
      <c r="B241" s="98"/>
      <c r="C241" s="132">
        <f>IF(H241&lt;&gt;"",COUNTA($H$12:H241),"")</f>
        <v>121</v>
      </c>
      <c r="D241" s="15"/>
      <c r="E241" s="131" t="s">
        <v>508</v>
      </c>
      <c r="F241" s="83" t="s">
        <v>6</v>
      </c>
      <c r="G241" s="16">
        <v>7.12</v>
      </c>
      <c r="H241" s="169">
        <v>0</v>
      </c>
      <c r="I241" s="177">
        <f t="shared" si="17"/>
        <v>0</v>
      </c>
      <c r="J241" s="65"/>
      <c r="K241" s="155">
        <f>Tabela1[[#This Row],[Količina]]-Tabela1[[#This Row],[Cena skupaj]]</f>
        <v>7.12</v>
      </c>
      <c r="L241" s="164">
        <f>IF(Tabela1[[#This Row],[Cena za enoto]]=1,Tabela1[[#This Row],[Količina]],0)</f>
        <v>0</v>
      </c>
      <c r="M241" s="145">
        <f>Tabela1[[#This Row],[Cena za enoto]]</f>
        <v>0</v>
      </c>
      <c r="N241" s="145">
        <f t="shared" si="14"/>
        <v>0</v>
      </c>
    </row>
    <row r="242" spans="1:14" s="145" customFormat="1" ht="22.5">
      <c r="A242" s="139">
        <v>236</v>
      </c>
      <c r="B242" s="98"/>
      <c r="C242" s="132">
        <f>IF(H242&lt;&gt;"",COUNTA($H$12:H242),"")</f>
        <v>122</v>
      </c>
      <c r="D242" s="15" t="s">
        <v>3228</v>
      </c>
      <c r="E242" s="131" t="s">
        <v>509</v>
      </c>
      <c r="F242" s="83" t="s">
        <v>14</v>
      </c>
      <c r="G242" s="16">
        <v>110</v>
      </c>
      <c r="H242" s="169">
        <v>0</v>
      </c>
      <c r="I242" s="177">
        <f t="shared" si="17"/>
        <v>0</v>
      </c>
      <c r="J242" s="58"/>
      <c r="K242" s="155">
        <f>Tabela1[[#This Row],[Količina]]-Tabela1[[#This Row],[Cena skupaj]]</f>
        <v>110</v>
      </c>
      <c r="L242" s="164">
        <f>IF(Tabela1[[#This Row],[Cena za enoto]]=1,Tabela1[[#This Row],[Količina]],0)</f>
        <v>0</v>
      </c>
      <c r="M242" s="145">
        <f>Tabela1[[#This Row],[Cena za enoto]]</f>
        <v>0</v>
      </c>
      <c r="N242" s="145">
        <f t="shared" si="14"/>
        <v>0</v>
      </c>
    </row>
    <row r="243" spans="1:14" s="152" customFormat="1" ht="22.5">
      <c r="A243" s="139">
        <v>237</v>
      </c>
      <c r="B243" s="98"/>
      <c r="C243" s="132" t="str">
        <f>IF(H243&lt;&gt;"",COUNTA($H$12:H243),"")</f>
        <v/>
      </c>
      <c r="D243" s="15" t="s">
        <v>3229</v>
      </c>
      <c r="E243" s="131" t="s">
        <v>55</v>
      </c>
      <c r="F243" s="83"/>
      <c r="G243" s="16"/>
      <c r="H243" s="159"/>
      <c r="I243" s="177" t="str">
        <f t="shared" si="17"/>
        <v/>
      </c>
      <c r="J243" s="65"/>
      <c r="K243" s="155"/>
      <c r="L243" s="164">
        <f>IF(Tabela1[[#This Row],[Cena za enoto]]=1,Tabela1[[#This Row],[Količina]],0)</f>
        <v>0</v>
      </c>
      <c r="M243" s="145">
        <f>Tabela1[[#This Row],[Cena za enoto]]</f>
        <v>0</v>
      </c>
      <c r="N243" s="145">
        <f t="shared" si="14"/>
        <v>0</v>
      </c>
    </row>
    <row r="244" spans="1:14" s="152" customFormat="1" ht="33.75">
      <c r="A244" s="139">
        <v>238</v>
      </c>
      <c r="B244" s="98"/>
      <c r="C244" s="132">
        <f>IF(H244&lt;&gt;"",COUNTA($H$12:H244),"")</f>
        <v>123</v>
      </c>
      <c r="D244" s="15"/>
      <c r="E244" s="131" t="s">
        <v>510</v>
      </c>
      <c r="F244" s="83" t="s">
        <v>6</v>
      </c>
      <c r="G244" s="16">
        <v>1.7</v>
      </c>
      <c r="H244" s="169">
        <v>0</v>
      </c>
      <c r="I244" s="177">
        <f t="shared" si="17"/>
        <v>0</v>
      </c>
      <c r="J244" s="65"/>
      <c r="K244" s="155">
        <f>Tabela1[[#This Row],[Količina]]-Tabela1[[#This Row],[Cena skupaj]]</f>
        <v>1.7</v>
      </c>
      <c r="L244" s="164">
        <f>IF(Tabela1[[#This Row],[Cena za enoto]]=1,Tabela1[[#This Row],[Količina]],0)</f>
        <v>0</v>
      </c>
      <c r="M244" s="145">
        <f>Tabela1[[#This Row],[Cena za enoto]]</f>
        <v>0</v>
      </c>
      <c r="N244" s="145">
        <f t="shared" si="14"/>
        <v>0</v>
      </c>
    </row>
    <row r="245" spans="1:14" s="152" customFormat="1" ht="22.5">
      <c r="A245" s="139">
        <v>239</v>
      </c>
      <c r="B245" s="98"/>
      <c r="C245" s="132" t="str">
        <f>IF(H245&lt;&gt;"",COUNTA($H$12:H245),"")</f>
        <v/>
      </c>
      <c r="D245" s="15" t="s">
        <v>3230</v>
      </c>
      <c r="E245" s="131" t="s">
        <v>56</v>
      </c>
      <c r="F245" s="83"/>
      <c r="G245" s="16"/>
      <c r="H245" s="159"/>
      <c r="I245" s="177" t="str">
        <f t="shared" si="17"/>
        <v/>
      </c>
      <c r="J245" s="65"/>
      <c r="K245" s="155"/>
      <c r="L245" s="164">
        <f>IF(Tabela1[[#This Row],[Cena za enoto]]=1,Tabela1[[#This Row],[Količina]],0)</f>
        <v>0</v>
      </c>
      <c r="M245" s="145">
        <f>Tabela1[[#This Row],[Cena za enoto]]</f>
        <v>0</v>
      </c>
      <c r="N245" s="145">
        <f t="shared" si="14"/>
        <v>0</v>
      </c>
    </row>
    <row r="246" spans="1:14" s="152" customFormat="1" ht="33.75">
      <c r="A246" s="139">
        <v>240</v>
      </c>
      <c r="B246" s="98"/>
      <c r="C246" s="132" t="str">
        <f>IF(H246&lt;&gt;"",COUNTA($H$12:H246),"")</f>
        <v/>
      </c>
      <c r="D246" s="15"/>
      <c r="E246" s="131" t="s">
        <v>511</v>
      </c>
      <c r="F246" s="83"/>
      <c r="G246" s="16"/>
      <c r="H246" s="159"/>
      <c r="I246" s="177" t="str">
        <f t="shared" si="17"/>
        <v/>
      </c>
      <c r="J246" s="65"/>
      <c r="K246" s="155"/>
      <c r="L246" s="164">
        <f>IF(Tabela1[[#This Row],[Cena za enoto]]=1,Tabela1[[#This Row],[Količina]],0)</f>
        <v>0</v>
      </c>
      <c r="M246" s="145">
        <f>Tabela1[[#This Row],[Cena za enoto]]</f>
        <v>0</v>
      </c>
      <c r="N246" s="145">
        <f t="shared" si="14"/>
        <v>0</v>
      </c>
    </row>
    <row r="247" spans="1:14" s="152" customFormat="1" ht="22.5">
      <c r="A247" s="139">
        <v>241</v>
      </c>
      <c r="B247" s="98"/>
      <c r="C247" s="132">
        <f>IF(H247&lt;&gt;"",COUNTA($H$12:H247),"")</f>
        <v>124</v>
      </c>
      <c r="D247" s="15" t="s">
        <v>29</v>
      </c>
      <c r="E247" s="131" t="s">
        <v>512</v>
      </c>
      <c r="F247" s="83" t="s">
        <v>6</v>
      </c>
      <c r="G247" s="16">
        <v>1.2</v>
      </c>
      <c r="H247" s="169">
        <v>0</v>
      </c>
      <c r="I247" s="177">
        <f t="shared" si="17"/>
        <v>0</v>
      </c>
      <c r="J247" s="65"/>
      <c r="K247" s="155">
        <f>Tabela1[[#This Row],[Količina]]-Tabela1[[#This Row],[Cena skupaj]]</f>
        <v>1.2</v>
      </c>
      <c r="L247" s="164">
        <f>IF(Tabela1[[#This Row],[Cena za enoto]]=1,Tabela1[[#This Row],[Količina]],0)</f>
        <v>0</v>
      </c>
      <c r="M247" s="145">
        <f>Tabela1[[#This Row],[Cena za enoto]]</f>
        <v>0</v>
      </c>
      <c r="N247" s="145">
        <f t="shared" si="14"/>
        <v>0</v>
      </c>
    </row>
    <row r="248" spans="1:14" s="152" customFormat="1">
      <c r="A248" s="139">
        <v>242</v>
      </c>
      <c r="B248" s="98"/>
      <c r="C248" s="132">
        <f>IF(H248&lt;&gt;"",COUNTA($H$12:H248),"")</f>
        <v>125</v>
      </c>
      <c r="D248" s="15" t="s">
        <v>30</v>
      </c>
      <c r="E248" s="131" t="s">
        <v>513</v>
      </c>
      <c r="F248" s="83" t="s">
        <v>6</v>
      </c>
      <c r="G248" s="16">
        <v>5.9</v>
      </c>
      <c r="H248" s="169">
        <v>0</v>
      </c>
      <c r="I248" s="177">
        <f t="shared" si="17"/>
        <v>0</v>
      </c>
      <c r="J248" s="65"/>
      <c r="K248" s="155">
        <f>Tabela1[[#This Row],[Količina]]-Tabela1[[#This Row],[Cena skupaj]]</f>
        <v>5.9</v>
      </c>
      <c r="L248" s="164">
        <f>IF(Tabela1[[#This Row],[Cena za enoto]]=1,Tabela1[[#This Row],[Količina]],0)</f>
        <v>0</v>
      </c>
      <c r="M248" s="145">
        <f>Tabela1[[#This Row],[Cena za enoto]]</f>
        <v>0</v>
      </c>
      <c r="N248" s="145">
        <f t="shared" si="14"/>
        <v>0</v>
      </c>
    </row>
    <row r="249" spans="1:14" s="152" customFormat="1" ht="22.5">
      <c r="A249" s="139">
        <v>243</v>
      </c>
      <c r="B249" s="98"/>
      <c r="C249" s="132" t="str">
        <f>IF(H249&lt;&gt;"",COUNTA($H$12:H249),"")</f>
        <v/>
      </c>
      <c r="D249" s="15" t="s">
        <v>3231</v>
      </c>
      <c r="E249" s="131" t="s">
        <v>514</v>
      </c>
      <c r="F249" s="83"/>
      <c r="G249" s="16"/>
      <c r="H249" s="159"/>
      <c r="I249" s="177" t="str">
        <f t="shared" si="17"/>
        <v/>
      </c>
      <c r="J249" s="65"/>
      <c r="K249" s="155"/>
      <c r="L249" s="164">
        <f>IF(Tabela1[[#This Row],[Cena za enoto]]=1,Tabela1[[#This Row],[Količina]],0)</f>
        <v>0</v>
      </c>
      <c r="M249" s="145">
        <f>Tabela1[[#This Row],[Cena za enoto]]</f>
        <v>0</v>
      </c>
      <c r="N249" s="145">
        <f t="shared" si="14"/>
        <v>0</v>
      </c>
    </row>
    <row r="250" spans="1:14" s="152" customFormat="1" ht="22.5">
      <c r="A250" s="139">
        <v>244</v>
      </c>
      <c r="B250" s="98"/>
      <c r="C250" s="132" t="str">
        <f>IF(H250&lt;&gt;"",COUNTA($H$12:H250),"")</f>
        <v/>
      </c>
      <c r="D250" s="15"/>
      <c r="E250" s="131" t="s">
        <v>515</v>
      </c>
      <c r="F250" s="83"/>
      <c r="G250" s="16"/>
      <c r="H250" s="159"/>
      <c r="I250" s="177" t="str">
        <f t="shared" si="17"/>
        <v/>
      </c>
      <c r="J250" s="65"/>
      <c r="K250" s="155"/>
      <c r="L250" s="164">
        <f>IF(Tabela1[[#This Row],[Cena za enoto]]=1,Tabela1[[#This Row],[Količina]],0)</f>
        <v>0</v>
      </c>
      <c r="M250" s="145">
        <f>Tabela1[[#This Row],[Cena za enoto]]</f>
        <v>0</v>
      </c>
      <c r="N250" s="145">
        <f t="shared" si="14"/>
        <v>0</v>
      </c>
    </row>
    <row r="251" spans="1:14" s="152" customFormat="1">
      <c r="A251" s="139">
        <v>245</v>
      </c>
      <c r="B251" s="98"/>
      <c r="C251" s="132">
        <f>IF(H251&lt;&gt;"",COUNTA($H$12:H251),"")</f>
        <v>126</v>
      </c>
      <c r="D251" s="15"/>
      <c r="E251" s="131" t="s">
        <v>516</v>
      </c>
      <c r="F251" s="83" t="s">
        <v>6</v>
      </c>
      <c r="G251" s="16">
        <v>20.6</v>
      </c>
      <c r="H251" s="169">
        <v>0</v>
      </c>
      <c r="I251" s="177">
        <f t="shared" si="17"/>
        <v>0</v>
      </c>
      <c r="J251" s="65"/>
      <c r="K251" s="155">
        <f>Tabela1[[#This Row],[Količina]]-Tabela1[[#This Row],[Cena skupaj]]</f>
        <v>20.6</v>
      </c>
      <c r="L251" s="164">
        <f>IF(Tabela1[[#This Row],[Cena za enoto]]=1,Tabela1[[#This Row],[Količina]],0)</f>
        <v>0</v>
      </c>
      <c r="M251" s="145">
        <f>Tabela1[[#This Row],[Cena za enoto]]</f>
        <v>0</v>
      </c>
      <c r="N251" s="145">
        <f t="shared" si="14"/>
        <v>0</v>
      </c>
    </row>
    <row r="252" spans="1:14" s="145" customFormat="1">
      <c r="A252" s="139">
        <v>246</v>
      </c>
      <c r="B252" s="93">
        <v>3</v>
      </c>
      <c r="C252" s="192" t="str">
        <f>IF(H252&lt;&gt;"",COUNTA($H$12:H252),"")</f>
        <v/>
      </c>
      <c r="D252" s="14"/>
      <c r="E252" s="193" t="s">
        <v>517</v>
      </c>
      <c r="F252" s="114"/>
      <c r="G252" s="37"/>
      <c r="H252" s="160"/>
      <c r="I252" s="158">
        <f>SUM(I253:I267)</f>
        <v>0</v>
      </c>
      <c r="J252" s="58"/>
      <c r="K252" s="155">
        <f>Tabela1[[#This Row],[Količina]]-Tabela1[[#This Row],[Cena skupaj]]</f>
        <v>0</v>
      </c>
      <c r="L252" s="164">
        <f>IF(Tabela1[[#This Row],[Cena za enoto]]=1,Tabela1[[#This Row],[Količina]],0)</f>
        <v>0</v>
      </c>
      <c r="M252" s="145">
        <f>Tabela1[[#This Row],[Cena za enoto]]</f>
        <v>0</v>
      </c>
      <c r="N252" s="145">
        <f t="shared" si="14"/>
        <v>0</v>
      </c>
    </row>
    <row r="253" spans="1:14" s="145" customFormat="1" ht="67.5">
      <c r="A253" s="139">
        <v>247</v>
      </c>
      <c r="B253" s="98"/>
      <c r="C253" s="132" t="str">
        <f>IF(H253&lt;&gt;"",COUNTA($H$12:H253),"")</f>
        <v/>
      </c>
      <c r="D253" s="15"/>
      <c r="E253" s="131" t="s">
        <v>518</v>
      </c>
      <c r="F253" s="83"/>
      <c r="G253" s="16"/>
      <c r="H253" s="159"/>
      <c r="I253" s="177" t="str">
        <f t="shared" ref="I253:I267" si="18">IF(ISNUMBER(G253),ROUND(G253*H253,2),"")</f>
        <v/>
      </c>
      <c r="J253" s="58"/>
      <c r="K253" s="155"/>
      <c r="L253" s="164">
        <f>IF(Tabela1[[#This Row],[Cena za enoto]]=1,Tabela1[[#This Row],[Količina]],0)</f>
        <v>0</v>
      </c>
      <c r="M253" s="145">
        <f>Tabela1[[#This Row],[Cena za enoto]]</f>
        <v>0</v>
      </c>
      <c r="N253" s="145">
        <f t="shared" si="14"/>
        <v>0</v>
      </c>
    </row>
    <row r="254" spans="1:14" s="152" customFormat="1" ht="33.75">
      <c r="A254" s="139">
        <v>248</v>
      </c>
      <c r="B254" s="98"/>
      <c r="C254" s="132" t="str">
        <f>IF(H254&lt;&gt;"",COUNTA($H$12:H254),"")</f>
        <v/>
      </c>
      <c r="D254" s="15" t="s">
        <v>3226</v>
      </c>
      <c r="E254" s="131" t="s">
        <v>519</v>
      </c>
      <c r="F254" s="83"/>
      <c r="G254" s="16"/>
      <c r="H254" s="159"/>
      <c r="I254" s="177" t="str">
        <f t="shared" si="18"/>
        <v/>
      </c>
      <c r="J254" s="65"/>
      <c r="K254" s="155"/>
      <c r="L254" s="164">
        <f>IF(Tabela1[[#This Row],[Cena za enoto]]=1,Tabela1[[#This Row],[Količina]],0)</f>
        <v>0</v>
      </c>
      <c r="M254" s="145">
        <f>Tabela1[[#This Row],[Cena za enoto]]</f>
        <v>0</v>
      </c>
      <c r="N254" s="145">
        <f t="shared" si="14"/>
        <v>0</v>
      </c>
    </row>
    <row r="255" spans="1:14" s="152" customFormat="1" ht="22.5">
      <c r="A255" s="139">
        <v>249</v>
      </c>
      <c r="B255" s="98"/>
      <c r="C255" s="132" t="str">
        <f>IF(H255&lt;&gt;"",COUNTA($H$12:H255),"")</f>
        <v/>
      </c>
      <c r="D255" s="15" t="s">
        <v>29</v>
      </c>
      <c r="E255" s="200" t="s">
        <v>529</v>
      </c>
      <c r="F255" s="83"/>
      <c r="G255" s="16"/>
      <c r="H255" s="159"/>
      <c r="I255" s="177" t="str">
        <f t="shared" si="18"/>
        <v/>
      </c>
      <c r="J255" s="65"/>
      <c r="K255" s="155"/>
      <c r="L255" s="164">
        <f>IF(Tabela1[[#This Row],[Cena za enoto]]=1,Tabela1[[#This Row],[Količina]],0)</f>
        <v>0</v>
      </c>
      <c r="M255" s="145">
        <f>Tabela1[[#This Row],[Cena za enoto]]</f>
        <v>0</v>
      </c>
      <c r="N255" s="145">
        <f t="shared" si="14"/>
        <v>0</v>
      </c>
    </row>
    <row r="256" spans="1:14" s="152" customFormat="1" ht="22.5">
      <c r="A256" s="139">
        <v>250</v>
      </c>
      <c r="B256" s="98"/>
      <c r="C256" s="132" t="str">
        <f>IF(H256&lt;&gt;"",COUNTA($H$12:H256),"")</f>
        <v/>
      </c>
      <c r="D256" s="15"/>
      <c r="E256" s="131" t="s">
        <v>520</v>
      </c>
      <c r="F256" s="83"/>
      <c r="G256" s="16"/>
      <c r="H256" s="159"/>
      <c r="I256" s="177" t="str">
        <f t="shared" si="18"/>
        <v/>
      </c>
      <c r="J256" s="65"/>
      <c r="K256" s="155"/>
      <c r="L256" s="164">
        <f>IF(Tabela1[[#This Row],[Cena za enoto]]=1,Tabela1[[#This Row],[Količina]],0)</f>
        <v>0</v>
      </c>
      <c r="M256" s="145">
        <f>Tabela1[[#This Row],[Cena za enoto]]</f>
        <v>0</v>
      </c>
      <c r="N256" s="145">
        <f t="shared" si="14"/>
        <v>0</v>
      </c>
    </row>
    <row r="257" spans="1:14" s="152" customFormat="1">
      <c r="A257" s="139">
        <v>251</v>
      </c>
      <c r="B257" s="98"/>
      <c r="C257" s="132">
        <f>IF(H257&lt;&gt;"",COUNTA($H$12:H257),"")</f>
        <v>127</v>
      </c>
      <c r="D257" s="15"/>
      <c r="E257" s="131" t="s">
        <v>521</v>
      </c>
      <c r="F257" s="83" t="s">
        <v>10</v>
      </c>
      <c r="G257" s="16">
        <v>3</v>
      </c>
      <c r="H257" s="169">
        <v>0</v>
      </c>
      <c r="I257" s="177">
        <f t="shared" si="18"/>
        <v>0</v>
      </c>
      <c r="J257" s="65"/>
      <c r="K257" s="155">
        <f>Tabela1[[#This Row],[Količina]]-Tabela1[[#This Row],[Cena skupaj]]</f>
        <v>3</v>
      </c>
      <c r="L257" s="164">
        <f>IF(Tabela1[[#This Row],[Cena za enoto]]=1,Tabela1[[#This Row],[Količina]],0)</f>
        <v>0</v>
      </c>
      <c r="M257" s="145">
        <f>Tabela1[[#This Row],[Cena za enoto]]</f>
        <v>0</v>
      </c>
      <c r="N257" s="145">
        <f t="shared" si="14"/>
        <v>0</v>
      </c>
    </row>
    <row r="258" spans="1:14" s="152" customFormat="1" ht="22.5">
      <c r="A258" s="139">
        <v>252</v>
      </c>
      <c r="B258" s="98"/>
      <c r="C258" s="132">
        <f>IF(H258&lt;&gt;"",COUNTA($H$12:H258),"")</f>
        <v>128</v>
      </c>
      <c r="D258" s="15" t="s">
        <v>30</v>
      </c>
      <c r="E258" s="131" t="s">
        <v>530</v>
      </c>
      <c r="F258" s="83" t="s">
        <v>10</v>
      </c>
      <c r="G258" s="16">
        <v>1</v>
      </c>
      <c r="H258" s="169">
        <v>0</v>
      </c>
      <c r="I258" s="177">
        <f t="shared" si="18"/>
        <v>0</v>
      </c>
      <c r="J258" s="65"/>
      <c r="K258" s="155">
        <f>Tabela1[[#This Row],[Količina]]-Tabela1[[#This Row],[Cena skupaj]]</f>
        <v>1</v>
      </c>
      <c r="L258" s="164">
        <f>IF(Tabela1[[#This Row],[Cena za enoto]]=1,Tabela1[[#This Row],[Količina]],0)</f>
        <v>0</v>
      </c>
      <c r="M258" s="145">
        <f>Tabela1[[#This Row],[Cena za enoto]]</f>
        <v>0</v>
      </c>
      <c r="N258" s="145">
        <f t="shared" si="14"/>
        <v>0</v>
      </c>
    </row>
    <row r="259" spans="1:14" s="152" customFormat="1" ht="33.75">
      <c r="A259" s="139">
        <v>253</v>
      </c>
      <c r="B259" s="98"/>
      <c r="C259" s="132" t="str">
        <f>IF(H259&lt;&gt;"",COUNTA($H$12:H259),"")</f>
        <v/>
      </c>
      <c r="D259" s="15" t="s">
        <v>3227</v>
      </c>
      <c r="E259" s="131" t="s">
        <v>531</v>
      </c>
      <c r="F259" s="83"/>
      <c r="G259" s="16"/>
      <c r="H259" s="159"/>
      <c r="I259" s="177" t="str">
        <f t="shared" si="18"/>
        <v/>
      </c>
      <c r="J259" s="65"/>
      <c r="K259" s="155"/>
      <c r="L259" s="164">
        <f>IF(Tabela1[[#This Row],[Cena za enoto]]=1,Tabela1[[#This Row],[Količina]],0)</f>
        <v>0</v>
      </c>
      <c r="M259" s="145">
        <f>Tabela1[[#This Row],[Cena za enoto]]</f>
        <v>0</v>
      </c>
      <c r="N259" s="145">
        <f t="shared" si="14"/>
        <v>0</v>
      </c>
    </row>
    <row r="260" spans="1:14" s="152" customFormat="1">
      <c r="A260" s="139">
        <v>254</v>
      </c>
      <c r="B260" s="98"/>
      <c r="C260" s="132" t="str">
        <f>IF(H260&lt;&gt;"",COUNTA($H$12:H260),"")</f>
        <v/>
      </c>
      <c r="D260" s="15"/>
      <c r="E260" s="131" t="s">
        <v>522</v>
      </c>
      <c r="F260" s="83"/>
      <c r="G260" s="16"/>
      <c r="H260" s="159"/>
      <c r="I260" s="177" t="str">
        <f t="shared" si="18"/>
        <v/>
      </c>
      <c r="J260" s="65"/>
      <c r="K260" s="155"/>
      <c r="L260" s="164">
        <f>IF(Tabela1[[#This Row],[Cena za enoto]]=1,Tabela1[[#This Row],[Količina]],0)</f>
        <v>0</v>
      </c>
      <c r="M260" s="145">
        <f>Tabela1[[#This Row],[Cena za enoto]]</f>
        <v>0</v>
      </c>
      <c r="N260" s="145">
        <f t="shared" si="14"/>
        <v>0</v>
      </c>
    </row>
    <row r="261" spans="1:14" s="152" customFormat="1">
      <c r="A261" s="139">
        <v>255</v>
      </c>
      <c r="B261" s="98"/>
      <c r="C261" s="132">
        <f>IF(H261&lt;&gt;"",COUNTA($H$12:H261),"")</f>
        <v>129</v>
      </c>
      <c r="D261" s="15"/>
      <c r="E261" s="131" t="s">
        <v>532</v>
      </c>
      <c r="F261" s="83" t="s">
        <v>10</v>
      </c>
      <c r="G261" s="16">
        <v>1</v>
      </c>
      <c r="H261" s="169">
        <v>0</v>
      </c>
      <c r="I261" s="177">
        <f t="shared" si="18"/>
        <v>0</v>
      </c>
      <c r="J261" s="65"/>
      <c r="K261" s="155">
        <f>Tabela1[[#This Row],[Količina]]-Tabela1[[#This Row],[Cena skupaj]]</f>
        <v>1</v>
      </c>
      <c r="L261" s="164">
        <f>IF(Tabela1[[#This Row],[Cena za enoto]]=1,Tabela1[[#This Row],[Količina]],0)</f>
        <v>0</v>
      </c>
      <c r="M261" s="145">
        <f>Tabela1[[#This Row],[Cena za enoto]]</f>
        <v>0</v>
      </c>
      <c r="N261" s="145">
        <f t="shared" si="14"/>
        <v>0</v>
      </c>
    </row>
    <row r="262" spans="1:14" s="152" customFormat="1" ht="22.5">
      <c r="A262" s="139">
        <v>256</v>
      </c>
      <c r="B262" s="98"/>
      <c r="C262" s="132" t="str">
        <f>IF(H262&lt;&gt;"",COUNTA($H$12:H262),"")</f>
        <v/>
      </c>
      <c r="D262" s="15" t="s">
        <v>3224</v>
      </c>
      <c r="E262" s="131" t="s">
        <v>523</v>
      </c>
      <c r="F262" s="83"/>
      <c r="G262" s="16"/>
      <c r="H262" s="159"/>
      <c r="I262" s="177" t="str">
        <f t="shared" si="18"/>
        <v/>
      </c>
      <c r="J262" s="65"/>
      <c r="K262" s="155"/>
      <c r="L262" s="164">
        <f>IF(Tabela1[[#This Row],[Cena za enoto]]=1,Tabela1[[#This Row],[Količina]],0)</f>
        <v>0</v>
      </c>
      <c r="M262" s="145">
        <f>Tabela1[[#This Row],[Cena za enoto]]</f>
        <v>0</v>
      </c>
      <c r="N262" s="145">
        <f t="shared" si="14"/>
        <v>0</v>
      </c>
    </row>
    <row r="263" spans="1:14" s="152" customFormat="1">
      <c r="A263" s="139">
        <v>257</v>
      </c>
      <c r="B263" s="98"/>
      <c r="C263" s="132">
        <f>IF(H263&lt;&gt;"",COUNTA($H$12:H263),"")</f>
        <v>130</v>
      </c>
      <c r="D263" s="15" t="s">
        <v>29</v>
      </c>
      <c r="E263" s="131" t="s">
        <v>524</v>
      </c>
      <c r="F263" s="83" t="s">
        <v>10</v>
      </c>
      <c r="G263" s="16">
        <v>1</v>
      </c>
      <c r="H263" s="169">
        <v>0</v>
      </c>
      <c r="I263" s="177">
        <f t="shared" si="18"/>
        <v>0</v>
      </c>
      <c r="J263" s="65"/>
      <c r="K263" s="155">
        <f>Tabela1[[#This Row],[Količina]]-Tabela1[[#This Row],[Cena skupaj]]</f>
        <v>1</v>
      </c>
      <c r="L263" s="164">
        <f>IF(Tabela1[[#This Row],[Cena za enoto]]=1,Tabela1[[#This Row],[Količina]],0)</f>
        <v>0</v>
      </c>
      <c r="M263" s="145">
        <f>Tabela1[[#This Row],[Cena za enoto]]</f>
        <v>0</v>
      </c>
      <c r="N263" s="145">
        <f t="shared" si="14"/>
        <v>0</v>
      </c>
    </row>
    <row r="264" spans="1:14" s="152" customFormat="1">
      <c r="A264" s="139">
        <v>258</v>
      </c>
      <c r="B264" s="98"/>
      <c r="C264" s="132">
        <f>IF(H264&lt;&gt;"",COUNTA($H$12:H264),"")</f>
        <v>131</v>
      </c>
      <c r="D264" s="15" t="s">
        <v>30</v>
      </c>
      <c r="E264" s="131" t="s">
        <v>525</v>
      </c>
      <c r="F264" s="83" t="s">
        <v>10</v>
      </c>
      <c r="G264" s="16">
        <v>2</v>
      </c>
      <c r="H264" s="169">
        <v>0</v>
      </c>
      <c r="I264" s="177">
        <f t="shared" si="18"/>
        <v>0</v>
      </c>
      <c r="J264" s="65"/>
      <c r="K264" s="155">
        <f>Tabela1[[#This Row],[Količina]]-Tabela1[[#This Row],[Cena skupaj]]</f>
        <v>2</v>
      </c>
      <c r="L264" s="164">
        <f>IF(Tabela1[[#This Row],[Cena za enoto]]=1,Tabela1[[#This Row],[Količina]],0)</f>
        <v>0</v>
      </c>
      <c r="M264" s="145">
        <f>Tabela1[[#This Row],[Cena za enoto]]</f>
        <v>0</v>
      </c>
      <c r="N264" s="145">
        <f t="shared" si="14"/>
        <v>0</v>
      </c>
    </row>
    <row r="265" spans="1:14" s="152" customFormat="1" ht="56.25">
      <c r="A265" s="139">
        <v>259</v>
      </c>
      <c r="B265" s="98"/>
      <c r="C265" s="132" t="str">
        <f>IF(H265&lt;&gt;"",COUNTA($H$12:H265),"")</f>
        <v/>
      </c>
      <c r="D265" s="15" t="s">
        <v>3228</v>
      </c>
      <c r="E265" s="131" t="s">
        <v>526</v>
      </c>
      <c r="F265" s="83"/>
      <c r="G265" s="16"/>
      <c r="H265" s="159"/>
      <c r="I265" s="177" t="str">
        <f t="shared" si="18"/>
        <v/>
      </c>
      <c r="J265" s="65"/>
      <c r="K265" s="155"/>
      <c r="L265" s="164">
        <f>IF(Tabela1[[#This Row],[Cena za enoto]]=1,Tabela1[[#This Row],[Količina]],0)</f>
        <v>0</v>
      </c>
      <c r="M265" s="145">
        <f>Tabela1[[#This Row],[Cena za enoto]]</f>
        <v>0</v>
      </c>
      <c r="N265" s="145">
        <f t="shared" si="14"/>
        <v>0</v>
      </c>
    </row>
    <row r="266" spans="1:14" s="152" customFormat="1">
      <c r="A266" s="139">
        <v>260</v>
      </c>
      <c r="B266" s="98"/>
      <c r="C266" s="132">
        <f>IF(H266&lt;&gt;"",COUNTA($H$12:H266),"")</f>
        <v>132</v>
      </c>
      <c r="D266" s="15"/>
      <c r="E266" s="131" t="s">
        <v>527</v>
      </c>
      <c r="F266" s="83" t="s">
        <v>14</v>
      </c>
      <c r="G266" s="16">
        <v>12.8</v>
      </c>
      <c r="H266" s="169">
        <v>0</v>
      </c>
      <c r="I266" s="177">
        <f t="shared" si="18"/>
        <v>0</v>
      </c>
      <c r="J266" s="65"/>
      <c r="K266" s="155">
        <f>Tabela1[[#This Row],[Količina]]-Tabela1[[#This Row],[Cena skupaj]]</f>
        <v>12.8</v>
      </c>
      <c r="L266" s="164">
        <f>IF(Tabela1[[#This Row],[Cena za enoto]]=1,Tabela1[[#This Row],[Količina]],0)</f>
        <v>0</v>
      </c>
      <c r="M266" s="145">
        <f>Tabela1[[#This Row],[Cena za enoto]]</f>
        <v>0</v>
      </c>
      <c r="N266" s="145">
        <f t="shared" si="14"/>
        <v>0</v>
      </c>
    </row>
    <row r="267" spans="1:14" s="145" customFormat="1" ht="22.5">
      <c r="A267" s="139">
        <v>261</v>
      </c>
      <c r="B267" s="98"/>
      <c r="C267" s="132">
        <f>IF(H267&lt;&gt;"",COUNTA($H$12:H267),"")</f>
        <v>133</v>
      </c>
      <c r="D267" s="15" t="s">
        <v>3229</v>
      </c>
      <c r="E267" s="131" t="s">
        <v>528</v>
      </c>
      <c r="F267" s="83" t="s">
        <v>10</v>
      </c>
      <c r="G267" s="16">
        <v>1</v>
      </c>
      <c r="H267" s="169">
        <v>0</v>
      </c>
      <c r="I267" s="177">
        <f t="shared" si="18"/>
        <v>0</v>
      </c>
      <c r="J267" s="58"/>
      <c r="K267" s="155">
        <f>Tabela1[[#This Row],[Količina]]-Tabela1[[#This Row],[Cena skupaj]]</f>
        <v>1</v>
      </c>
      <c r="L267" s="164">
        <f>IF(Tabela1[[#This Row],[Cena za enoto]]=1,Tabela1[[#This Row],[Količina]],0)</f>
        <v>0</v>
      </c>
      <c r="M267" s="145">
        <f>Tabela1[[#This Row],[Cena za enoto]]</f>
        <v>0</v>
      </c>
      <c r="N267" s="145">
        <f t="shared" si="14"/>
        <v>0</v>
      </c>
    </row>
    <row r="268" spans="1:14" s="145" customFormat="1">
      <c r="A268" s="139">
        <v>262</v>
      </c>
      <c r="B268" s="93">
        <v>3</v>
      </c>
      <c r="C268" s="192" t="str">
        <f>IF(H268&lt;&gt;"",COUNTA($H$12:H268),"")</f>
        <v/>
      </c>
      <c r="D268" s="14"/>
      <c r="E268" s="193" t="s">
        <v>533</v>
      </c>
      <c r="F268" s="114"/>
      <c r="G268" s="37"/>
      <c r="H268" s="160"/>
      <c r="I268" s="158">
        <f>SUM(I269:I280)</f>
        <v>0</v>
      </c>
      <c r="J268" s="58"/>
      <c r="K268" s="155">
        <f>Tabela1[[#This Row],[Količina]]-Tabela1[[#This Row],[Cena skupaj]]</f>
        <v>0</v>
      </c>
      <c r="L268" s="164">
        <f>IF(Tabela1[[#This Row],[Cena za enoto]]=1,Tabela1[[#This Row],[Količina]],0)</f>
        <v>0</v>
      </c>
      <c r="M268" s="145">
        <f>Tabela1[[#This Row],[Cena za enoto]]</f>
        <v>0</v>
      </c>
      <c r="N268" s="145">
        <f t="shared" si="14"/>
        <v>0</v>
      </c>
    </row>
    <row r="269" spans="1:14" s="145" customFormat="1" ht="45">
      <c r="A269" s="139">
        <v>263</v>
      </c>
      <c r="B269" s="98"/>
      <c r="C269" s="132" t="str">
        <f>IF(H269&lt;&gt;"",COUNTA($H$12:H269),"")</f>
        <v/>
      </c>
      <c r="D269" s="15"/>
      <c r="E269" s="131" t="s">
        <v>534</v>
      </c>
      <c r="F269" s="83"/>
      <c r="G269" s="16"/>
      <c r="H269" s="159"/>
      <c r="I269" s="177" t="str">
        <f t="shared" ref="I269:I280" si="19">IF(ISNUMBER(G269),ROUND(G269*H269,2),"")</f>
        <v/>
      </c>
      <c r="J269" s="58"/>
      <c r="K269" s="155"/>
      <c r="L269" s="164">
        <f>IF(Tabela1[[#This Row],[Cena za enoto]]=1,Tabela1[[#This Row],[Količina]],0)</f>
        <v>0</v>
      </c>
      <c r="M269" s="145">
        <f>Tabela1[[#This Row],[Cena za enoto]]</f>
        <v>0</v>
      </c>
      <c r="N269" s="145">
        <f t="shared" si="14"/>
        <v>0</v>
      </c>
    </row>
    <row r="270" spans="1:14" s="152" customFormat="1" ht="90">
      <c r="A270" s="139">
        <v>264</v>
      </c>
      <c r="B270" s="98"/>
      <c r="C270" s="132" t="str">
        <f>IF(H270&lt;&gt;"",COUNTA($H$12:H270),"")</f>
        <v/>
      </c>
      <c r="D270" s="15" t="s">
        <v>3226</v>
      </c>
      <c r="E270" s="131" t="s">
        <v>536</v>
      </c>
      <c r="F270" s="83"/>
      <c r="G270" s="16"/>
      <c r="H270" s="159"/>
      <c r="I270" s="177" t="str">
        <f t="shared" si="19"/>
        <v/>
      </c>
      <c r="J270" s="65"/>
      <c r="K270" s="155"/>
      <c r="L270" s="164">
        <f>IF(Tabela1[[#This Row],[Cena za enoto]]=1,Tabela1[[#This Row],[Količina]],0)</f>
        <v>0</v>
      </c>
      <c r="M270" s="145">
        <f>Tabela1[[#This Row],[Cena za enoto]]</f>
        <v>0</v>
      </c>
      <c r="N270" s="145">
        <f t="shared" ref="N270:N333" si="20">L270*M270</f>
        <v>0</v>
      </c>
    </row>
    <row r="271" spans="1:14" s="152" customFormat="1" ht="22.5">
      <c r="A271" s="139">
        <v>265</v>
      </c>
      <c r="B271" s="98"/>
      <c r="C271" s="132" t="str">
        <f>IF(H271&lt;&gt;"",COUNTA($H$12:H271),"")</f>
        <v/>
      </c>
      <c r="D271" s="15"/>
      <c r="E271" s="131" t="s">
        <v>535</v>
      </c>
      <c r="F271" s="83"/>
      <c r="G271" s="16"/>
      <c r="H271" s="159"/>
      <c r="I271" s="177" t="str">
        <f t="shared" si="19"/>
        <v/>
      </c>
      <c r="J271" s="65"/>
      <c r="K271" s="155"/>
      <c r="L271" s="164">
        <f>IF(Tabela1[[#This Row],[Cena za enoto]]=1,Tabela1[[#This Row],[Količina]],0)</f>
        <v>0</v>
      </c>
      <c r="M271" s="145">
        <f>Tabela1[[#This Row],[Cena za enoto]]</f>
        <v>0</v>
      </c>
      <c r="N271" s="145">
        <f t="shared" si="20"/>
        <v>0</v>
      </c>
    </row>
    <row r="272" spans="1:14" s="152" customFormat="1" ht="22.5">
      <c r="A272" s="139">
        <v>266</v>
      </c>
      <c r="B272" s="98"/>
      <c r="C272" s="132">
        <f>IF(H272&lt;&gt;"",COUNTA($H$12:H272),"")</f>
        <v>134</v>
      </c>
      <c r="D272" s="15" t="s">
        <v>29</v>
      </c>
      <c r="E272" s="131" t="s">
        <v>537</v>
      </c>
      <c r="F272" s="83" t="s">
        <v>10</v>
      </c>
      <c r="G272" s="16">
        <v>1</v>
      </c>
      <c r="H272" s="169">
        <v>0</v>
      </c>
      <c r="I272" s="177">
        <f t="shared" si="19"/>
        <v>0</v>
      </c>
      <c r="J272" s="65"/>
      <c r="K272" s="155">
        <f>Tabela1[[#This Row],[Količina]]-Tabela1[[#This Row],[Cena skupaj]]</f>
        <v>1</v>
      </c>
      <c r="L272" s="164">
        <f>IF(Tabela1[[#This Row],[Cena za enoto]]=1,Tabela1[[#This Row],[Količina]],0)</f>
        <v>0</v>
      </c>
      <c r="M272" s="145">
        <f>Tabela1[[#This Row],[Cena za enoto]]</f>
        <v>0</v>
      </c>
      <c r="N272" s="145">
        <f t="shared" si="20"/>
        <v>0</v>
      </c>
    </row>
    <row r="273" spans="1:14" s="143" customFormat="1" ht="22.5">
      <c r="A273" s="139">
        <v>267</v>
      </c>
      <c r="B273" s="98"/>
      <c r="C273" s="132">
        <f>IF(H273&lt;&gt;"",COUNTA($H$12:H273),"")</f>
        <v>135</v>
      </c>
      <c r="D273" s="15" t="s">
        <v>30</v>
      </c>
      <c r="E273" s="131" t="s">
        <v>538</v>
      </c>
      <c r="F273" s="83" t="s">
        <v>10</v>
      </c>
      <c r="G273" s="16">
        <v>2</v>
      </c>
      <c r="H273" s="169">
        <v>0</v>
      </c>
      <c r="I273" s="177">
        <f t="shared" si="19"/>
        <v>0</v>
      </c>
      <c r="J273" s="42"/>
      <c r="K273" s="141">
        <f>Tabela1[[#This Row],[Količina]]-Tabela1[[#This Row],[Cena skupaj]]</f>
        <v>2</v>
      </c>
      <c r="L273" s="162">
        <f>IF(Tabela1[[#This Row],[Cena za enoto]]=1,Tabela1[[#This Row],[Količina]],0)</f>
        <v>0</v>
      </c>
      <c r="M273" s="139">
        <f>Tabela1[[#This Row],[Cena za enoto]]</f>
        <v>0</v>
      </c>
      <c r="N273" s="139">
        <f t="shared" si="20"/>
        <v>0</v>
      </c>
    </row>
    <row r="274" spans="1:14" s="143" customFormat="1" ht="22.5">
      <c r="A274" s="139">
        <v>268</v>
      </c>
      <c r="B274" s="98"/>
      <c r="C274" s="132">
        <f>IF(H274&lt;&gt;"",COUNTA($H$12:H274),"")</f>
        <v>136</v>
      </c>
      <c r="D274" s="15" t="s">
        <v>72</v>
      </c>
      <c r="E274" s="131" t="s">
        <v>539</v>
      </c>
      <c r="F274" s="83" t="s">
        <v>10</v>
      </c>
      <c r="G274" s="16">
        <v>1</v>
      </c>
      <c r="H274" s="169">
        <v>0</v>
      </c>
      <c r="I274" s="177">
        <f t="shared" si="19"/>
        <v>0</v>
      </c>
      <c r="J274" s="42"/>
      <c r="K274" s="141">
        <f>Tabela1[[#This Row],[Količina]]-Tabela1[[#This Row],[Cena skupaj]]</f>
        <v>1</v>
      </c>
      <c r="L274" s="162">
        <f>IF(Tabela1[[#This Row],[Cena za enoto]]=1,Tabela1[[#This Row],[Količina]],0)</f>
        <v>0</v>
      </c>
      <c r="M274" s="139">
        <f>Tabela1[[#This Row],[Cena za enoto]]</f>
        <v>0</v>
      </c>
      <c r="N274" s="139">
        <f t="shared" si="20"/>
        <v>0</v>
      </c>
    </row>
    <row r="275" spans="1:14" s="152" customFormat="1" ht="78.75">
      <c r="A275" s="139">
        <v>269</v>
      </c>
      <c r="B275" s="98"/>
      <c r="C275" s="132" t="str">
        <f>IF(H275&lt;&gt;"",COUNTA($H$12:H275),"")</f>
        <v/>
      </c>
      <c r="D275" s="15" t="s">
        <v>3227</v>
      </c>
      <c r="E275" s="131" t="s">
        <v>540</v>
      </c>
      <c r="F275" s="83"/>
      <c r="G275" s="16"/>
      <c r="H275" s="159"/>
      <c r="I275" s="177" t="str">
        <f t="shared" si="19"/>
        <v/>
      </c>
      <c r="J275" s="65"/>
      <c r="K275" s="155"/>
      <c r="L275" s="164">
        <f>IF(Tabela1[[#This Row],[Cena za enoto]]=1,Tabela1[[#This Row],[Količina]],0)</f>
        <v>0</v>
      </c>
      <c r="M275" s="145">
        <f>Tabela1[[#This Row],[Cena za enoto]]</f>
        <v>0</v>
      </c>
      <c r="N275" s="145">
        <f t="shared" si="20"/>
        <v>0</v>
      </c>
    </row>
    <row r="276" spans="1:14" s="152" customFormat="1">
      <c r="A276" s="139">
        <v>270</v>
      </c>
      <c r="B276" s="98"/>
      <c r="C276" s="132">
        <f>IF(H276&lt;&gt;"",COUNTA($H$12:H276),"")</f>
        <v>137</v>
      </c>
      <c r="D276" s="15" t="s">
        <v>29</v>
      </c>
      <c r="E276" s="131" t="s">
        <v>541</v>
      </c>
      <c r="F276" s="83" t="s">
        <v>10</v>
      </c>
      <c r="G276" s="16">
        <v>2</v>
      </c>
      <c r="H276" s="169">
        <v>0</v>
      </c>
      <c r="I276" s="177">
        <f t="shared" si="19"/>
        <v>0</v>
      </c>
      <c r="J276" s="65"/>
      <c r="K276" s="155">
        <f>Tabela1[[#This Row],[Količina]]-Tabela1[[#This Row],[Cena skupaj]]</f>
        <v>2</v>
      </c>
      <c r="L276" s="164">
        <f>IF(Tabela1[[#This Row],[Cena za enoto]]=1,Tabela1[[#This Row],[Količina]],0)</f>
        <v>0</v>
      </c>
      <c r="M276" s="145">
        <f>Tabela1[[#This Row],[Cena za enoto]]</f>
        <v>0</v>
      </c>
      <c r="N276" s="145">
        <f t="shared" si="20"/>
        <v>0</v>
      </c>
    </row>
    <row r="277" spans="1:14" s="152" customFormat="1" ht="22.5">
      <c r="A277" s="139">
        <v>271</v>
      </c>
      <c r="B277" s="98"/>
      <c r="C277" s="132">
        <f>IF(H277&lt;&gt;"",COUNTA($H$12:H277),"")</f>
        <v>138</v>
      </c>
      <c r="D277" s="15" t="s">
        <v>30</v>
      </c>
      <c r="E277" s="131" t="s">
        <v>542</v>
      </c>
      <c r="F277" s="83" t="s">
        <v>10</v>
      </c>
      <c r="G277" s="16">
        <v>1</v>
      </c>
      <c r="H277" s="169">
        <v>0</v>
      </c>
      <c r="I277" s="177">
        <f t="shared" si="19"/>
        <v>0</v>
      </c>
      <c r="J277" s="65"/>
      <c r="K277" s="155">
        <f>Tabela1[[#This Row],[Količina]]-Tabela1[[#This Row],[Cena skupaj]]</f>
        <v>1</v>
      </c>
      <c r="L277" s="164">
        <f>IF(Tabela1[[#This Row],[Cena za enoto]]=1,Tabela1[[#This Row],[Količina]],0)</f>
        <v>0</v>
      </c>
      <c r="M277" s="145">
        <f>Tabela1[[#This Row],[Cena za enoto]]</f>
        <v>0</v>
      </c>
      <c r="N277" s="145">
        <f t="shared" si="20"/>
        <v>0</v>
      </c>
    </row>
    <row r="278" spans="1:14" s="152" customFormat="1">
      <c r="A278" s="139">
        <v>272</v>
      </c>
      <c r="B278" s="98"/>
      <c r="C278" s="132">
        <f>IF(H278&lt;&gt;"",COUNTA($H$12:H278),"")</f>
        <v>139</v>
      </c>
      <c r="D278" s="15" t="s">
        <v>72</v>
      </c>
      <c r="E278" s="131" t="s">
        <v>543</v>
      </c>
      <c r="F278" s="83" t="s">
        <v>10</v>
      </c>
      <c r="G278" s="16">
        <v>2</v>
      </c>
      <c r="H278" s="169">
        <v>0</v>
      </c>
      <c r="I278" s="177">
        <f t="shared" si="19"/>
        <v>0</v>
      </c>
      <c r="J278" s="65"/>
      <c r="K278" s="155">
        <f>Tabela1[[#This Row],[Količina]]-Tabela1[[#This Row],[Cena skupaj]]</f>
        <v>2</v>
      </c>
      <c r="L278" s="164">
        <f>IF(Tabela1[[#This Row],[Cena za enoto]]=1,Tabela1[[#This Row],[Količina]],0)</f>
        <v>0</v>
      </c>
      <c r="M278" s="145">
        <f>Tabela1[[#This Row],[Cena za enoto]]</f>
        <v>0</v>
      </c>
      <c r="N278" s="145">
        <f t="shared" si="20"/>
        <v>0</v>
      </c>
    </row>
    <row r="279" spans="1:14" s="152" customFormat="1" ht="90">
      <c r="A279" s="139">
        <v>273</v>
      </c>
      <c r="B279" s="98"/>
      <c r="C279" s="132" t="str">
        <f>IF(H279&lt;&gt;"",COUNTA($H$12:H279),"")</f>
        <v/>
      </c>
      <c r="D279" s="15" t="s">
        <v>3224</v>
      </c>
      <c r="E279" s="131" t="s">
        <v>544</v>
      </c>
      <c r="F279" s="83"/>
      <c r="G279" s="16"/>
      <c r="H279" s="159"/>
      <c r="I279" s="177" t="str">
        <f t="shared" si="19"/>
        <v/>
      </c>
      <c r="J279" s="65"/>
      <c r="K279" s="155"/>
      <c r="L279" s="164">
        <f>IF(Tabela1[[#This Row],[Cena za enoto]]=1,Tabela1[[#This Row],[Količina]],0)</f>
        <v>0</v>
      </c>
      <c r="M279" s="145">
        <f>Tabela1[[#This Row],[Cena za enoto]]</f>
        <v>0</v>
      </c>
      <c r="N279" s="145">
        <f t="shared" si="20"/>
        <v>0</v>
      </c>
    </row>
    <row r="280" spans="1:14" s="152" customFormat="1">
      <c r="A280" s="139">
        <v>274</v>
      </c>
      <c r="B280" s="98"/>
      <c r="C280" s="132">
        <f>IF(H280&lt;&gt;"",COUNTA($H$12:H280),"")</f>
        <v>140</v>
      </c>
      <c r="D280" s="15"/>
      <c r="E280" s="131" t="s">
        <v>545</v>
      </c>
      <c r="F280" s="83" t="s">
        <v>10</v>
      </c>
      <c r="G280" s="16">
        <v>1</v>
      </c>
      <c r="H280" s="169">
        <v>0</v>
      </c>
      <c r="I280" s="177">
        <f t="shared" si="19"/>
        <v>0</v>
      </c>
      <c r="J280" s="65"/>
      <c r="K280" s="155">
        <f>Tabela1[[#This Row],[Količina]]-Tabela1[[#This Row],[Cena skupaj]]</f>
        <v>1</v>
      </c>
      <c r="L280" s="164">
        <f>IF(Tabela1[[#This Row],[Cena za enoto]]=1,Tabela1[[#This Row],[Količina]],0)</f>
        <v>0</v>
      </c>
      <c r="M280" s="145">
        <f>Tabela1[[#This Row],[Cena za enoto]]</f>
        <v>0</v>
      </c>
      <c r="N280" s="145">
        <f t="shared" si="20"/>
        <v>0</v>
      </c>
    </row>
    <row r="281" spans="1:14" s="145" customFormat="1">
      <c r="A281" s="139">
        <v>275</v>
      </c>
      <c r="B281" s="93">
        <v>3</v>
      </c>
      <c r="C281" s="192" t="str">
        <f>IF(H281&lt;&gt;"",COUNTA($H$12:H281),"")</f>
        <v/>
      </c>
      <c r="D281" s="14"/>
      <c r="E281" s="193" t="s">
        <v>546</v>
      </c>
      <c r="F281" s="114"/>
      <c r="G281" s="37"/>
      <c r="H281" s="160"/>
      <c r="I281" s="158">
        <f>SUM(I282:I314)</f>
        <v>0</v>
      </c>
      <c r="J281" s="58"/>
      <c r="K281" s="155">
        <f>Tabela1[[#This Row],[Količina]]-Tabela1[[#This Row],[Cena skupaj]]</f>
        <v>0</v>
      </c>
      <c r="L281" s="164">
        <f>IF(Tabela1[[#This Row],[Cena za enoto]]=1,Tabela1[[#This Row],[Količina]],0)</f>
        <v>0</v>
      </c>
      <c r="M281" s="145">
        <f>Tabela1[[#This Row],[Cena za enoto]]</f>
        <v>0</v>
      </c>
      <c r="N281" s="145">
        <f t="shared" si="20"/>
        <v>0</v>
      </c>
    </row>
    <row r="282" spans="1:14" s="145" customFormat="1" ht="33.75">
      <c r="A282" s="139">
        <v>276</v>
      </c>
      <c r="B282" s="98"/>
      <c r="C282" s="132" t="str">
        <f>IF(H282&lt;&gt;"",COUNTA($H$12:H282),"")</f>
        <v/>
      </c>
      <c r="D282" s="15"/>
      <c r="E282" s="131" t="s">
        <v>547</v>
      </c>
      <c r="F282" s="83"/>
      <c r="G282" s="16"/>
      <c r="H282" s="159"/>
      <c r="I282" s="177" t="str">
        <f t="shared" ref="I282:I314" si="21">IF(ISNUMBER(G282),ROUND(G282*H282,2),"")</f>
        <v/>
      </c>
      <c r="J282" s="58"/>
      <c r="K282" s="155"/>
      <c r="L282" s="164">
        <f>IF(Tabela1[[#This Row],[Cena za enoto]]=1,Tabela1[[#This Row],[Količina]],0)</f>
        <v>0</v>
      </c>
      <c r="M282" s="145">
        <f>Tabela1[[#This Row],[Cena za enoto]]</f>
        <v>0</v>
      </c>
      <c r="N282" s="145">
        <f t="shared" si="20"/>
        <v>0</v>
      </c>
    </row>
    <row r="283" spans="1:14" s="152" customFormat="1" ht="90">
      <c r="A283" s="139">
        <v>277</v>
      </c>
      <c r="B283" s="98"/>
      <c r="C283" s="132" t="str">
        <f>IF(H283&lt;&gt;"",COUNTA($H$12:H283),"")</f>
        <v/>
      </c>
      <c r="D283" s="15" t="s">
        <v>3226</v>
      </c>
      <c r="E283" s="131" t="s">
        <v>548</v>
      </c>
      <c r="F283" s="83"/>
      <c r="G283" s="16"/>
      <c r="H283" s="159"/>
      <c r="I283" s="177" t="str">
        <f t="shared" si="21"/>
        <v/>
      </c>
      <c r="J283" s="65"/>
      <c r="K283" s="155"/>
      <c r="L283" s="164">
        <f>IF(Tabela1[[#This Row],[Cena za enoto]]=1,Tabela1[[#This Row],[Količina]],0)</f>
        <v>0</v>
      </c>
      <c r="M283" s="145">
        <f>Tabela1[[#This Row],[Cena za enoto]]</f>
        <v>0</v>
      </c>
      <c r="N283" s="145">
        <f t="shared" si="20"/>
        <v>0</v>
      </c>
    </row>
    <row r="284" spans="1:14" s="152" customFormat="1">
      <c r="A284" s="139">
        <v>278</v>
      </c>
      <c r="B284" s="98"/>
      <c r="C284" s="132">
        <f>IF(H284&lt;&gt;"",COUNTA($H$12:H284),"")</f>
        <v>141</v>
      </c>
      <c r="D284" s="15" t="s">
        <v>29</v>
      </c>
      <c r="E284" s="131" t="s">
        <v>580</v>
      </c>
      <c r="F284" s="83" t="s">
        <v>10</v>
      </c>
      <c r="G284" s="16">
        <v>3</v>
      </c>
      <c r="H284" s="169">
        <v>0</v>
      </c>
      <c r="I284" s="177">
        <f t="shared" si="21"/>
        <v>0</v>
      </c>
      <c r="J284" s="65"/>
      <c r="K284" s="155">
        <f>Tabela1[[#This Row],[Količina]]-Tabela1[[#This Row],[Cena skupaj]]</f>
        <v>3</v>
      </c>
      <c r="L284" s="164">
        <f>IF(Tabela1[[#This Row],[Cena za enoto]]=1,Tabela1[[#This Row],[Količina]],0)</f>
        <v>0</v>
      </c>
      <c r="M284" s="145">
        <f>Tabela1[[#This Row],[Cena za enoto]]</f>
        <v>0</v>
      </c>
      <c r="N284" s="145">
        <f t="shared" si="20"/>
        <v>0</v>
      </c>
    </row>
    <row r="285" spans="1:14" s="152" customFormat="1">
      <c r="A285" s="139">
        <v>279</v>
      </c>
      <c r="B285" s="98"/>
      <c r="C285" s="132">
        <f>IF(H285&lt;&gt;"",COUNTA($H$12:H285),"")</f>
        <v>142</v>
      </c>
      <c r="D285" s="15" t="s">
        <v>30</v>
      </c>
      <c r="E285" s="131" t="s">
        <v>581</v>
      </c>
      <c r="F285" s="83" t="s">
        <v>10</v>
      </c>
      <c r="G285" s="16">
        <v>6</v>
      </c>
      <c r="H285" s="169">
        <v>0</v>
      </c>
      <c r="I285" s="177">
        <f t="shared" si="21"/>
        <v>0</v>
      </c>
      <c r="J285" s="65"/>
      <c r="K285" s="155">
        <f>Tabela1[[#This Row],[Količina]]-Tabela1[[#This Row],[Cena skupaj]]</f>
        <v>6</v>
      </c>
      <c r="L285" s="164">
        <f>IF(Tabela1[[#This Row],[Cena za enoto]]=1,Tabela1[[#This Row],[Količina]],0)</f>
        <v>0</v>
      </c>
      <c r="M285" s="145">
        <f>Tabela1[[#This Row],[Cena za enoto]]</f>
        <v>0</v>
      </c>
      <c r="N285" s="145">
        <f t="shared" si="20"/>
        <v>0</v>
      </c>
    </row>
    <row r="286" spans="1:14" s="152" customFormat="1" ht="33.75">
      <c r="A286" s="139">
        <v>280</v>
      </c>
      <c r="B286" s="98"/>
      <c r="C286" s="132" t="str">
        <f>IF(H286&lt;&gt;"",COUNTA($H$12:H286),"")</f>
        <v/>
      </c>
      <c r="D286" s="15" t="s">
        <v>3227</v>
      </c>
      <c r="E286" s="131" t="s">
        <v>549</v>
      </c>
      <c r="F286" s="83"/>
      <c r="G286" s="16"/>
      <c r="H286" s="159"/>
      <c r="I286" s="177" t="str">
        <f t="shared" si="21"/>
        <v/>
      </c>
      <c r="J286" s="65"/>
      <c r="K286" s="155"/>
      <c r="L286" s="164">
        <f>IF(Tabela1[[#This Row],[Cena za enoto]]=1,Tabela1[[#This Row],[Količina]],0)</f>
        <v>0</v>
      </c>
      <c r="M286" s="145">
        <f>Tabela1[[#This Row],[Cena za enoto]]</f>
        <v>0</v>
      </c>
      <c r="N286" s="145">
        <f t="shared" si="20"/>
        <v>0</v>
      </c>
    </row>
    <row r="287" spans="1:14" s="152" customFormat="1" ht="33.75">
      <c r="A287" s="139">
        <v>281</v>
      </c>
      <c r="B287" s="98"/>
      <c r="C287" s="132" t="str">
        <f>IF(H287&lt;&gt;"",COUNTA($H$12:H287),"")</f>
        <v/>
      </c>
      <c r="D287" s="15"/>
      <c r="E287" s="131" t="s">
        <v>550</v>
      </c>
      <c r="F287" s="83"/>
      <c r="G287" s="16"/>
      <c r="H287" s="159"/>
      <c r="I287" s="177" t="str">
        <f t="shared" si="21"/>
        <v/>
      </c>
      <c r="J287" s="65"/>
      <c r="K287" s="155"/>
      <c r="L287" s="164">
        <f>IF(Tabela1[[#This Row],[Cena za enoto]]=1,Tabela1[[#This Row],[Količina]],0)</f>
        <v>0</v>
      </c>
      <c r="M287" s="145">
        <f>Tabela1[[#This Row],[Cena za enoto]]</f>
        <v>0</v>
      </c>
      <c r="N287" s="145">
        <f t="shared" si="20"/>
        <v>0</v>
      </c>
    </row>
    <row r="288" spans="1:14" s="143" customFormat="1" ht="22.5">
      <c r="A288" s="139">
        <v>282</v>
      </c>
      <c r="B288" s="98"/>
      <c r="C288" s="132">
        <f>IF(H288&lt;&gt;"",COUNTA($H$12:H288),"")</f>
        <v>143</v>
      </c>
      <c r="D288" s="15" t="s">
        <v>29</v>
      </c>
      <c r="E288" s="131" t="s">
        <v>582</v>
      </c>
      <c r="F288" s="83" t="s">
        <v>10</v>
      </c>
      <c r="G288" s="16">
        <v>1</v>
      </c>
      <c r="H288" s="169">
        <v>0</v>
      </c>
      <c r="I288" s="177">
        <f t="shared" si="21"/>
        <v>0</v>
      </c>
      <c r="J288" s="42"/>
      <c r="K288" s="141">
        <f>Tabela1[[#This Row],[Količina]]-Tabela1[[#This Row],[Cena skupaj]]</f>
        <v>1</v>
      </c>
      <c r="L288" s="162">
        <f>IF(Tabela1[[#This Row],[Cena za enoto]]=1,Tabela1[[#This Row],[Količina]],0)</f>
        <v>0</v>
      </c>
      <c r="M288" s="139">
        <f>Tabela1[[#This Row],[Cena za enoto]]</f>
        <v>0</v>
      </c>
      <c r="N288" s="139">
        <f t="shared" si="20"/>
        <v>0</v>
      </c>
    </row>
    <row r="289" spans="1:14" s="143" customFormat="1" ht="22.5">
      <c r="A289" s="139">
        <v>283</v>
      </c>
      <c r="B289" s="98"/>
      <c r="C289" s="132">
        <f>IF(H289&lt;&gt;"",COUNTA($H$12:H289),"")</f>
        <v>144</v>
      </c>
      <c r="D289" s="15" t="s">
        <v>30</v>
      </c>
      <c r="E289" s="131" t="s">
        <v>583</v>
      </c>
      <c r="F289" s="83" t="s">
        <v>10</v>
      </c>
      <c r="G289" s="16">
        <v>2</v>
      </c>
      <c r="H289" s="169">
        <v>0</v>
      </c>
      <c r="I289" s="177">
        <f t="shared" si="21"/>
        <v>0</v>
      </c>
      <c r="J289" s="62"/>
      <c r="K289" s="141">
        <f>Tabela1[[#This Row],[Količina]]-Tabela1[[#This Row],[Cena skupaj]]</f>
        <v>2</v>
      </c>
      <c r="L289" s="162">
        <f>IF(Tabela1[[#This Row],[Cena za enoto]]=1,Tabela1[[#This Row],[Količina]],0)</f>
        <v>0</v>
      </c>
      <c r="M289" s="139">
        <f>Tabela1[[#This Row],[Cena za enoto]]</f>
        <v>0</v>
      </c>
      <c r="N289" s="139">
        <f t="shared" si="20"/>
        <v>0</v>
      </c>
    </row>
    <row r="290" spans="1:14" s="143" customFormat="1" ht="22.5">
      <c r="A290" s="139">
        <v>284</v>
      </c>
      <c r="B290" s="98"/>
      <c r="C290" s="132">
        <f>IF(H290&lt;&gt;"",COUNTA($H$12:H290),"")</f>
        <v>145</v>
      </c>
      <c r="D290" s="15" t="s">
        <v>72</v>
      </c>
      <c r="E290" s="131" t="s">
        <v>584</v>
      </c>
      <c r="F290" s="83" t="s">
        <v>10</v>
      </c>
      <c r="G290" s="16">
        <v>3</v>
      </c>
      <c r="H290" s="169">
        <v>0</v>
      </c>
      <c r="I290" s="177">
        <f t="shared" si="21"/>
        <v>0</v>
      </c>
      <c r="J290" s="42"/>
      <c r="K290" s="141">
        <f>Tabela1[[#This Row],[Količina]]-Tabela1[[#This Row],[Cena skupaj]]</f>
        <v>3</v>
      </c>
      <c r="L290" s="162">
        <f>IF(Tabela1[[#This Row],[Cena za enoto]]=1,Tabela1[[#This Row],[Količina]],0)</f>
        <v>0</v>
      </c>
      <c r="M290" s="139">
        <f>Tabela1[[#This Row],[Cena za enoto]]</f>
        <v>0</v>
      </c>
      <c r="N290" s="139">
        <f t="shared" si="20"/>
        <v>0</v>
      </c>
    </row>
    <row r="291" spans="1:14" s="143" customFormat="1" ht="33.75">
      <c r="A291" s="139">
        <v>285</v>
      </c>
      <c r="B291" s="98"/>
      <c r="C291" s="132">
        <f>IF(H291&lt;&gt;"",COUNTA($H$12:H291),"")</f>
        <v>146</v>
      </c>
      <c r="D291" s="15" t="s">
        <v>114</v>
      </c>
      <c r="E291" s="131" t="s">
        <v>585</v>
      </c>
      <c r="F291" s="83" t="s">
        <v>10</v>
      </c>
      <c r="G291" s="16">
        <v>4</v>
      </c>
      <c r="H291" s="169">
        <v>0</v>
      </c>
      <c r="I291" s="177">
        <f t="shared" si="21"/>
        <v>0</v>
      </c>
      <c r="J291" s="42"/>
      <c r="K291" s="141">
        <f>Tabela1[[#This Row],[Količina]]-Tabela1[[#This Row],[Cena skupaj]]</f>
        <v>4</v>
      </c>
      <c r="L291" s="162">
        <f>IF(Tabela1[[#This Row],[Cena za enoto]]=1,Tabela1[[#This Row],[Količina]],0)</f>
        <v>0</v>
      </c>
      <c r="M291" s="139">
        <f>Tabela1[[#This Row],[Cena za enoto]]</f>
        <v>0</v>
      </c>
      <c r="N291" s="139">
        <f t="shared" si="20"/>
        <v>0</v>
      </c>
    </row>
    <row r="292" spans="1:14" s="143" customFormat="1" ht="33.75">
      <c r="A292" s="139">
        <v>286</v>
      </c>
      <c r="B292" s="98"/>
      <c r="C292" s="132">
        <f>IF(H292&lt;&gt;"",COUNTA($H$12:H292),"")</f>
        <v>147</v>
      </c>
      <c r="D292" s="15" t="s">
        <v>115</v>
      </c>
      <c r="E292" s="131" t="s">
        <v>586</v>
      </c>
      <c r="F292" s="83" t="s">
        <v>10</v>
      </c>
      <c r="G292" s="16">
        <v>3</v>
      </c>
      <c r="H292" s="169">
        <v>0</v>
      </c>
      <c r="I292" s="177">
        <f t="shared" si="21"/>
        <v>0</v>
      </c>
      <c r="J292" s="42"/>
      <c r="K292" s="141">
        <f>Tabela1[[#This Row],[Količina]]-Tabela1[[#This Row],[Cena skupaj]]</f>
        <v>3</v>
      </c>
      <c r="L292" s="162">
        <f>IF(Tabela1[[#This Row],[Cena za enoto]]=1,Tabela1[[#This Row],[Količina]],0)</f>
        <v>0</v>
      </c>
      <c r="M292" s="139">
        <f>Tabela1[[#This Row],[Cena za enoto]]</f>
        <v>0</v>
      </c>
      <c r="N292" s="139">
        <f t="shared" si="20"/>
        <v>0</v>
      </c>
    </row>
    <row r="293" spans="1:14" s="143" customFormat="1" ht="22.5">
      <c r="A293" s="139">
        <v>287</v>
      </c>
      <c r="B293" s="98"/>
      <c r="C293" s="132">
        <f>IF(H293&lt;&gt;"",COUNTA($H$12:H293),"")</f>
        <v>148</v>
      </c>
      <c r="D293" s="15" t="s">
        <v>551</v>
      </c>
      <c r="E293" s="131" t="s">
        <v>587</v>
      </c>
      <c r="F293" s="83" t="s">
        <v>10</v>
      </c>
      <c r="G293" s="16">
        <v>15</v>
      </c>
      <c r="H293" s="169">
        <v>0</v>
      </c>
      <c r="I293" s="177">
        <f t="shared" si="21"/>
        <v>0</v>
      </c>
      <c r="J293" s="42"/>
      <c r="K293" s="141">
        <f>Tabela1[[#This Row],[Količina]]-Tabela1[[#This Row],[Cena skupaj]]</f>
        <v>15</v>
      </c>
      <c r="L293" s="162">
        <f>IF(Tabela1[[#This Row],[Cena za enoto]]=1,Tabela1[[#This Row],[Količina]],0)</f>
        <v>0</v>
      </c>
      <c r="M293" s="139">
        <f>Tabela1[[#This Row],[Cena za enoto]]</f>
        <v>0</v>
      </c>
      <c r="N293" s="139">
        <f t="shared" si="20"/>
        <v>0</v>
      </c>
    </row>
    <row r="294" spans="1:14" s="143" customFormat="1" ht="22.5">
      <c r="A294" s="139">
        <v>288</v>
      </c>
      <c r="B294" s="98"/>
      <c r="C294" s="132">
        <f>IF(H294&lt;&gt;"",COUNTA($H$12:H294),"")</f>
        <v>149</v>
      </c>
      <c r="D294" s="15" t="s">
        <v>552</v>
      </c>
      <c r="E294" s="131" t="s">
        <v>588</v>
      </c>
      <c r="F294" s="83" t="s">
        <v>10</v>
      </c>
      <c r="G294" s="16">
        <v>2</v>
      </c>
      <c r="H294" s="169">
        <v>0</v>
      </c>
      <c r="I294" s="177">
        <f t="shared" si="21"/>
        <v>0</v>
      </c>
      <c r="J294" s="42"/>
      <c r="K294" s="141">
        <f>Tabela1[[#This Row],[Količina]]-Tabela1[[#This Row],[Cena skupaj]]</f>
        <v>2</v>
      </c>
      <c r="L294" s="162">
        <f>IF(Tabela1[[#This Row],[Cena za enoto]]=1,Tabela1[[#This Row],[Količina]],0)</f>
        <v>0</v>
      </c>
      <c r="M294" s="139">
        <f>Tabela1[[#This Row],[Cena za enoto]]</f>
        <v>0</v>
      </c>
      <c r="N294" s="139">
        <f t="shared" si="20"/>
        <v>0</v>
      </c>
    </row>
    <row r="295" spans="1:14" s="143" customFormat="1" ht="33.75">
      <c r="A295" s="139">
        <v>289</v>
      </c>
      <c r="B295" s="98"/>
      <c r="C295" s="132" t="str">
        <f>IF(H295&lt;&gt;"",COUNTA($H$12:H295),"")</f>
        <v/>
      </c>
      <c r="D295" s="15" t="s">
        <v>3224</v>
      </c>
      <c r="E295" s="131" t="s">
        <v>553</v>
      </c>
      <c r="F295" s="83"/>
      <c r="G295" s="16"/>
      <c r="H295" s="159"/>
      <c r="I295" s="177" t="str">
        <f t="shared" si="21"/>
        <v/>
      </c>
      <c r="J295" s="42"/>
      <c r="K295" s="141"/>
      <c r="L295" s="162">
        <f>IF(Tabela1[[#This Row],[Cena za enoto]]=1,Tabela1[[#This Row],[Količina]],0)</f>
        <v>0</v>
      </c>
      <c r="M295" s="139">
        <f>Tabela1[[#This Row],[Cena za enoto]]</f>
        <v>0</v>
      </c>
      <c r="N295" s="139">
        <f t="shared" si="20"/>
        <v>0</v>
      </c>
    </row>
    <row r="296" spans="1:14" s="143" customFormat="1">
      <c r="A296" s="139">
        <v>290</v>
      </c>
      <c r="B296" s="98"/>
      <c r="C296" s="132" t="str">
        <f>IF(H296&lt;&gt;"",COUNTA($H$12:H296),"")</f>
        <v/>
      </c>
      <c r="D296" s="15"/>
      <c r="E296" s="131" t="s">
        <v>554</v>
      </c>
      <c r="F296" s="83"/>
      <c r="G296" s="16"/>
      <c r="H296" s="159"/>
      <c r="I296" s="177" t="str">
        <f t="shared" si="21"/>
        <v/>
      </c>
      <c r="J296" s="42"/>
      <c r="K296" s="141"/>
      <c r="L296" s="162">
        <f>IF(Tabela1[[#This Row],[Cena za enoto]]=1,Tabela1[[#This Row],[Količina]],0)</f>
        <v>0</v>
      </c>
      <c r="M296" s="139">
        <f>Tabela1[[#This Row],[Cena za enoto]]</f>
        <v>0</v>
      </c>
      <c r="N296" s="139">
        <f t="shared" si="20"/>
        <v>0</v>
      </c>
    </row>
    <row r="297" spans="1:14" s="143" customFormat="1">
      <c r="A297" s="139">
        <v>291</v>
      </c>
      <c r="B297" s="98"/>
      <c r="C297" s="132" t="str">
        <f>IF(H297&lt;&gt;"",COUNTA($H$12:H297),"")</f>
        <v/>
      </c>
      <c r="D297" s="15"/>
      <c r="E297" s="131" t="s">
        <v>555</v>
      </c>
      <c r="F297" s="83"/>
      <c r="G297" s="16"/>
      <c r="H297" s="159"/>
      <c r="I297" s="177" t="str">
        <f t="shared" si="21"/>
        <v/>
      </c>
      <c r="J297" s="42"/>
      <c r="K297" s="141"/>
      <c r="L297" s="162">
        <f>IF(Tabela1[[#This Row],[Cena za enoto]]=1,Tabela1[[#This Row],[Količina]],0)</f>
        <v>0</v>
      </c>
      <c r="M297" s="139">
        <f>Tabela1[[#This Row],[Cena za enoto]]</f>
        <v>0</v>
      </c>
      <c r="N297" s="139">
        <f t="shared" si="20"/>
        <v>0</v>
      </c>
    </row>
    <row r="298" spans="1:14" s="143" customFormat="1">
      <c r="A298" s="139">
        <v>292</v>
      </c>
      <c r="B298" s="98"/>
      <c r="C298" s="132">
        <f>IF(H298&lt;&gt;"",COUNTA($H$12:H298),"")</f>
        <v>150</v>
      </c>
      <c r="D298" s="15" t="s">
        <v>29</v>
      </c>
      <c r="E298" s="131" t="s">
        <v>556</v>
      </c>
      <c r="F298" s="83" t="s">
        <v>10</v>
      </c>
      <c r="G298" s="16">
        <v>1</v>
      </c>
      <c r="H298" s="169">
        <v>0</v>
      </c>
      <c r="I298" s="177">
        <f t="shared" si="21"/>
        <v>0</v>
      </c>
      <c r="J298" s="42"/>
      <c r="K298" s="141">
        <f>Tabela1[[#This Row],[Količina]]-Tabela1[[#This Row],[Cena skupaj]]</f>
        <v>1</v>
      </c>
      <c r="L298" s="162">
        <f>IF(Tabela1[[#This Row],[Cena za enoto]]=1,Tabela1[[#This Row],[Količina]],0)</f>
        <v>0</v>
      </c>
      <c r="M298" s="139">
        <f>Tabela1[[#This Row],[Cena za enoto]]</f>
        <v>0</v>
      </c>
      <c r="N298" s="139">
        <f t="shared" si="20"/>
        <v>0</v>
      </c>
    </row>
    <row r="299" spans="1:14" s="143" customFormat="1">
      <c r="A299" s="139">
        <v>293</v>
      </c>
      <c r="B299" s="98"/>
      <c r="C299" s="132">
        <f>IF(H299&lt;&gt;"",COUNTA($H$12:H299),"")</f>
        <v>151</v>
      </c>
      <c r="D299" s="15" t="s">
        <v>30</v>
      </c>
      <c r="E299" s="131" t="s">
        <v>557</v>
      </c>
      <c r="F299" s="83" t="s">
        <v>10</v>
      </c>
      <c r="G299" s="16">
        <v>2</v>
      </c>
      <c r="H299" s="169">
        <v>0</v>
      </c>
      <c r="I299" s="177">
        <f t="shared" si="21"/>
        <v>0</v>
      </c>
      <c r="J299" s="42"/>
      <c r="K299" s="141">
        <f>Tabela1[[#This Row],[Količina]]-Tabela1[[#This Row],[Cena skupaj]]</f>
        <v>2</v>
      </c>
      <c r="L299" s="162">
        <f>IF(Tabela1[[#This Row],[Cena za enoto]]=1,Tabela1[[#This Row],[Količina]],0)</f>
        <v>0</v>
      </c>
      <c r="M299" s="139">
        <f>Tabela1[[#This Row],[Cena za enoto]]</f>
        <v>0</v>
      </c>
      <c r="N299" s="139">
        <f t="shared" si="20"/>
        <v>0</v>
      </c>
    </row>
    <row r="300" spans="1:14" s="143" customFormat="1">
      <c r="A300" s="139">
        <v>294</v>
      </c>
      <c r="B300" s="98"/>
      <c r="C300" s="132">
        <f>IF(H300&lt;&gt;"",COUNTA($H$12:H300),"")</f>
        <v>152</v>
      </c>
      <c r="D300" s="15" t="s">
        <v>72</v>
      </c>
      <c r="E300" s="131" t="s">
        <v>558</v>
      </c>
      <c r="F300" s="83" t="s">
        <v>10</v>
      </c>
      <c r="G300" s="16">
        <v>3</v>
      </c>
      <c r="H300" s="169">
        <v>0</v>
      </c>
      <c r="I300" s="177">
        <f t="shared" si="21"/>
        <v>0</v>
      </c>
      <c r="J300" s="42"/>
      <c r="K300" s="141">
        <f>Tabela1[[#This Row],[Količina]]-Tabela1[[#This Row],[Cena skupaj]]</f>
        <v>3</v>
      </c>
      <c r="L300" s="162">
        <f>IF(Tabela1[[#This Row],[Cena za enoto]]=1,Tabela1[[#This Row],[Količina]],0)</f>
        <v>0</v>
      </c>
      <c r="M300" s="139">
        <f>Tabela1[[#This Row],[Cena za enoto]]</f>
        <v>0</v>
      </c>
      <c r="N300" s="139">
        <f t="shared" si="20"/>
        <v>0</v>
      </c>
    </row>
    <row r="301" spans="1:14" s="143" customFormat="1">
      <c r="A301" s="139">
        <v>295</v>
      </c>
      <c r="B301" s="99"/>
      <c r="C301" s="194">
        <f>IF(H301&lt;&gt;"",COUNTA($H$12:H301),"")</f>
        <v>153</v>
      </c>
      <c r="D301" s="15" t="s">
        <v>114</v>
      </c>
      <c r="E301" s="131" t="s">
        <v>559</v>
      </c>
      <c r="F301" s="83" t="s">
        <v>10</v>
      </c>
      <c r="G301" s="16">
        <v>3</v>
      </c>
      <c r="H301" s="169">
        <v>0</v>
      </c>
      <c r="I301" s="177">
        <f t="shared" si="21"/>
        <v>0</v>
      </c>
      <c r="J301" s="42"/>
      <c r="K301" s="141">
        <f>Tabela1[[#This Row],[Količina]]-Tabela1[[#This Row],[Cena skupaj]]</f>
        <v>3</v>
      </c>
      <c r="L301" s="162">
        <f>IF(Tabela1[[#This Row],[Cena za enoto]]=1,Tabela1[[#This Row],[Količina]],0)</f>
        <v>0</v>
      </c>
      <c r="M301" s="139">
        <f>Tabela1[[#This Row],[Cena za enoto]]</f>
        <v>0</v>
      </c>
      <c r="N301" s="139">
        <f t="shared" si="20"/>
        <v>0</v>
      </c>
    </row>
    <row r="302" spans="1:14" s="143" customFormat="1">
      <c r="A302" s="139">
        <v>296</v>
      </c>
      <c r="B302" s="98"/>
      <c r="C302" s="132">
        <f>IF(H302&lt;&gt;"",COUNTA($H$12:H302),"")</f>
        <v>154</v>
      </c>
      <c r="D302" s="15" t="s">
        <v>115</v>
      </c>
      <c r="E302" s="131" t="s">
        <v>560</v>
      </c>
      <c r="F302" s="83" t="s">
        <v>10</v>
      </c>
      <c r="G302" s="16">
        <v>15</v>
      </c>
      <c r="H302" s="169">
        <v>0</v>
      </c>
      <c r="I302" s="177">
        <f t="shared" si="21"/>
        <v>0</v>
      </c>
      <c r="J302" s="42"/>
      <c r="K302" s="141">
        <f>Tabela1[[#This Row],[Količina]]-Tabela1[[#This Row],[Cena skupaj]]</f>
        <v>15</v>
      </c>
      <c r="L302" s="162">
        <f>IF(Tabela1[[#This Row],[Cena za enoto]]=1,Tabela1[[#This Row],[Količina]],0)</f>
        <v>0</v>
      </c>
      <c r="M302" s="139">
        <f>Tabela1[[#This Row],[Cena za enoto]]</f>
        <v>0</v>
      </c>
      <c r="N302" s="139">
        <f t="shared" si="20"/>
        <v>0</v>
      </c>
    </row>
    <row r="303" spans="1:14" s="143" customFormat="1">
      <c r="A303" s="139">
        <v>297</v>
      </c>
      <c r="B303" s="98"/>
      <c r="C303" s="132">
        <f>IF(H303&lt;&gt;"",COUNTA($H$12:H303),"")</f>
        <v>155</v>
      </c>
      <c r="D303" s="15" t="s">
        <v>551</v>
      </c>
      <c r="E303" s="131" t="s">
        <v>561</v>
      </c>
      <c r="F303" s="83" t="s">
        <v>10</v>
      </c>
      <c r="G303" s="16">
        <v>2</v>
      </c>
      <c r="H303" s="169">
        <v>0</v>
      </c>
      <c r="I303" s="177">
        <f t="shared" si="21"/>
        <v>0</v>
      </c>
      <c r="J303" s="42"/>
      <c r="K303" s="141">
        <f>Tabela1[[#This Row],[Količina]]-Tabela1[[#This Row],[Cena skupaj]]</f>
        <v>2</v>
      </c>
      <c r="L303" s="162">
        <f>IF(Tabela1[[#This Row],[Cena za enoto]]=1,Tabela1[[#This Row],[Količina]],0)</f>
        <v>0</v>
      </c>
      <c r="M303" s="139">
        <f>Tabela1[[#This Row],[Cena za enoto]]</f>
        <v>0</v>
      </c>
      <c r="N303" s="139">
        <f t="shared" si="20"/>
        <v>0</v>
      </c>
    </row>
    <row r="304" spans="1:14" s="143" customFormat="1">
      <c r="A304" s="139">
        <v>298</v>
      </c>
      <c r="B304" s="98"/>
      <c r="C304" s="132" t="str">
        <f>IF(H304&lt;&gt;"",COUNTA($H$12:H304),"")</f>
        <v/>
      </c>
      <c r="D304" s="15"/>
      <c r="E304" s="131" t="s">
        <v>562</v>
      </c>
      <c r="F304" s="83"/>
      <c r="G304" s="16"/>
      <c r="H304" s="159"/>
      <c r="I304" s="177" t="str">
        <f t="shared" si="21"/>
        <v/>
      </c>
      <c r="J304" s="42"/>
      <c r="K304" s="141"/>
      <c r="L304" s="162">
        <f>IF(Tabela1[[#This Row],[Cena za enoto]]=1,Tabela1[[#This Row],[Količina]],0)</f>
        <v>0</v>
      </c>
      <c r="M304" s="139">
        <f>Tabela1[[#This Row],[Cena za enoto]]</f>
        <v>0</v>
      </c>
      <c r="N304" s="139">
        <f t="shared" si="20"/>
        <v>0</v>
      </c>
    </row>
    <row r="305" spans="1:14" s="143" customFormat="1">
      <c r="A305" s="139">
        <v>299</v>
      </c>
      <c r="B305" s="98"/>
      <c r="C305" s="132">
        <f>IF(H305&lt;&gt;"",COUNTA($H$12:H305),"")</f>
        <v>156</v>
      </c>
      <c r="D305" s="15" t="s">
        <v>552</v>
      </c>
      <c r="E305" s="131" t="s">
        <v>563</v>
      </c>
      <c r="F305" s="83" t="s">
        <v>10</v>
      </c>
      <c r="G305" s="16">
        <v>1</v>
      </c>
      <c r="H305" s="169">
        <v>0</v>
      </c>
      <c r="I305" s="177">
        <f t="shared" si="21"/>
        <v>0</v>
      </c>
      <c r="J305" s="42"/>
      <c r="K305" s="141">
        <f>Tabela1[[#This Row],[Količina]]-Tabela1[[#This Row],[Cena skupaj]]</f>
        <v>1</v>
      </c>
      <c r="L305" s="162">
        <f>IF(Tabela1[[#This Row],[Cena za enoto]]=1,Tabela1[[#This Row],[Količina]],0)</f>
        <v>0</v>
      </c>
      <c r="M305" s="139">
        <f>Tabela1[[#This Row],[Cena za enoto]]</f>
        <v>0</v>
      </c>
      <c r="N305" s="139">
        <f t="shared" si="20"/>
        <v>0</v>
      </c>
    </row>
    <row r="306" spans="1:14" s="143" customFormat="1">
      <c r="A306" s="139">
        <v>300</v>
      </c>
      <c r="B306" s="98"/>
      <c r="C306" s="132">
        <f>IF(H306&lt;&gt;"",COUNTA($H$12:H306),"")</f>
        <v>157</v>
      </c>
      <c r="D306" s="15" t="s">
        <v>564</v>
      </c>
      <c r="E306" s="131" t="s">
        <v>565</v>
      </c>
      <c r="F306" s="83" t="s">
        <v>10</v>
      </c>
      <c r="G306" s="16">
        <v>2</v>
      </c>
      <c r="H306" s="169">
        <v>0</v>
      </c>
      <c r="I306" s="177">
        <f t="shared" si="21"/>
        <v>0</v>
      </c>
      <c r="J306" s="42"/>
      <c r="K306" s="141">
        <f>Tabela1[[#This Row],[Količina]]-Tabela1[[#This Row],[Cena skupaj]]</f>
        <v>2</v>
      </c>
      <c r="L306" s="162">
        <f>IF(Tabela1[[#This Row],[Cena za enoto]]=1,Tabela1[[#This Row],[Količina]],0)</f>
        <v>0</v>
      </c>
      <c r="M306" s="139">
        <f>Tabela1[[#This Row],[Cena za enoto]]</f>
        <v>0</v>
      </c>
      <c r="N306" s="139">
        <f t="shared" si="20"/>
        <v>0</v>
      </c>
    </row>
    <row r="307" spans="1:14" s="143" customFormat="1">
      <c r="A307" s="139">
        <v>301</v>
      </c>
      <c r="B307" s="98"/>
      <c r="C307" s="132">
        <f>IF(H307&lt;&gt;"",COUNTA($H$12:H307),"")</f>
        <v>158</v>
      </c>
      <c r="D307" s="15" t="s">
        <v>566</v>
      </c>
      <c r="E307" s="131" t="s">
        <v>567</v>
      </c>
      <c r="F307" s="83" t="s">
        <v>10</v>
      </c>
      <c r="G307" s="16">
        <v>6</v>
      </c>
      <c r="H307" s="169">
        <v>0</v>
      </c>
      <c r="I307" s="177">
        <f t="shared" si="21"/>
        <v>0</v>
      </c>
      <c r="J307" s="42"/>
      <c r="K307" s="141">
        <f>Tabela1[[#This Row],[Količina]]-Tabela1[[#This Row],[Cena skupaj]]</f>
        <v>6</v>
      </c>
      <c r="L307" s="162">
        <f>IF(Tabela1[[#This Row],[Cena za enoto]]=1,Tabela1[[#This Row],[Količina]],0)</f>
        <v>0</v>
      </c>
      <c r="M307" s="139">
        <f>Tabela1[[#This Row],[Cena za enoto]]</f>
        <v>0</v>
      </c>
      <c r="N307" s="139">
        <f t="shared" si="20"/>
        <v>0</v>
      </c>
    </row>
    <row r="308" spans="1:14" s="143" customFormat="1">
      <c r="A308" s="139">
        <v>302</v>
      </c>
      <c r="B308" s="98"/>
      <c r="C308" s="132">
        <f>IF(H308&lt;&gt;"",COUNTA($H$12:H308),"")</f>
        <v>159</v>
      </c>
      <c r="D308" s="15" t="s">
        <v>568</v>
      </c>
      <c r="E308" s="131" t="s">
        <v>569</v>
      </c>
      <c r="F308" s="83" t="s">
        <v>10</v>
      </c>
      <c r="G308" s="16">
        <v>7</v>
      </c>
      <c r="H308" s="169">
        <v>0</v>
      </c>
      <c r="I308" s="177">
        <f t="shared" si="21"/>
        <v>0</v>
      </c>
      <c r="J308" s="42"/>
      <c r="K308" s="141">
        <f>Tabela1[[#This Row],[Količina]]-Tabela1[[#This Row],[Cena skupaj]]</f>
        <v>7</v>
      </c>
      <c r="L308" s="162">
        <f>IF(Tabela1[[#This Row],[Cena za enoto]]=1,Tabela1[[#This Row],[Količina]],0)</f>
        <v>0</v>
      </c>
      <c r="M308" s="139">
        <f>Tabela1[[#This Row],[Cena za enoto]]</f>
        <v>0</v>
      </c>
      <c r="N308" s="139">
        <f t="shared" si="20"/>
        <v>0</v>
      </c>
    </row>
    <row r="309" spans="1:14" s="143" customFormat="1">
      <c r="A309" s="139">
        <v>303</v>
      </c>
      <c r="B309" s="98"/>
      <c r="C309" s="132">
        <f>IF(H309&lt;&gt;"",COUNTA($H$12:H309),"")</f>
        <v>160</v>
      </c>
      <c r="D309" s="15" t="s">
        <v>570</v>
      </c>
      <c r="E309" s="131" t="s">
        <v>571</v>
      </c>
      <c r="F309" s="83" t="s">
        <v>10</v>
      </c>
      <c r="G309" s="16">
        <v>1</v>
      </c>
      <c r="H309" s="169">
        <v>0</v>
      </c>
      <c r="I309" s="177">
        <f t="shared" si="21"/>
        <v>0</v>
      </c>
      <c r="J309" s="42"/>
      <c r="K309" s="141">
        <f>Tabela1[[#This Row],[Količina]]-Tabela1[[#This Row],[Cena skupaj]]</f>
        <v>1</v>
      </c>
      <c r="L309" s="162">
        <f>IF(Tabela1[[#This Row],[Cena za enoto]]=1,Tabela1[[#This Row],[Količina]],0)</f>
        <v>0</v>
      </c>
      <c r="M309" s="139">
        <f>Tabela1[[#This Row],[Cena za enoto]]</f>
        <v>0</v>
      </c>
      <c r="N309" s="139">
        <f t="shared" si="20"/>
        <v>0</v>
      </c>
    </row>
    <row r="310" spans="1:14" s="143" customFormat="1">
      <c r="A310" s="139">
        <v>304</v>
      </c>
      <c r="B310" s="98"/>
      <c r="C310" s="132">
        <f>IF(H310&lt;&gt;"",COUNTA($H$12:H310),"")</f>
        <v>161</v>
      </c>
      <c r="D310" s="15" t="s">
        <v>572</v>
      </c>
      <c r="E310" s="131" t="s">
        <v>573</v>
      </c>
      <c r="F310" s="83" t="s">
        <v>10</v>
      </c>
      <c r="G310" s="16">
        <v>5</v>
      </c>
      <c r="H310" s="169">
        <v>0</v>
      </c>
      <c r="I310" s="177">
        <f t="shared" si="21"/>
        <v>0</v>
      </c>
      <c r="J310" s="42"/>
      <c r="K310" s="141">
        <f>Tabela1[[#This Row],[Količina]]-Tabela1[[#This Row],[Cena skupaj]]</f>
        <v>5</v>
      </c>
      <c r="L310" s="162">
        <f>IF(Tabela1[[#This Row],[Cena za enoto]]=1,Tabela1[[#This Row],[Količina]],0)</f>
        <v>0</v>
      </c>
      <c r="M310" s="139">
        <f>Tabela1[[#This Row],[Cena za enoto]]</f>
        <v>0</v>
      </c>
      <c r="N310" s="139">
        <f t="shared" si="20"/>
        <v>0</v>
      </c>
    </row>
    <row r="311" spans="1:14" s="143" customFormat="1">
      <c r="A311" s="139">
        <v>305</v>
      </c>
      <c r="B311" s="98"/>
      <c r="C311" s="132">
        <f>IF(H311&lt;&gt;"",COUNTA($H$12:H311),"")</f>
        <v>162</v>
      </c>
      <c r="D311" s="15" t="s">
        <v>574</v>
      </c>
      <c r="E311" s="131" t="s">
        <v>575</v>
      </c>
      <c r="F311" s="83" t="s">
        <v>10</v>
      </c>
      <c r="G311" s="16">
        <v>2</v>
      </c>
      <c r="H311" s="169">
        <v>0</v>
      </c>
      <c r="I311" s="177">
        <f t="shared" si="21"/>
        <v>0</v>
      </c>
      <c r="J311" s="42"/>
      <c r="K311" s="141">
        <f>Tabela1[[#This Row],[Količina]]-Tabela1[[#This Row],[Cena skupaj]]</f>
        <v>2</v>
      </c>
      <c r="L311" s="162">
        <f>IF(Tabela1[[#This Row],[Cena za enoto]]=1,Tabela1[[#This Row],[Količina]],0)</f>
        <v>0</v>
      </c>
      <c r="M311" s="139">
        <f>Tabela1[[#This Row],[Cena za enoto]]</f>
        <v>0</v>
      </c>
      <c r="N311" s="139">
        <f t="shared" si="20"/>
        <v>0</v>
      </c>
    </row>
    <row r="312" spans="1:14" s="143" customFormat="1">
      <c r="A312" s="139">
        <v>306</v>
      </c>
      <c r="B312" s="98"/>
      <c r="C312" s="132">
        <f>IF(H312&lt;&gt;"",COUNTA($H$12:H312),"")</f>
        <v>163</v>
      </c>
      <c r="D312" s="15" t="s">
        <v>576</v>
      </c>
      <c r="E312" s="131" t="s">
        <v>577</v>
      </c>
      <c r="F312" s="83" t="s">
        <v>10</v>
      </c>
      <c r="G312" s="16">
        <v>1</v>
      </c>
      <c r="H312" s="169">
        <v>0</v>
      </c>
      <c r="I312" s="177">
        <f t="shared" si="21"/>
        <v>0</v>
      </c>
      <c r="J312" s="42"/>
      <c r="K312" s="141">
        <f>Tabela1[[#This Row],[Količina]]-Tabela1[[#This Row],[Cena skupaj]]</f>
        <v>1</v>
      </c>
      <c r="L312" s="162">
        <f>IF(Tabela1[[#This Row],[Cena za enoto]]=1,Tabela1[[#This Row],[Količina]],0)</f>
        <v>0</v>
      </c>
      <c r="M312" s="139">
        <f>Tabela1[[#This Row],[Cena za enoto]]</f>
        <v>0</v>
      </c>
      <c r="N312" s="139">
        <f t="shared" si="20"/>
        <v>0</v>
      </c>
    </row>
    <row r="313" spans="1:14" ht="33.75">
      <c r="A313" s="139">
        <v>307</v>
      </c>
      <c r="B313" s="98"/>
      <c r="C313" s="132">
        <f>IF(H313&lt;&gt;"",COUNTA($H$12:H313),"")</f>
        <v>164</v>
      </c>
      <c r="D313" s="15" t="s">
        <v>3228</v>
      </c>
      <c r="E313" s="131" t="s">
        <v>578</v>
      </c>
      <c r="F313" s="83" t="s">
        <v>10</v>
      </c>
      <c r="G313" s="16">
        <v>1</v>
      </c>
      <c r="H313" s="169">
        <v>0</v>
      </c>
      <c r="I313" s="177">
        <f t="shared" si="21"/>
        <v>0</v>
      </c>
      <c r="K313" s="141">
        <f>Tabela1[[#This Row],[Količina]]-Tabela1[[#This Row],[Cena skupaj]]</f>
        <v>1</v>
      </c>
      <c r="L313" s="162">
        <f>IF(Tabela1[[#This Row],[Cena za enoto]]=1,Tabela1[[#This Row],[Količina]],0)</f>
        <v>0</v>
      </c>
      <c r="M313" s="139">
        <f>Tabela1[[#This Row],[Cena za enoto]]</f>
        <v>0</v>
      </c>
      <c r="N313" s="139">
        <f t="shared" si="20"/>
        <v>0</v>
      </c>
    </row>
    <row r="314" spans="1:14" ht="33.75">
      <c r="A314" s="139">
        <v>308</v>
      </c>
      <c r="B314" s="98"/>
      <c r="C314" s="132">
        <f>IF(H314&lt;&gt;"",COUNTA($H$12:H314),"")</f>
        <v>165</v>
      </c>
      <c r="D314" s="15" t="s">
        <v>3229</v>
      </c>
      <c r="E314" s="131" t="s">
        <v>579</v>
      </c>
      <c r="F314" s="83" t="s">
        <v>10</v>
      </c>
      <c r="G314" s="16">
        <v>1</v>
      </c>
      <c r="H314" s="169">
        <v>0</v>
      </c>
      <c r="I314" s="177">
        <f t="shared" si="21"/>
        <v>0</v>
      </c>
      <c r="K314" s="141">
        <f>Tabela1[[#This Row],[Količina]]-Tabela1[[#This Row],[Cena skupaj]]</f>
        <v>1</v>
      </c>
      <c r="L314" s="162">
        <f>IF(Tabela1[[#This Row],[Cena za enoto]]=1,Tabela1[[#This Row],[Količina]],0)</f>
        <v>0</v>
      </c>
      <c r="M314" s="139">
        <f>Tabela1[[#This Row],[Cena za enoto]]</f>
        <v>0</v>
      </c>
      <c r="N314" s="139">
        <f t="shared" si="20"/>
        <v>0</v>
      </c>
    </row>
    <row r="315" spans="1:14">
      <c r="A315" s="139">
        <v>309</v>
      </c>
      <c r="B315" s="93">
        <v>3</v>
      </c>
      <c r="C315" s="192" t="str">
        <f>IF(H315&lt;&gt;"",COUNTA($H$12:H315),"")</f>
        <v/>
      </c>
      <c r="D315" s="14"/>
      <c r="E315" s="193" t="s">
        <v>589</v>
      </c>
      <c r="F315" s="114"/>
      <c r="G315" s="37"/>
      <c r="H315" s="160"/>
      <c r="I315" s="158">
        <f>SUM(I316:I319)</f>
        <v>0</v>
      </c>
      <c r="K315" s="141">
        <f>Tabela1[[#This Row],[Količina]]-Tabela1[[#This Row],[Cena skupaj]]</f>
        <v>0</v>
      </c>
      <c r="L315" s="162">
        <f>IF(Tabela1[[#This Row],[Cena za enoto]]=1,Tabela1[[#This Row],[Količina]],0)</f>
        <v>0</v>
      </c>
      <c r="M315" s="139">
        <f>Tabela1[[#This Row],[Cena za enoto]]</f>
        <v>0</v>
      </c>
      <c r="N315" s="139">
        <f t="shared" si="20"/>
        <v>0</v>
      </c>
    </row>
    <row r="316" spans="1:14" ht="33.75">
      <c r="A316" s="139">
        <v>310</v>
      </c>
      <c r="B316" s="98"/>
      <c r="C316" s="132">
        <f>IF(H316&lt;&gt;"",COUNTA($H$12:H316),"")</f>
        <v>166</v>
      </c>
      <c r="D316" s="15" t="s">
        <v>3226</v>
      </c>
      <c r="E316" s="131" t="s">
        <v>590</v>
      </c>
      <c r="F316" s="83" t="s">
        <v>6</v>
      </c>
      <c r="G316" s="16">
        <v>7</v>
      </c>
      <c r="H316" s="169">
        <v>0</v>
      </c>
      <c r="I316" s="177">
        <f>IF(ISNUMBER(G316),ROUND(G316*H316,2),"")</f>
        <v>0</v>
      </c>
      <c r="K316" s="141">
        <f>Tabela1[[#This Row],[Količina]]-Tabela1[[#This Row],[Cena skupaj]]</f>
        <v>7</v>
      </c>
      <c r="L316" s="162">
        <f>IF(Tabela1[[#This Row],[Cena za enoto]]=1,Tabela1[[#This Row],[Količina]],0)</f>
        <v>0</v>
      </c>
      <c r="M316" s="139">
        <f>Tabela1[[#This Row],[Cena za enoto]]</f>
        <v>0</v>
      </c>
      <c r="N316" s="139">
        <f t="shared" si="20"/>
        <v>0</v>
      </c>
    </row>
    <row r="317" spans="1:14" ht="56.25">
      <c r="A317" s="139">
        <v>311</v>
      </c>
      <c r="B317" s="98"/>
      <c r="C317" s="132">
        <f>IF(H317&lt;&gt;"",COUNTA($H$12:H317),"")</f>
        <v>167</v>
      </c>
      <c r="D317" s="15" t="s">
        <v>3227</v>
      </c>
      <c r="E317" s="131" t="s">
        <v>591</v>
      </c>
      <c r="F317" s="83" t="s">
        <v>6</v>
      </c>
      <c r="G317" s="16">
        <v>23.8</v>
      </c>
      <c r="H317" s="169">
        <v>0</v>
      </c>
      <c r="I317" s="177">
        <f>IF(ISNUMBER(G317),ROUND(G317*H317,2),"")</f>
        <v>0</v>
      </c>
      <c r="K317" s="141">
        <f>Tabela1[[#This Row],[Količina]]-Tabela1[[#This Row],[Cena skupaj]]</f>
        <v>23.8</v>
      </c>
      <c r="L317" s="162">
        <f>IF(Tabela1[[#This Row],[Cena za enoto]]=1,Tabela1[[#This Row],[Količina]],0)</f>
        <v>0</v>
      </c>
      <c r="M317" s="139">
        <f>Tabela1[[#This Row],[Cena za enoto]]</f>
        <v>0</v>
      </c>
      <c r="N317" s="139">
        <f t="shared" si="20"/>
        <v>0</v>
      </c>
    </row>
    <row r="318" spans="1:14" s="143" customFormat="1" ht="33.75">
      <c r="A318" s="139">
        <v>312</v>
      </c>
      <c r="B318" s="98"/>
      <c r="C318" s="132" t="str">
        <f>IF(H318&lt;&gt;"",COUNTA($H$12:H318),"")</f>
        <v/>
      </c>
      <c r="D318" s="15" t="s">
        <v>3224</v>
      </c>
      <c r="E318" s="131" t="s">
        <v>592</v>
      </c>
      <c r="F318" s="83"/>
      <c r="G318" s="16"/>
      <c r="H318" s="159"/>
      <c r="I318" s="177" t="str">
        <f>IF(ISNUMBER(G318),ROUND(G318*H318,2),"")</f>
        <v/>
      </c>
      <c r="J318" s="42"/>
      <c r="K318" s="141"/>
      <c r="L318" s="162">
        <f>IF(Tabela1[[#This Row],[Cena za enoto]]=1,Tabela1[[#This Row],[Količina]],0)</f>
        <v>0</v>
      </c>
      <c r="M318" s="139">
        <f>Tabela1[[#This Row],[Cena za enoto]]</f>
        <v>0</v>
      </c>
      <c r="N318" s="139">
        <f t="shared" si="20"/>
        <v>0</v>
      </c>
    </row>
    <row r="319" spans="1:14" s="143" customFormat="1">
      <c r="A319" s="139">
        <v>313</v>
      </c>
      <c r="B319" s="98"/>
      <c r="C319" s="132">
        <f>IF(H319&lt;&gt;"",COUNTA($H$12:H319),"")</f>
        <v>168</v>
      </c>
      <c r="D319" s="15"/>
      <c r="E319" s="131" t="s">
        <v>593</v>
      </c>
      <c r="F319" s="83" t="s">
        <v>6</v>
      </c>
      <c r="G319" s="16">
        <v>272</v>
      </c>
      <c r="H319" s="169">
        <v>0</v>
      </c>
      <c r="I319" s="177">
        <f>IF(ISNUMBER(G319),ROUND(G319*H319,2),"")</f>
        <v>0</v>
      </c>
      <c r="J319" s="42"/>
      <c r="K319" s="141">
        <f>Tabela1[[#This Row],[Količina]]-Tabela1[[#This Row],[Cena skupaj]]</f>
        <v>272</v>
      </c>
      <c r="L319" s="162">
        <f>IF(Tabela1[[#This Row],[Cena za enoto]]=1,Tabela1[[#This Row],[Količina]],0)</f>
        <v>0</v>
      </c>
      <c r="M319" s="139">
        <f>Tabela1[[#This Row],[Cena za enoto]]</f>
        <v>0</v>
      </c>
      <c r="N319" s="139">
        <f t="shared" si="20"/>
        <v>0</v>
      </c>
    </row>
    <row r="320" spans="1:14">
      <c r="A320" s="139">
        <v>314</v>
      </c>
      <c r="B320" s="93">
        <v>3</v>
      </c>
      <c r="C320" s="192" t="str">
        <f>IF(H320&lt;&gt;"",COUNTA($H$12:H320),"")</f>
        <v/>
      </c>
      <c r="D320" s="14"/>
      <c r="E320" s="193" t="s">
        <v>594</v>
      </c>
      <c r="F320" s="114"/>
      <c r="G320" s="37"/>
      <c r="H320" s="160"/>
      <c r="I320" s="158">
        <f>SUM(I321:I323)</f>
        <v>0</v>
      </c>
      <c r="K320" s="141">
        <f>Tabela1[[#This Row],[Količina]]-Tabela1[[#This Row],[Cena skupaj]]</f>
        <v>0</v>
      </c>
      <c r="L320" s="162">
        <f>IF(Tabela1[[#This Row],[Cena za enoto]]=1,Tabela1[[#This Row],[Količina]],0)</f>
        <v>0</v>
      </c>
      <c r="M320" s="139">
        <f>Tabela1[[#This Row],[Cena za enoto]]</f>
        <v>0</v>
      </c>
      <c r="N320" s="139">
        <f t="shared" si="20"/>
        <v>0</v>
      </c>
    </row>
    <row r="321" spans="1:14">
      <c r="A321" s="139">
        <v>315</v>
      </c>
      <c r="B321" s="98"/>
      <c r="C321" s="132" t="str">
        <f>IF(H321&lt;&gt;"",COUNTA($H$12:H321),"")</f>
        <v/>
      </c>
      <c r="D321" s="15"/>
      <c r="E321" s="131" t="s">
        <v>595</v>
      </c>
      <c r="F321" s="83"/>
      <c r="G321" s="16"/>
      <c r="H321" s="159"/>
      <c r="I321" s="177" t="str">
        <f>IF(ISNUMBER(G321),ROUND(G321*H321,2),"")</f>
        <v/>
      </c>
      <c r="L321" s="162">
        <f>IF(Tabela1[[#This Row],[Cena za enoto]]=1,Tabela1[[#This Row],[Količina]],0)</f>
        <v>0</v>
      </c>
      <c r="M321" s="139">
        <f>Tabela1[[#This Row],[Cena za enoto]]</f>
        <v>0</v>
      </c>
      <c r="N321" s="139">
        <f t="shared" si="20"/>
        <v>0</v>
      </c>
    </row>
    <row r="322" spans="1:14" ht="33.75">
      <c r="A322" s="139">
        <v>316</v>
      </c>
      <c r="B322" s="98"/>
      <c r="C322" s="132">
        <f>IF(H322&lt;&gt;"",COUNTA($H$12:H322),"")</f>
        <v>169</v>
      </c>
      <c r="D322" s="15" t="s">
        <v>3226</v>
      </c>
      <c r="E322" s="131" t="s">
        <v>596</v>
      </c>
      <c r="F322" s="83" t="s">
        <v>6</v>
      </c>
      <c r="G322" s="16">
        <v>23</v>
      </c>
      <c r="H322" s="169">
        <v>0</v>
      </c>
      <c r="I322" s="177">
        <f>IF(ISNUMBER(G322),ROUND(G322*H322,2),"")</f>
        <v>0</v>
      </c>
      <c r="K322" s="141">
        <f>Tabela1[[#This Row],[Količina]]-Tabela1[[#This Row],[Cena skupaj]]</f>
        <v>23</v>
      </c>
      <c r="L322" s="162">
        <f>IF(Tabela1[[#This Row],[Cena za enoto]]=1,Tabela1[[#This Row],[Količina]],0)</f>
        <v>0</v>
      </c>
      <c r="M322" s="139">
        <f>Tabela1[[#This Row],[Cena za enoto]]</f>
        <v>0</v>
      </c>
      <c r="N322" s="139">
        <f t="shared" si="20"/>
        <v>0</v>
      </c>
    </row>
    <row r="323" spans="1:14" ht="33.75">
      <c r="A323" s="139">
        <v>317</v>
      </c>
      <c r="B323" s="98"/>
      <c r="C323" s="132">
        <f>IF(H323&lt;&gt;"",COUNTA($H$12:H323),"")</f>
        <v>170</v>
      </c>
      <c r="D323" s="15" t="s">
        <v>3227</v>
      </c>
      <c r="E323" s="131" t="s">
        <v>597</v>
      </c>
      <c r="F323" s="83" t="s">
        <v>6</v>
      </c>
      <c r="G323" s="16">
        <v>834</v>
      </c>
      <c r="H323" s="169">
        <v>0</v>
      </c>
      <c r="I323" s="177">
        <f>IF(ISNUMBER(G323),ROUND(G323*H323,2),"")</f>
        <v>0</v>
      </c>
      <c r="K323" s="141">
        <f>Tabela1[[#This Row],[Količina]]-Tabela1[[#This Row],[Cena skupaj]]</f>
        <v>834</v>
      </c>
      <c r="L323" s="162">
        <f>IF(Tabela1[[#This Row],[Cena za enoto]]=1,Tabela1[[#This Row],[Količina]],0)</f>
        <v>0</v>
      </c>
      <c r="M323" s="139">
        <f>Tabela1[[#This Row],[Cena za enoto]]</f>
        <v>0</v>
      </c>
      <c r="N323" s="139">
        <f t="shared" si="20"/>
        <v>0</v>
      </c>
    </row>
    <row r="324" spans="1:14">
      <c r="A324" s="139">
        <v>318</v>
      </c>
      <c r="B324" s="93">
        <v>3</v>
      </c>
      <c r="C324" s="192" t="str">
        <f>IF(H324&lt;&gt;"",COUNTA($H$12:H324),"")</f>
        <v/>
      </c>
      <c r="D324" s="14"/>
      <c r="E324" s="193" t="s">
        <v>598</v>
      </c>
      <c r="F324" s="114"/>
      <c r="G324" s="37"/>
      <c r="H324" s="160"/>
      <c r="I324" s="158">
        <f>SUM(I325:I331)</f>
        <v>0</v>
      </c>
      <c r="K324" s="141">
        <f>Tabela1[[#This Row],[Količina]]-Tabela1[[#This Row],[Cena skupaj]]</f>
        <v>0</v>
      </c>
      <c r="L324" s="162">
        <f>IF(Tabela1[[#This Row],[Cena za enoto]]=1,Tabela1[[#This Row],[Količina]],0)</f>
        <v>0</v>
      </c>
      <c r="M324" s="139">
        <f>Tabela1[[#This Row],[Cena za enoto]]</f>
        <v>0</v>
      </c>
      <c r="N324" s="139">
        <f t="shared" si="20"/>
        <v>0</v>
      </c>
    </row>
    <row r="325" spans="1:14">
      <c r="A325" s="139">
        <v>319</v>
      </c>
      <c r="B325" s="98"/>
      <c r="C325" s="132" t="str">
        <f>IF(H325&lt;&gt;"",COUNTA($H$12:H325),"")</f>
        <v/>
      </c>
      <c r="D325" s="15"/>
      <c r="E325" s="131" t="s">
        <v>599</v>
      </c>
      <c r="F325" s="83"/>
      <c r="G325" s="16"/>
      <c r="H325" s="159"/>
      <c r="I325" s="177" t="str">
        <f t="shared" ref="I325:I331" si="22">IF(ISNUMBER(G325),ROUND(G325*H325,2),"")</f>
        <v/>
      </c>
      <c r="L325" s="162">
        <f>IF(Tabela1[[#This Row],[Cena za enoto]]=1,Tabela1[[#This Row],[Količina]],0)</f>
        <v>0</v>
      </c>
      <c r="M325" s="139">
        <f>Tabela1[[#This Row],[Cena za enoto]]</f>
        <v>0</v>
      </c>
      <c r="N325" s="139">
        <f t="shared" si="20"/>
        <v>0</v>
      </c>
    </row>
    <row r="326" spans="1:14" ht="22.5">
      <c r="A326" s="139">
        <v>320</v>
      </c>
      <c r="B326" s="98"/>
      <c r="C326" s="132">
        <f>IF(H326&lt;&gt;"",COUNTA($H$12:H326),"")</f>
        <v>171</v>
      </c>
      <c r="D326" s="15" t="s">
        <v>3226</v>
      </c>
      <c r="E326" s="131" t="s">
        <v>600</v>
      </c>
      <c r="F326" s="83" t="s">
        <v>6</v>
      </c>
      <c r="G326" s="16">
        <v>43.6</v>
      </c>
      <c r="H326" s="169">
        <v>0</v>
      </c>
      <c r="I326" s="177">
        <f t="shared" si="22"/>
        <v>0</v>
      </c>
      <c r="K326" s="141">
        <f>Tabela1[[#This Row],[Količina]]-Tabela1[[#This Row],[Cena skupaj]]</f>
        <v>43.6</v>
      </c>
      <c r="L326" s="162">
        <f>IF(Tabela1[[#This Row],[Cena za enoto]]=1,Tabela1[[#This Row],[Količina]],0)</f>
        <v>0</v>
      </c>
      <c r="M326" s="139">
        <f>Tabela1[[#This Row],[Cena za enoto]]</f>
        <v>0</v>
      </c>
      <c r="N326" s="139">
        <f t="shared" si="20"/>
        <v>0</v>
      </c>
    </row>
    <row r="327" spans="1:14" ht="33.75">
      <c r="A327" s="139">
        <v>321</v>
      </c>
      <c r="B327" s="98"/>
      <c r="C327" s="132">
        <f>IF(H327&lt;&gt;"",COUNTA($H$12:H327),"")</f>
        <v>172</v>
      </c>
      <c r="D327" s="15" t="s">
        <v>3227</v>
      </c>
      <c r="E327" s="131" t="s">
        <v>601</v>
      </c>
      <c r="F327" s="83" t="s">
        <v>6</v>
      </c>
      <c r="G327" s="16">
        <v>49.1</v>
      </c>
      <c r="H327" s="169">
        <v>0</v>
      </c>
      <c r="I327" s="177">
        <f t="shared" si="22"/>
        <v>0</v>
      </c>
      <c r="K327" s="141">
        <f>Tabela1[[#This Row],[Količina]]-Tabela1[[#This Row],[Cena skupaj]]</f>
        <v>49.1</v>
      </c>
      <c r="L327" s="162">
        <f>IF(Tabela1[[#This Row],[Cena za enoto]]=1,Tabela1[[#This Row],[Količina]],0)</f>
        <v>0</v>
      </c>
      <c r="M327" s="139">
        <f>Tabela1[[#This Row],[Cena za enoto]]</f>
        <v>0</v>
      </c>
      <c r="N327" s="139">
        <f t="shared" si="20"/>
        <v>0</v>
      </c>
    </row>
    <row r="328" spans="1:14" ht="22.5">
      <c r="A328" s="139">
        <v>322</v>
      </c>
      <c r="B328" s="98"/>
      <c r="C328" s="132">
        <f>IF(H328&lt;&gt;"",COUNTA($H$12:H328),"")</f>
        <v>173</v>
      </c>
      <c r="D328" s="15" t="s">
        <v>3224</v>
      </c>
      <c r="E328" s="131" t="s">
        <v>602</v>
      </c>
      <c r="F328" s="83" t="s">
        <v>14</v>
      </c>
      <c r="G328" s="16">
        <v>43</v>
      </c>
      <c r="H328" s="169">
        <v>0</v>
      </c>
      <c r="I328" s="177">
        <f t="shared" si="22"/>
        <v>0</v>
      </c>
      <c r="K328" s="141">
        <f>Tabela1[[#This Row],[Količina]]-Tabela1[[#This Row],[Cena skupaj]]</f>
        <v>43</v>
      </c>
      <c r="L328" s="162">
        <f>IF(Tabela1[[#This Row],[Cena za enoto]]=1,Tabela1[[#This Row],[Količina]],0)</f>
        <v>0</v>
      </c>
      <c r="M328" s="139">
        <f>Tabela1[[#This Row],[Cena za enoto]]</f>
        <v>0</v>
      </c>
      <c r="N328" s="139">
        <f t="shared" si="20"/>
        <v>0</v>
      </c>
    </row>
    <row r="329" spans="1:14" s="143" customFormat="1" ht="22.5">
      <c r="A329" s="139">
        <v>323</v>
      </c>
      <c r="B329" s="98"/>
      <c r="C329" s="132" t="str">
        <f>IF(H329&lt;&gt;"",COUNTA($H$12:H329),"")</f>
        <v/>
      </c>
      <c r="D329" s="15" t="s">
        <v>3228</v>
      </c>
      <c r="E329" s="131" t="s">
        <v>603</v>
      </c>
      <c r="F329" s="83"/>
      <c r="G329" s="16"/>
      <c r="H329" s="159"/>
      <c r="I329" s="177" t="str">
        <f t="shared" si="22"/>
        <v/>
      </c>
      <c r="J329" s="42"/>
      <c r="K329" s="141"/>
      <c r="L329" s="162">
        <f>IF(Tabela1[[#This Row],[Cena za enoto]]=1,Tabela1[[#This Row],[Količina]],0)</f>
        <v>0</v>
      </c>
      <c r="M329" s="139">
        <f>Tabela1[[#This Row],[Cena za enoto]]</f>
        <v>0</v>
      </c>
      <c r="N329" s="139">
        <f t="shared" si="20"/>
        <v>0</v>
      </c>
    </row>
    <row r="330" spans="1:14" s="143" customFormat="1">
      <c r="A330" s="139">
        <v>324</v>
      </c>
      <c r="B330" s="98"/>
      <c r="C330" s="132">
        <f>IF(H330&lt;&gt;"",COUNTA($H$12:H330),"")</f>
        <v>174</v>
      </c>
      <c r="D330" s="15"/>
      <c r="E330" s="131" t="s">
        <v>604</v>
      </c>
      <c r="F330" s="83" t="s">
        <v>10</v>
      </c>
      <c r="G330" s="16">
        <v>2</v>
      </c>
      <c r="H330" s="169">
        <v>0</v>
      </c>
      <c r="I330" s="177">
        <f t="shared" si="22"/>
        <v>0</v>
      </c>
      <c r="J330" s="42"/>
      <c r="K330" s="141">
        <f>Tabela1[[#This Row],[Količina]]-Tabela1[[#This Row],[Cena skupaj]]</f>
        <v>2</v>
      </c>
      <c r="L330" s="162">
        <f>IF(Tabela1[[#This Row],[Cena za enoto]]=1,Tabela1[[#This Row],[Količina]],0)</f>
        <v>0</v>
      </c>
      <c r="M330" s="139">
        <f>Tabela1[[#This Row],[Cena za enoto]]</f>
        <v>0</v>
      </c>
      <c r="N330" s="139">
        <f t="shared" si="20"/>
        <v>0</v>
      </c>
    </row>
    <row r="331" spans="1:14" ht="67.5">
      <c r="A331" s="139">
        <v>325</v>
      </c>
      <c r="B331" s="98"/>
      <c r="C331" s="132">
        <f>IF(H331&lt;&gt;"",COUNTA($H$12:H331),"")</f>
        <v>175</v>
      </c>
      <c r="D331" s="15" t="s">
        <v>3229</v>
      </c>
      <c r="E331" s="131" t="s">
        <v>605</v>
      </c>
      <c r="F331" s="83" t="s">
        <v>6</v>
      </c>
      <c r="G331" s="16">
        <v>10.3</v>
      </c>
      <c r="H331" s="169">
        <v>0</v>
      </c>
      <c r="I331" s="177">
        <f t="shared" si="22"/>
        <v>0</v>
      </c>
      <c r="K331" s="141">
        <f>Tabela1[[#This Row],[Količina]]-Tabela1[[#This Row],[Cena skupaj]]</f>
        <v>10.3</v>
      </c>
      <c r="L331" s="162">
        <f>IF(Tabela1[[#This Row],[Cena za enoto]]=1,Tabela1[[#This Row],[Količina]],0)</f>
        <v>0</v>
      </c>
      <c r="M331" s="139">
        <f>Tabela1[[#This Row],[Cena za enoto]]</f>
        <v>0</v>
      </c>
      <c r="N331" s="139">
        <f t="shared" si="20"/>
        <v>0</v>
      </c>
    </row>
    <row r="332" spans="1:14" s="142" customFormat="1" ht="15">
      <c r="A332" s="139">
        <v>326</v>
      </c>
      <c r="B332" s="97">
        <v>2</v>
      </c>
      <c r="C332" s="186" t="str">
        <f>IF(H332&lt;&gt;"",COUNTA($H$12:H332),"")</f>
        <v/>
      </c>
      <c r="D332" s="13"/>
      <c r="E332" s="187" t="s">
        <v>3200</v>
      </c>
      <c r="F332" s="188"/>
      <c r="G332" s="36"/>
      <c r="H332" s="157"/>
      <c r="I332" s="189">
        <f>I333+I340+I343+I347+I364+I376</f>
        <v>0</v>
      </c>
      <c r="J332" s="8"/>
      <c r="K332" s="141">
        <f>Tabela1[[#This Row],[Količina]]-Tabela1[[#This Row],[Cena skupaj]]</f>
        <v>0</v>
      </c>
      <c r="L332" s="162">
        <f>IF(Tabela1[[#This Row],[Cena za enoto]]=1,Tabela1[[#This Row],[Količina]],0)</f>
        <v>0</v>
      </c>
      <c r="M332" s="139">
        <f>Tabela1[[#This Row],[Cena za enoto]]</f>
        <v>0</v>
      </c>
      <c r="N332" s="139">
        <f t="shared" si="20"/>
        <v>0</v>
      </c>
    </row>
    <row r="333" spans="1:14">
      <c r="A333" s="139">
        <v>327</v>
      </c>
      <c r="B333" s="93">
        <v>3</v>
      </c>
      <c r="C333" s="192" t="str">
        <f>IF(H333&lt;&gt;"",COUNTA($H$12:H333),"")</f>
        <v/>
      </c>
      <c r="D333" s="14"/>
      <c r="E333" s="193" t="s">
        <v>3028</v>
      </c>
      <c r="F333" s="114"/>
      <c r="G333" s="37"/>
      <c r="H333" s="160"/>
      <c r="I333" s="158">
        <f>SUM(I334:I339)</f>
        <v>0</v>
      </c>
      <c r="K333" s="141">
        <f>Tabela1[[#This Row],[Količina]]-Tabela1[[#This Row],[Cena skupaj]]</f>
        <v>0</v>
      </c>
      <c r="L333" s="162">
        <f>IF(Tabela1[[#This Row],[Cena za enoto]]=1,Tabela1[[#This Row],[Količina]],0)</f>
        <v>0</v>
      </c>
      <c r="M333" s="139">
        <f>Tabela1[[#This Row],[Cena za enoto]]</f>
        <v>0</v>
      </c>
      <c r="N333" s="139">
        <f t="shared" si="20"/>
        <v>0</v>
      </c>
    </row>
    <row r="334" spans="1:14" s="145" customFormat="1" ht="22.5">
      <c r="A334" s="139">
        <v>328</v>
      </c>
      <c r="B334" s="100"/>
      <c r="C334" s="190" t="str">
        <f>IF(H334&lt;&gt;"",COUNTA($H$12:H334),"")</f>
        <v/>
      </c>
      <c r="D334" s="15" t="s">
        <v>103</v>
      </c>
      <c r="E334" s="131" t="s">
        <v>308</v>
      </c>
      <c r="F334" s="83"/>
      <c r="G334" s="16"/>
      <c r="H334" s="159"/>
      <c r="I334" s="177" t="str">
        <f t="shared" ref="I334:I339" si="23">IF(ISNUMBER(G334),ROUND(G334*H334,2),"")</f>
        <v/>
      </c>
      <c r="J334" s="58"/>
      <c r="K334" s="141"/>
      <c r="L334" s="162">
        <f>IF(Tabela1[[#This Row],[Cena za enoto]]=1,Tabela1[[#This Row],[Količina]],0)</f>
        <v>0</v>
      </c>
      <c r="M334" s="139">
        <f>Tabela1[[#This Row],[Cena za enoto]]</f>
        <v>0</v>
      </c>
      <c r="N334" s="139">
        <f t="shared" ref="N334:N397" si="24">L334*M334</f>
        <v>0</v>
      </c>
    </row>
    <row r="335" spans="1:14" s="145" customFormat="1">
      <c r="A335" s="139">
        <v>329</v>
      </c>
      <c r="B335" s="100"/>
      <c r="C335" s="132">
        <f>IF(H335&lt;&gt;"",COUNTA($H$12:H335),"")</f>
        <v>176</v>
      </c>
      <c r="D335" s="15"/>
      <c r="E335" s="131" t="s">
        <v>309</v>
      </c>
      <c r="F335" s="83" t="s">
        <v>14</v>
      </c>
      <c r="G335" s="16">
        <v>1.1000000000000001</v>
      </c>
      <c r="H335" s="169">
        <v>0</v>
      </c>
      <c r="I335" s="177">
        <f t="shared" si="23"/>
        <v>0</v>
      </c>
      <c r="J335" s="58"/>
      <c r="K335" s="141">
        <f>Tabela1[[#This Row],[Količina]]-Tabela1[[#This Row],[Cena skupaj]]</f>
        <v>1.1000000000000001</v>
      </c>
      <c r="L335" s="162">
        <f>IF(Tabela1[[#This Row],[Cena za enoto]]=1,Tabela1[[#This Row],[Količina]],0)</f>
        <v>0</v>
      </c>
      <c r="M335" s="139">
        <f>Tabela1[[#This Row],[Cena za enoto]]</f>
        <v>0</v>
      </c>
      <c r="N335" s="139">
        <f t="shared" si="24"/>
        <v>0</v>
      </c>
    </row>
    <row r="336" spans="1:14" s="145" customFormat="1" ht="33.75">
      <c r="A336" s="139">
        <v>330</v>
      </c>
      <c r="B336" s="100"/>
      <c r="C336" s="132" t="str">
        <f>IF(H336&lt;&gt;"",COUNTA($H$12:H336),"")</f>
        <v/>
      </c>
      <c r="D336" s="15" t="s">
        <v>104</v>
      </c>
      <c r="E336" s="131" t="s">
        <v>310</v>
      </c>
      <c r="F336" s="83"/>
      <c r="G336" s="16"/>
      <c r="H336" s="159"/>
      <c r="I336" s="177" t="str">
        <f t="shared" si="23"/>
        <v/>
      </c>
      <c r="J336" s="58"/>
      <c r="K336" s="141"/>
      <c r="L336" s="162">
        <f>IF(Tabela1[[#This Row],[Cena za enoto]]=1,Tabela1[[#This Row],[Količina]],0)</f>
        <v>0</v>
      </c>
      <c r="M336" s="139">
        <f>Tabela1[[#This Row],[Cena za enoto]]</f>
        <v>0</v>
      </c>
      <c r="N336" s="139">
        <f t="shared" si="24"/>
        <v>0</v>
      </c>
    </row>
    <row r="337" spans="1:14" s="145" customFormat="1">
      <c r="A337" s="139">
        <v>331</v>
      </c>
      <c r="B337" s="100"/>
      <c r="C337" s="132">
        <f>IF(H337&lt;&gt;"",COUNTA($H$12:H337),"")</f>
        <v>177</v>
      </c>
      <c r="D337" s="15"/>
      <c r="E337" s="131" t="s">
        <v>312</v>
      </c>
      <c r="F337" s="83" t="s">
        <v>10</v>
      </c>
      <c r="G337" s="16">
        <v>1</v>
      </c>
      <c r="H337" s="169">
        <v>0</v>
      </c>
      <c r="I337" s="177">
        <f t="shared" si="23"/>
        <v>0</v>
      </c>
      <c r="J337" s="58"/>
      <c r="K337" s="141">
        <f>Tabela1[[#This Row],[Količina]]-Tabela1[[#This Row],[Cena skupaj]]</f>
        <v>1</v>
      </c>
      <c r="L337" s="162">
        <f>IF(Tabela1[[#This Row],[Cena za enoto]]=1,Tabela1[[#This Row],[Količina]],0)</f>
        <v>0</v>
      </c>
      <c r="M337" s="139">
        <f>Tabela1[[#This Row],[Cena za enoto]]</f>
        <v>0</v>
      </c>
      <c r="N337" s="139">
        <f t="shared" si="24"/>
        <v>0</v>
      </c>
    </row>
    <row r="338" spans="1:14" s="145" customFormat="1">
      <c r="A338" s="139">
        <v>332</v>
      </c>
      <c r="B338" s="100"/>
      <c r="C338" s="132" t="str">
        <f>IF(H338&lt;&gt;"",COUNTA($H$12:H338),"")</f>
        <v/>
      </c>
      <c r="D338" s="15" t="s">
        <v>105</v>
      </c>
      <c r="E338" s="131" t="s">
        <v>313</v>
      </c>
      <c r="F338" s="83"/>
      <c r="G338" s="16"/>
      <c r="H338" s="159"/>
      <c r="I338" s="177" t="str">
        <f t="shared" si="23"/>
        <v/>
      </c>
      <c r="J338" s="58"/>
      <c r="K338" s="141"/>
      <c r="L338" s="162">
        <f>IF(Tabela1[[#This Row],[Cena za enoto]]=1,Tabela1[[#This Row],[Količina]],0)</f>
        <v>0</v>
      </c>
      <c r="M338" s="139">
        <f>Tabela1[[#This Row],[Cena za enoto]]</f>
        <v>0</v>
      </c>
      <c r="N338" s="139">
        <f t="shared" si="24"/>
        <v>0</v>
      </c>
    </row>
    <row r="339" spans="1:14" s="145" customFormat="1">
      <c r="A339" s="139">
        <v>333</v>
      </c>
      <c r="B339" s="100"/>
      <c r="C339" s="132">
        <f>IF(H339&lt;&gt;"",COUNTA($H$12:H339),"")</f>
        <v>178</v>
      </c>
      <c r="D339" s="15"/>
      <c r="E339" s="131" t="s">
        <v>314</v>
      </c>
      <c r="F339" s="83" t="s">
        <v>10</v>
      </c>
      <c r="G339" s="16">
        <v>1</v>
      </c>
      <c r="H339" s="169">
        <v>0</v>
      </c>
      <c r="I339" s="201">
        <f t="shared" si="23"/>
        <v>0</v>
      </c>
      <c r="J339" s="58"/>
      <c r="K339" s="141">
        <f>Tabela1[[#This Row],[Količina]]-Tabela1[[#This Row],[Cena skupaj]]</f>
        <v>1</v>
      </c>
      <c r="L339" s="162">
        <f>IF(Tabela1[[#This Row],[Cena za enoto]]=1,Tabela1[[#This Row],[Količina]],0)</f>
        <v>0</v>
      </c>
      <c r="M339" s="139">
        <f>Tabela1[[#This Row],[Cena za enoto]]</f>
        <v>0</v>
      </c>
      <c r="N339" s="139">
        <f t="shared" si="24"/>
        <v>0</v>
      </c>
    </row>
    <row r="340" spans="1:14">
      <c r="A340" s="139">
        <v>334</v>
      </c>
      <c r="B340" s="93">
        <v>3</v>
      </c>
      <c r="C340" s="192" t="str">
        <f>IF(H340&lt;&gt;"",COUNTA($H$12:H340),"")</f>
        <v/>
      </c>
      <c r="D340" s="14"/>
      <c r="E340" s="193" t="s">
        <v>3029</v>
      </c>
      <c r="F340" s="114"/>
      <c r="G340" s="37"/>
      <c r="H340" s="160"/>
      <c r="I340" s="158">
        <f>SUM(I341:I342)</f>
        <v>0</v>
      </c>
      <c r="K340" s="141">
        <f>Tabela1[[#This Row],[Količina]]-Tabela1[[#This Row],[Cena skupaj]]</f>
        <v>0</v>
      </c>
      <c r="L340" s="162">
        <f>IF(Tabela1[[#This Row],[Cena za enoto]]=1,Tabela1[[#This Row],[Količina]],0)</f>
        <v>0</v>
      </c>
      <c r="M340" s="139">
        <f>Tabela1[[#This Row],[Cena za enoto]]</f>
        <v>0</v>
      </c>
      <c r="N340" s="139">
        <f t="shared" si="24"/>
        <v>0</v>
      </c>
    </row>
    <row r="341" spans="1:14" s="145" customFormat="1">
      <c r="A341" s="139">
        <v>335</v>
      </c>
      <c r="B341" s="100"/>
      <c r="C341" s="132" t="str">
        <f>IF(H341&lt;&gt;"",COUNTA($H$12:H341),"")</f>
        <v/>
      </c>
      <c r="D341" s="15" t="s">
        <v>74</v>
      </c>
      <c r="E341" s="131" t="s">
        <v>316</v>
      </c>
      <c r="F341" s="83"/>
      <c r="G341" s="16"/>
      <c r="H341" s="159"/>
      <c r="I341" s="177" t="str">
        <f>IF(ISNUMBER(G341),ROUND(G341*H341,2),"")</f>
        <v/>
      </c>
      <c r="J341" s="58"/>
      <c r="K341" s="141"/>
      <c r="L341" s="162">
        <f>IF(Tabela1[[#This Row],[Cena za enoto]]=1,Tabela1[[#This Row],[Količina]],0)</f>
        <v>0</v>
      </c>
      <c r="M341" s="139">
        <f>Tabela1[[#This Row],[Cena za enoto]]</f>
        <v>0</v>
      </c>
      <c r="N341" s="139">
        <f t="shared" si="24"/>
        <v>0</v>
      </c>
    </row>
    <row r="342" spans="1:14" s="145" customFormat="1">
      <c r="A342" s="139">
        <v>336</v>
      </c>
      <c r="B342" s="100"/>
      <c r="C342" s="132">
        <f>IF(H342&lt;&gt;"",COUNTA($H$12:H342),"")</f>
        <v>179</v>
      </c>
      <c r="D342" s="15"/>
      <c r="E342" s="131" t="s">
        <v>317</v>
      </c>
      <c r="F342" s="83" t="s">
        <v>6</v>
      </c>
      <c r="G342" s="16">
        <v>114.4</v>
      </c>
      <c r="H342" s="169">
        <v>0</v>
      </c>
      <c r="I342" s="177">
        <f>IF(ISNUMBER(G342),ROUND(G342*H342,2),"")</f>
        <v>0</v>
      </c>
      <c r="J342" s="58"/>
      <c r="K342" s="141">
        <f>Tabela1[[#This Row],[Količina]]-Tabela1[[#This Row],[Cena skupaj]]</f>
        <v>114.4</v>
      </c>
      <c r="L342" s="162">
        <f>IF(Tabela1[[#This Row],[Cena za enoto]]=1,Tabela1[[#This Row],[Količina]],0)</f>
        <v>0</v>
      </c>
      <c r="M342" s="139">
        <f>Tabela1[[#This Row],[Cena za enoto]]</f>
        <v>0</v>
      </c>
      <c r="N342" s="139">
        <f t="shared" si="24"/>
        <v>0</v>
      </c>
    </row>
    <row r="343" spans="1:14">
      <c r="A343" s="139">
        <v>337</v>
      </c>
      <c r="B343" s="93">
        <v>3</v>
      </c>
      <c r="C343" s="192" t="str">
        <f>IF(H343&lt;&gt;"",COUNTA($H$12:H343),"")</f>
        <v/>
      </c>
      <c r="D343" s="14"/>
      <c r="E343" s="193" t="s">
        <v>3030</v>
      </c>
      <c r="F343" s="114"/>
      <c r="G343" s="37"/>
      <c r="H343" s="160"/>
      <c r="I343" s="158">
        <f>SUM(I344:I346)</f>
        <v>0</v>
      </c>
      <c r="K343" s="141">
        <f>Tabela1[[#This Row],[Količina]]-Tabela1[[#This Row],[Cena skupaj]]</f>
        <v>0</v>
      </c>
      <c r="L343" s="162">
        <f>IF(Tabela1[[#This Row],[Cena za enoto]]=1,Tabela1[[#This Row],[Količina]],0)</f>
        <v>0</v>
      </c>
      <c r="M343" s="139">
        <f>Tabela1[[#This Row],[Cena za enoto]]</f>
        <v>0</v>
      </c>
      <c r="N343" s="139">
        <f t="shared" si="24"/>
        <v>0</v>
      </c>
    </row>
    <row r="344" spans="1:14" s="145" customFormat="1">
      <c r="A344" s="139">
        <v>338</v>
      </c>
      <c r="B344" s="100"/>
      <c r="C344" s="132" t="str">
        <f>IF(H344&lt;&gt;"",COUNTA($H$12:H344),"")</f>
        <v/>
      </c>
      <c r="D344" s="15" t="s">
        <v>31</v>
      </c>
      <c r="E344" s="131" t="s">
        <v>324</v>
      </c>
      <c r="F344" s="83"/>
      <c r="G344" s="16"/>
      <c r="H344" s="159"/>
      <c r="I344" s="177" t="str">
        <f>IF(ISNUMBER(G344),ROUND(G344*H344,2),"")</f>
        <v/>
      </c>
      <c r="J344" s="58"/>
      <c r="K344" s="141"/>
      <c r="L344" s="162">
        <f>IF(Tabela1[[#This Row],[Cena za enoto]]=1,Tabela1[[#This Row],[Količina]],0)</f>
        <v>0</v>
      </c>
      <c r="M344" s="139">
        <f>Tabela1[[#This Row],[Cena za enoto]]</f>
        <v>0</v>
      </c>
      <c r="N344" s="139">
        <f t="shared" si="24"/>
        <v>0</v>
      </c>
    </row>
    <row r="345" spans="1:14" s="145" customFormat="1">
      <c r="A345" s="139">
        <v>339</v>
      </c>
      <c r="B345" s="100"/>
      <c r="C345" s="132" t="str">
        <f>IF(H345&lt;&gt;"",COUNTA($H$12:H345),"")</f>
        <v/>
      </c>
      <c r="D345" s="15"/>
      <c r="E345" s="131" t="s">
        <v>325</v>
      </c>
      <c r="F345" s="83"/>
      <c r="G345" s="16"/>
      <c r="H345" s="159"/>
      <c r="I345" s="177" t="str">
        <f>IF(ISNUMBER(G345),ROUND(G345*H345,2),"")</f>
        <v/>
      </c>
      <c r="J345" s="58"/>
      <c r="K345" s="141"/>
      <c r="L345" s="162">
        <f>IF(Tabela1[[#This Row],[Cena za enoto]]=1,Tabela1[[#This Row],[Količina]],0)</f>
        <v>0</v>
      </c>
      <c r="M345" s="139">
        <f>Tabela1[[#This Row],[Cena za enoto]]</f>
        <v>0</v>
      </c>
      <c r="N345" s="139">
        <f t="shared" si="24"/>
        <v>0</v>
      </c>
    </row>
    <row r="346" spans="1:14" s="145" customFormat="1">
      <c r="A346" s="139">
        <v>340</v>
      </c>
      <c r="B346" s="100"/>
      <c r="C346" s="132">
        <f>IF(H346&lt;&gt;"",COUNTA($H$12:H346),"")</f>
        <v>180</v>
      </c>
      <c r="D346" s="15"/>
      <c r="E346" s="131" t="s">
        <v>3031</v>
      </c>
      <c r="F346" s="83" t="s">
        <v>10</v>
      </c>
      <c r="G346" s="16">
        <v>18</v>
      </c>
      <c r="H346" s="169">
        <v>0</v>
      </c>
      <c r="I346" s="177">
        <f>IF(ISNUMBER(G346),ROUND(G346*H346,2),"")</f>
        <v>0</v>
      </c>
      <c r="J346" s="58"/>
      <c r="K346" s="141">
        <f>Tabela1[[#This Row],[Količina]]-Tabela1[[#This Row],[Cena skupaj]]</f>
        <v>18</v>
      </c>
      <c r="L346" s="162">
        <f>IF(Tabela1[[#This Row],[Cena za enoto]]=1,Tabela1[[#This Row],[Količina]],0)</f>
        <v>0</v>
      </c>
      <c r="M346" s="139">
        <f>Tabela1[[#This Row],[Cena za enoto]]</f>
        <v>0</v>
      </c>
      <c r="N346" s="139">
        <f t="shared" si="24"/>
        <v>0</v>
      </c>
    </row>
    <row r="347" spans="1:14">
      <c r="A347" s="139">
        <v>341</v>
      </c>
      <c r="B347" s="93">
        <v>3</v>
      </c>
      <c r="C347" s="192" t="str">
        <f>IF(H347&lt;&gt;"",COUNTA($H$12:H347),"")</f>
        <v/>
      </c>
      <c r="D347" s="14"/>
      <c r="E347" s="193" t="s">
        <v>3032</v>
      </c>
      <c r="F347" s="114"/>
      <c r="G347" s="37"/>
      <c r="H347" s="160"/>
      <c r="I347" s="158">
        <f>SUM(I348:I363)</f>
        <v>0</v>
      </c>
      <c r="K347" s="141">
        <f>Tabela1[[#This Row],[Količina]]-Tabela1[[#This Row],[Cena skupaj]]</f>
        <v>0</v>
      </c>
      <c r="L347" s="162">
        <f>IF(Tabela1[[#This Row],[Cena za enoto]]=1,Tabela1[[#This Row],[Količina]],0)</f>
        <v>0</v>
      </c>
      <c r="M347" s="139">
        <f>Tabela1[[#This Row],[Cena za enoto]]</f>
        <v>0</v>
      </c>
      <c r="N347" s="139">
        <f t="shared" si="24"/>
        <v>0</v>
      </c>
    </row>
    <row r="348" spans="1:14" s="145" customFormat="1" ht="45">
      <c r="A348" s="139">
        <v>342</v>
      </c>
      <c r="B348" s="100"/>
      <c r="C348" s="132">
        <f>IF(H348&lt;&gt;"",COUNTA($H$12:H348),"")</f>
        <v>181</v>
      </c>
      <c r="D348" s="15" t="s">
        <v>36</v>
      </c>
      <c r="E348" s="131" t="s">
        <v>332</v>
      </c>
      <c r="F348" s="83" t="s">
        <v>6</v>
      </c>
      <c r="G348" s="16">
        <v>114.4</v>
      </c>
      <c r="H348" s="169">
        <v>0</v>
      </c>
      <c r="I348" s="177">
        <f t="shared" ref="I348:I363" si="25">IF(ISNUMBER(G348),ROUND(G348*H348,2),"")</f>
        <v>0</v>
      </c>
      <c r="J348" s="58"/>
      <c r="K348" s="141">
        <f>Tabela1[[#This Row],[Količina]]-Tabela1[[#This Row],[Cena skupaj]]</f>
        <v>114.4</v>
      </c>
      <c r="L348" s="162">
        <f>IF(Tabela1[[#This Row],[Cena za enoto]]=1,Tabela1[[#This Row],[Količina]],0)</f>
        <v>0</v>
      </c>
      <c r="M348" s="139">
        <f>Tabela1[[#This Row],[Cena za enoto]]</f>
        <v>0</v>
      </c>
      <c r="N348" s="139">
        <f t="shared" si="24"/>
        <v>0</v>
      </c>
    </row>
    <row r="349" spans="1:14" s="145" customFormat="1" ht="45">
      <c r="A349" s="139">
        <v>343</v>
      </c>
      <c r="B349" s="100"/>
      <c r="C349" s="132">
        <f>IF(H349&lt;&gt;"",COUNTA($H$12:H349),"")</f>
        <v>182</v>
      </c>
      <c r="D349" s="15" t="s">
        <v>37</v>
      </c>
      <c r="E349" s="131" t="s">
        <v>333</v>
      </c>
      <c r="F349" s="83" t="s">
        <v>14</v>
      </c>
      <c r="G349" s="16">
        <v>67.8</v>
      </c>
      <c r="H349" s="169">
        <v>0</v>
      </c>
      <c r="I349" s="177">
        <f t="shared" si="25"/>
        <v>0</v>
      </c>
      <c r="J349" s="58"/>
      <c r="K349" s="141">
        <f>Tabela1[[#This Row],[Količina]]-Tabela1[[#This Row],[Cena skupaj]]</f>
        <v>67.8</v>
      </c>
      <c r="L349" s="162">
        <f>IF(Tabela1[[#This Row],[Cena za enoto]]=1,Tabela1[[#This Row],[Količina]],0)</f>
        <v>0</v>
      </c>
      <c r="M349" s="139">
        <f>Tabela1[[#This Row],[Cena za enoto]]</f>
        <v>0</v>
      </c>
      <c r="N349" s="139">
        <f t="shared" si="24"/>
        <v>0</v>
      </c>
    </row>
    <row r="350" spans="1:14" s="145" customFormat="1" ht="22.5">
      <c r="A350" s="139">
        <v>344</v>
      </c>
      <c r="B350" s="100"/>
      <c r="C350" s="132">
        <f>IF(H350&lt;&gt;"",COUNTA($H$12:H350),"")</f>
        <v>183</v>
      </c>
      <c r="D350" s="15" t="s">
        <v>92</v>
      </c>
      <c r="E350" s="131" t="s">
        <v>334</v>
      </c>
      <c r="F350" s="83" t="s">
        <v>14</v>
      </c>
      <c r="G350" s="16">
        <v>24.2</v>
      </c>
      <c r="H350" s="169">
        <v>0</v>
      </c>
      <c r="I350" s="177">
        <f t="shared" si="25"/>
        <v>0</v>
      </c>
      <c r="J350" s="58"/>
      <c r="K350" s="141">
        <f>Tabela1[[#This Row],[Količina]]-Tabela1[[#This Row],[Cena skupaj]]</f>
        <v>24.2</v>
      </c>
      <c r="L350" s="162">
        <f>IF(Tabela1[[#This Row],[Cena za enoto]]=1,Tabela1[[#This Row],[Količina]],0)</f>
        <v>0</v>
      </c>
      <c r="M350" s="139">
        <f>Tabela1[[#This Row],[Cena za enoto]]</f>
        <v>0</v>
      </c>
      <c r="N350" s="139">
        <f t="shared" si="24"/>
        <v>0</v>
      </c>
    </row>
    <row r="351" spans="1:14" s="145" customFormat="1" ht="22.5">
      <c r="A351" s="139">
        <v>345</v>
      </c>
      <c r="B351" s="100"/>
      <c r="C351" s="132" t="str">
        <f>IF(H351&lt;&gt;"",COUNTA($H$12:H351),"")</f>
        <v/>
      </c>
      <c r="D351" s="15" t="s">
        <v>93</v>
      </c>
      <c r="E351" s="131" t="s">
        <v>336</v>
      </c>
      <c r="F351" s="83"/>
      <c r="G351" s="16"/>
      <c r="H351" s="159"/>
      <c r="I351" s="177" t="str">
        <f t="shared" si="25"/>
        <v/>
      </c>
      <c r="J351" s="58"/>
      <c r="K351" s="141"/>
      <c r="L351" s="162">
        <f>IF(Tabela1[[#This Row],[Cena za enoto]]=1,Tabela1[[#This Row],[Količina]],0)</f>
        <v>0</v>
      </c>
      <c r="M351" s="139">
        <f>Tabela1[[#This Row],[Cena za enoto]]</f>
        <v>0</v>
      </c>
      <c r="N351" s="139">
        <f t="shared" si="24"/>
        <v>0</v>
      </c>
    </row>
    <row r="352" spans="1:14" s="145" customFormat="1">
      <c r="A352" s="139">
        <v>346</v>
      </c>
      <c r="B352" s="100"/>
      <c r="C352" s="132" t="str">
        <f>IF(H352&lt;&gt;"",COUNTA($H$12:H352),"")</f>
        <v/>
      </c>
      <c r="D352" s="15"/>
      <c r="E352" s="131" t="s">
        <v>337</v>
      </c>
      <c r="F352" s="83"/>
      <c r="G352" s="16"/>
      <c r="H352" s="159"/>
      <c r="I352" s="177" t="str">
        <f t="shared" si="25"/>
        <v/>
      </c>
      <c r="J352" s="58"/>
      <c r="K352" s="141"/>
      <c r="L352" s="162">
        <f>IF(Tabela1[[#This Row],[Cena za enoto]]=1,Tabela1[[#This Row],[Količina]],0)</f>
        <v>0</v>
      </c>
      <c r="M352" s="139">
        <f>Tabela1[[#This Row],[Cena za enoto]]</f>
        <v>0</v>
      </c>
      <c r="N352" s="139">
        <f t="shared" si="24"/>
        <v>0</v>
      </c>
    </row>
    <row r="353" spans="1:14" s="145" customFormat="1">
      <c r="A353" s="139">
        <v>347</v>
      </c>
      <c r="B353" s="100"/>
      <c r="C353" s="132" t="str">
        <f>IF(H353&lt;&gt;"",COUNTA($H$12:H353),"")</f>
        <v/>
      </c>
      <c r="D353" s="15"/>
      <c r="E353" s="131" t="s">
        <v>338</v>
      </c>
      <c r="F353" s="83"/>
      <c r="G353" s="16"/>
      <c r="H353" s="159"/>
      <c r="I353" s="177" t="str">
        <f t="shared" si="25"/>
        <v/>
      </c>
      <c r="J353" s="58"/>
      <c r="K353" s="141"/>
      <c r="L353" s="162">
        <f>IF(Tabela1[[#This Row],[Cena za enoto]]=1,Tabela1[[#This Row],[Količina]],0)</f>
        <v>0</v>
      </c>
      <c r="M353" s="139">
        <f>Tabela1[[#This Row],[Cena za enoto]]</f>
        <v>0</v>
      </c>
      <c r="N353" s="139">
        <f t="shared" si="24"/>
        <v>0</v>
      </c>
    </row>
    <row r="354" spans="1:14" s="145" customFormat="1">
      <c r="A354" s="139">
        <v>348</v>
      </c>
      <c r="B354" s="100"/>
      <c r="C354" s="132">
        <f>IF(H354&lt;&gt;"",COUNTA($H$12:H354),"")</f>
        <v>184</v>
      </c>
      <c r="D354" s="15" t="s">
        <v>29</v>
      </c>
      <c r="E354" s="131" t="s">
        <v>339</v>
      </c>
      <c r="F354" s="83" t="s">
        <v>6</v>
      </c>
      <c r="G354" s="16">
        <v>114.4</v>
      </c>
      <c r="H354" s="169">
        <v>0</v>
      </c>
      <c r="I354" s="177">
        <f t="shared" si="25"/>
        <v>0</v>
      </c>
      <c r="J354" s="58"/>
      <c r="K354" s="141">
        <f>Tabela1[[#This Row],[Količina]]-Tabela1[[#This Row],[Cena skupaj]]</f>
        <v>114.4</v>
      </c>
      <c r="L354" s="162">
        <f>IF(Tabela1[[#This Row],[Cena za enoto]]=1,Tabela1[[#This Row],[Količina]],0)</f>
        <v>0</v>
      </c>
      <c r="M354" s="139">
        <f>Tabela1[[#This Row],[Cena za enoto]]</f>
        <v>0</v>
      </c>
      <c r="N354" s="139">
        <f t="shared" si="24"/>
        <v>0</v>
      </c>
    </row>
    <row r="355" spans="1:14" s="145" customFormat="1">
      <c r="A355" s="139">
        <v>349</v>
      </c>
      <c r="B355" s="99"/>
      <c r="C355" s="132">
        <f>IF(H355&lt;&gt;"",COUNTA($H$12:H355),"")</f>
        <v>185</v>
      </c>
      <c r="D355" s="15" t="s">
        <v>30</v>
      </c>
      <c r="E355" s="131" t="s">
        <v>340</v>
      </c>
      <c r="F355" s="83" t="s">
        <v>14</v>
      </c>
      <c r="G355" s="16">
        <v>67.8</v>
      </c>
      <c r="H355" s="169">
        <v>0</v>
      </c>
      <c r="I355" s="177">
        <f t="shared" si="25"/>
        <v>0</v>
      </c>
      <c r="J355" s="58"/>
      <c r="K355" s="141">
        <f>Tabela1[[#This Row],[Količina]]-Tabela1[[#This Row],[Cena skupaj]]</f>
        <v>67.8</v>
      </c>
      <c r="L355" s="162">
        <f>IF(Tabela1[[#This Row],[Cena za enoto]]=1,Tabela1[[#This Row],[Količina]],0)</f>
        <v>0</v>
      </c>
      <c r="M355" s="139">
        <f>Tabela1[[#This Row],[Cena za enoto]]</f>
        <v>0</v>
      </c>
      <c r="N355" s="139">
        <f t="shared" si="24"/>
        <v>0</v>
      </c>
    </row>
    <row r="356" spans="1:14" s="145" customFormat="1" ht="56.25">
      <c r="A356" s="139">
        <v>350</v>
      </c>
      <c r="B356" s="100"/>
      <c r="C356" s="132" t="str">
        <f>IF(H356&lt;&gt;"",COUNTA($H$12:H356),"")</f>
        <v/>
      </c>
      <c r="D356" s="15" t="s">
        <v>329</v>
      </c>
      <c r="E356" s="131" t="s">
        <v>3033</v>
      </c>
      <c r="F356" s="83"/>
      <c r="G356" s="16"/>
      <c r="H356" s="159"/>
      <c r="I356" s="177" t="str">
        <f t="shared" si="25"/>
        <v/>
      </c>
      <c r="J356" s="58"/>
      <c r="K356" s="141"/>
      <c r="L356" s="162">
        <f>IF(Tabela1[[#This Row],[Cena za enoto]]=1,Tabela1[[#This Row],[Količina]],0)</f>
        <v>0</v>
      </c>
      <c r="M356" s="139">
        <f>Tabela1[[#This Row],[Cena za enoto]]</f>
        <v>0</v>
      </c>
      <c r="N356" s="139">
        <f t="shared" si="24"/>
        <v>0</v>
      </c>
    </row>
    <row r="357" spans="1:14" s="145" customFormat="1">
      <c r="A357" s="139">
        <v>351</v>
      </c>
      <c r="B357" s="99"/>
      <c r="C357" s="132">
        <f>IF(H357&lt;&gt;"",COUNTA($H$12:H357),"")</f>
        <v>186</v>
      </c>
      <c r="D357" s="15"/>
      <c r="E357" s="131" t="s">
        <v>342</v>
      </c>
      <c r="F357" s="83" t="s">
        <v>6</v>
      </c>
      <c r="G357" s="16">
        <v>114.4</v>
      </c>
      <c r="H357" s="169">
        <v>0</v>
      </c>
      <c r="I357" s="177">
        <f t="shared" si="25"/>
        <v>0</v>
      </c>
      <c r="J357" s="58"/>
      <c r="K357" s="141">
        <f>Tabela1[[#This Row],[Količina]]-Tabela1[[#This Row],[Cena skupaj]]</f>
        <v>114.4</v>
      </c>
      <c r="L357" s="162">
        <f>IF(Tabela1[[#This Row],[Cena za enoto]]=1,Tabela1[[#This Row],[Količina]],0)</f>
        <v>0</v>
      </c>
      <c r="M357" s="139">
        <f>Tabela1[[#This Row],[Cena za enoto]]</f>
        <v>0</v>
      </c>
      <c r="N357" s="139">
        <f t="shared" si="24"/>
        <v>0</v>
      </c>
    </row>
    <row r="358" spans="1:14" s="145" customFormat="1">
      <c r="A358" s="139">
        <v>352</v>
      </c>
      <c r="B358" s="100"/>
      <c r="C358" s="132" t="str">
        <f>IF(H358&lt;&gt;"",COUNTA($H$12:H358),"")</f>
        <v/>
      </c>
      <c r="D358" s="15" t="s">
        <v>969</v>
      </c>
      <c r="E358" s="131" t="s">
        <v>343</v>
      </c>
      <c r="F358" s="83"/>
      <c r="G358" s="16"/>
      <c r="H358" s="159"/>
      <c r="I358" s="177" t="str">
        <f t="shared" si="25"/>
        <v/>
      </c>
      <c r="J358" s="58"/>
      <c r="K358" s="141"/>
      <c r="L358" s="162">
        <f>IF(Tabela1[[#This Row],[Cena za enoto]]=1,Tabela1[[#This Row],[Količina]],0)</f>
        <v>0</v>
      </c>
      <c r="M358" s="139">
        <f>Tabela1[[#This Row],[Cena za enoto]]</f>
        <v>0</v>
      </c>
      <c r="N358" s="139">
        <f t="shared" si="24"/>
        <v>0</v>
      </c>
    </row>
    <row r="359" spans="1:14" s="145" customFormat="1" ht="56.25">
      <c r="A359" s="139">
        <v>353</v>
      </c>
      <c r="B359" s="100"/>
      <c r="C359" s="132" t="str">
        <f>IF(H359&lt;&gt;"",COUNTA($H$12:H359),"")</f>
        <v/>
      </c>
      <c r="D359" s="15"/>
      <c r="E359" s="131" t="s">
        <v>344</v>
      </c>
      <c r="F359" s="83"/>
      <c r="G359" s="16"/>
      <c r="H359" s="159"/>
      <c r="I359" s="177" t="str">
        <f t="shared" si="25"/>
        <v/>
      </c>
      <c r="J359" s="58"/>
      <c r="K359" s="141"/>
      <c r="L359" s="162">
        <f>IF(Tabela1[[#This Row],[Cena za enoto]]=1,Tabela1[[#This Row],[Količina]],0)</f>
        <v>0</v>
      </c>
      <c r="M359" s="139">
        <f>Tabela1[[#This Row],[Cena za enoto]]</f>
        <v>0</v>
      </c>
      <c r="N359" s="139">
        <f t="shared" si="24"/>
        <v>0</v>
      </c>
    </row>
    <row r="360" spans="1:14" s="145" customFormat="1">
      <c r="A360" s="139">
        <v>354</v>
      </c>
      <c r="B360" s="100"/>
      <c r="C360" s="132">
        <f>IF(H360&lt;&gt;"",COUNTA($H$12:H360),"")</f>
        <v>187</v>
      </c>
      <c r="D360" s="15"/>
      <c r="E360" s="131" t="s">
        <v>117</v>
      </c>
      <c r="F360" s="83" t="s">
        <v>14</v>
      </c>
      <c r="G360" s="16">
        <v>67.8</v>
      </c>
      <c r="H360" s="169">
        <v>0</v>
      </c>
      <c r="I360" s="177">
        <f t="shared" si="25"/>
        <v>0</v>
      </c>
      <c r="J360" s="58"/>
      <c r="K360" s="141">
        <f>Tabela1[[#This Row],[Količina]]-Tabela1[[#This Row],[Cena skupaj]]</f>
        <v>67.8</v>
      </c>
      <c r="L360" s="162">
        <f>IF(Tabela1[[#This Row],[Cena za enoto]]=1,Tabela1[[#This Row],[Količina]],0)</f>
        <v>0</v>
      </c>
      <c r="M360" s="139">
        <f>Tabela1[[#This Row],[Cena za enoto]]</f>
        <v>0</v>
      </c>
      <c r="N360" s="139">
        <f t="shared" si="24"/>
        <v>0</v>
      </c>
    </row>
    <row r="361" spans="1:14" s="145" customFormat="1" ht="33.75">
      <c r="A361" s="139">
        <v>355</v>
      </c>
      <c r="B361" s="100"/>
      <c r="C361" s="132">
        <f>IF(H361&lt;&gt;"",COUNTA($H$12:H361),"")</f>
        <v>188</v>
      </c>
      <c r="D361" s="15" t="s">
        <v>3034</v>
      </c>
      <c r="E361" s="131" t="s">
        <v>3037</v>
      </c>
      <c r="F361" s="83" t="s">
        <v>10</v>
      </c>
      <c r="G361" s="16">
        <v>2</v>
      </c>
      <c r="H361" s="169">
        <v>0</v>
      </c>
      <c r="I361" s="177">
        <f t="shared" si="25"/>
        <v>0</v>
      </c>
      <c r="J361" s="58"/>
      <c r="K361" s="141">
        <f>Tabela1[[#This Row],[Količina]]-Tabela1[[#This Row],[Cena skupaj]]</f>
        <v>2</v>
      </c>
      <c r="L361" s="162">
        <f>IF(Tabela1[[#This Row],[Cena za enoto]]=1,Tabela1[[#This Row],[Količina]],0)</f>
        <v>0</v>
      </c>
      <c r="M361" s="139">
        <f>Tabela1[[#This Row],[Cena za enoto]]</f>
        <v>0</v>
      </c>
      <c r="N361" s="139">
        <f t="shared" si="24"/>
        <v>0</v>
      </c>
    </row>
    <row r="362" spans="1:14" s="145" customFormat="1" ht="22.5">
      <c r="A362" s="139">
        <v>356</v>
      </c>
      <c r="B362" s="100"/>
      <c r="C362" s="132" t="str">
        <f>IF(H362&lt;&gt;"",COUNTA($H$12:H362),"")</f>
        <v/>
      </c>
      <c r="D362" s="15" t="s">
        <v>3035</v>
      </c>
      <c r="E362" s="131" t="s">
        <v>346</v>
      </c>
      <c r="F362" s="83"/>
      <c r="G362" s="16"/>
      <c r="H362" s="159"/>
      <c r="I362" s="177" t="str">
        <f t="shared" si="25"/>
        <v/>
      </c>
      <c r="J362" s="58"/>
      <c r="K362" s="141"/>
      <c r="L362" s="162">
        <f>IF(Tabela1[[#This Row],[Cena za enoto]]=1,Tabela1[[#This Row],[Količina]],0)</f>
        <v>0</v>
      </c>
      <c r="M362" s="139">
        <f>Tabela1[[#This Row],[Cena za enoto]]</f>
        <v>0</v>
      </c>
      <c r="N362" s="139">
        <f t="shared" si="24"/>
        <v>0</v>
      </c>
    </row>
    <row r="363" spans="1:14" s="145" customFormat="1">
      <c r="A363" s="139">
        <v>357</v>
      </c>
      <c r="B363" s="100"/>
      <c r="C363" s="132">
        <f>IF(H363&lt;&gt;"",COUNTA($H$12:H363),"")</f>
        <v>189</v>
      </c>
      <c r="D363" s="15"/>
      <c r="E363" s="131" t="s">
        <v>3036</v>
      </c>
      <c r="F363" s="83" t="s">
        <v>14</v>
      </c>
      <c r="G363" s="16">
        <v>9.5</v>
      </c>
      <c r="H363" s="169">
        <v>0</v>
      </c>
      <c r="I363" s="177">
        <f t="shared" si="25"/>
        <v>0</v>
      </c>
      <c r="J363" s="58"/>
      <c r="K363" s="141">
        <f>Tabela1[[#This Row],[Količina]]-Tabela1[[#This Row],[Cena skupaj]]</f>
        <v>9.5</v>
      </c>
      <c r="L363" s="162">
        <f>IF(Tabela1[[#This Row],[Cena za enoto]]=1,Tabela1[[#This Row],[Količina]],0)</f>
        <v>0</v>
      </c>
      <c r="M363" s="139">
        <f>Tabela1[[#This Row],[Cena za enoto]]</f>
        <v>0</v>
      </c>
      <c r="N363" s="139">
        <f t="shared" si="24"/>
        <v>0</v>
      </c>
    </row>
    <row r="364" spans="1:14">
      <c r="A364" s="139">
        <v>358</v>
      </c>
      <c r="B364" s="93">
        <v>3</v>
      </c>
      <c r="C364" s="192" t="str">
        <f>IF(H364&lt;&gt;"",COUNTA($H$12:H364),"")</f>
        <v/>
      </c>
      <c r="D364" s="14"/>
      <c r="E364" s="193" t="s">
        <v>3038</v>
      </c>
      <c r="F364" s="114"/>
      <c r="G364" s="37"/>
      <c r="H364" s="160"/>
      <c r="I364" s="158">
        <f>SUM(I365:I375)</f>
        <v>0</v>
      </c>
      <c r="K364" s="141">
        <f>Tabela1[[#This Row],[Količina]]-Tabela1[[#This Row],[Cena skupaj]]</f>
        <v>0</v>
      </c>
      <c r="L364" s="162">
        <f>IF(Tabela1[[#This Row],[Cena za enoto]]=1,Tabela1[[#This Row],[Količina]],0)</f>
        <v>0</v>
      </c>
      <c r="M364" s="139">
        <f>Tabela1[[#This Row],[Cena za enoto]]</f>
        <v>0</v>
      </c>
      <c r="N364" s="139">
        <f t="shared" si="24"/>
        <v>0</v>
      </c>
    </row>
    <row r="365" spans="1:14" s="145" customFormat="1" ht="33.75">
      <c r="A365" s="139">
        <v>359</v>
      </c>
      <c r="B365" s="100"/>
      <c r="C365" s="132" t="str">
        <f>IF(H365&lt;&gt;"",COUNTA($H$12:H365),"")</f>
        <v/>
      </c>
      <c r="D365" s="15"/>
      <c r="E365" s="131" t="s">
        <v>349</v>
      </c>
      <c r="F365" s="83"/>
      <c r="G365" s="16"/>
      <c r="H365" s="159"/>
      <c r="I365" s="177" t="str">
        <f t="shared" ref="I365:I375" si="26">IF(ISNUMBER(G365),ROUND(G365*H365,2),"")</f>
        <v/>
      </c>
      <c r="J365" s="58"/>
      <c r="K365" s="141"/>
      <c r="L365" s="162">
        <f>IF(Tabela1[[#This Row],[Cena za enoto]]=1,Tabela1[[#This Row],[Količina]],0)</f>
        <v>0</v>
      </c>
      <c r="M365" s="139">
        <f>Tabela1[[#This Row],[Cena za enoto]]</f>
        <v>0</v>
      </c>
      <c r="N365" s="139">
        <f t="shared" si="24"/>
        <v>0</v>
      </c>
    </row>
    <row r="366" spans="1:14" s="145" customFormat="1" ht="90">
      <c r="A366" s="139">
        <v>360</v>
      </c>
      <c r="B366" s="100"/>
      <c r="C366" s="132" t="str">
        <f>IF(H366&lt;&gt;"",COUNTA($H$12:H366),"")</f>
        <v/>
      </c>
      <c r="D366" s="15" t="s">
        <v>38</v>
      </c>
      <c r="E366" s="131" t="s">
        <v>351</v>
      </c>
      <c r="F366" s="83"/>
      <c r="G366" s="16"/>
      <c r="H366" s="159"/>
      <c r="I366" s="177" t="str">
        <f t="shared" si="26"/>
        <v/>
      </c>
      <c r="J366" s="58"/>
      <c r="K366" s="141"/>
      <c r="L366" s="162">
        <f>IF(Tabela1[[#This Row],[Cena za enoto]]=1,Tabela1[[#This Row],[Količina]],0)</f>
        <v>0</v>
      </c>
      <c r="M366" s="139">
        <f>Tabela1[[#This Row],[Cena za enoto]]</f>
        <v>0</v>
      </c>
      <c r="N366" s="139">
        <f t="shared" si="24"/>
        <v>0</v>
      </c>
    </row>
    <row r="367" spans="1:14" s="145" customFormat="1" ht="22.5">
      <c r="A367" s="139">
        <v>361</v>
      </c>
      <c r="B367" s="100"/>
      <c r="C367" s="132" t="str">
        <f>IF(H367&lt;&gt;"",COUNTA($H$12:H367),"")</f>
        <v/>
      </c>
      <c r="D367" s="15"/>
      <c r="E367" s="131" t="s">
        <v>3039</v>
      </c>
      <c r="F367" s="83"/>
      <c r="G367" s="16"/>
      <c r="H367" s="159"/>
      <c r="I367" s="177" t="str">
        <f t="shared" si="26"/>
        <v/>
      </c>
      <c r="J367" s="58"/>
      <c r="K367" s="141"/>
      <c r="L367" s="162">
        <f>IF(Tabela1[[#This Row],[Cena za enoto]]=1,Tabela1[[#This Row],[Količina]],0)</f>
        <v>0</v>
      </c>
      <c r="M367" s="139">
        <f>Tabela1[[#This Row],[Cena za enoto]]</f>
        <v>0</v>
      </c>
      <c r="N367" s="139">
        <f t="shared" si="24"/>
        <v>0</v>
      </c>
    </row>
    <row r="368" spans="1:14" s="145" customFormat="1">
      <c r="A368" s="139">
        <v>362</v>
      </c>
      <c r="B368" s="100"/>
      <c r="C368" s="132" t="str">
        <f>IF(H368&lt;&gt;"",COUNTA($H$12:H368),"")</f>
        <v/>
      </c>
      <c r="D368" s="15"/>
      <c r="E368" s="131" t="s">
        <v>3040</v>
      </c>
      <c r="F368" s="83"/>
      <c r="G368" s="16"/>
      <c r="H368" s="159"/>
      <c r="I368" s="177" t="str">
        <f t="shared" si="26"/>
        <v/>
      </c>
      <c r="J368" s="58"/>
      <c r="K368" s="141"/>
      <c r="L368" s="162">
        <f>IF(Tabela1[[#This Row],[Cena za enoto]]=1,Tabela1[[#This Row],[Količina]],0)</f>
        <v>0</v>
      </c>
      <c r="M368" s="139">
        <f>Tabela1[[#This Row],[Cena za enoto]]</f>
        <v>0</v>
      </c>
      <c r="N368" s="139">
        <f t="shared" si="24"/>
        <v>0</v>
      </c>
    </row>
    <row r="369" spans="1:14" s="145" customFormat="1" ht="22.5">
      <c r="A369" s="139">
        <v>363</v>
      </c>
      <c r="B369" s="100"/>
      <c r="C369" s="132" t="str">
        <f>IF(H369&lt;&gt;"",COUNTA($H$12:H369),"")</f>
        <v/>
      </c>
      <c r="D369" s="15"/>
      <c r="E369" s="131" t="s">
        <v>3041</v>
      </c>
      <c r="F369" s="83"/>
      <c r="G369" s="16"/>
      <c r="H369" s="159"/>
      <c r="I369" s="177" t="str">
        <f t="shared" si="26"/>
        <v/>
      </c>
      <c r="J369" s="58"/>
      <c r="K369" s="141"/>
      <c r="L369" s="162">
        <f>IF(Tabela1[[#This Row],[Cena za enoto]]=1,Tabela1[[#This Row],[Količina]],0)</f>
        <v>0</v>
      </c>
      <c r="M369" s="139">
        <f>Tabela1[[#This Row],[Cena za enoto]]</f>
        <v>0</v>
      </c>
      <c r="N369" s="139">
        <f t="shared" si="24"/>
        <v>0</v>
      </c>
    </row>
    <row r="370" spans="1:14" s="145" customFormat="1" ht="22.5">
      <c r="A370" s="139">
        <v>364</v>
      </c>
      <c r="B370" s="100"/>
      <c r="C370" s="132" t="str">
        <f>IF(H370&lt;&gt;"",COUNTA($H$12:H370),"")</f>
        <v/>
      </c>
      <c r="D370" s="15"/>
      <c r="E370" s="131" t="s">
        <v>3042</v>
      </c>
      <c r="F370" s="83"/>
      <c r="G370" s="16"/>
      <c r="H370" s="159"/>
      <c r="I370" s="177" t="str">
        <f t="shared" si="26"/>
        <v/>
      </c>
      <c r="J370" s="58"/>
      <c r="K370" s="141"/>
      <c r="L370" s="162">
        <f>IF(Tabela1[[#This Row],[Cena za enoto]]=1,Tabela1[[#This Row],[Količina]],0)</f>
        <v>0</v>
      </c>
      <c r="M370" s="139">
        <f>Tabela1[[#This Row],[Cena za enoto]]</f>
        <v>0</v>
      </c>
      <c r="N370" s="139">
        <f t="shared" si="24"/>
        <v>0</v>
      </c>
    </row>
    <row r="371" spans="1:14" s="145" customFormat="1" ht="45">
      <c r="A371" s="139">
        <v>365</v>
      </c>
      <c r="B371" s="100"/>
      <c r="C371" s="132" t="str">
        <f>IF(H371&lt;&gt;"",COUNTA($H$12:H371),"")</f>
        <v/>
      </c>
      <c r="D371" s="15"/>
      <c r="E371" s="131" t="s">
        <v>3045</v>
      </c>
      <c r="F371" s="83"/>
      <c r="G371" s="16"/>
      <c r="H371" s="159"/>
      <c r="I371" s="177" t="str">
        <f t="shared" si="26"/>
        <v/>
      </c>
      <c r="J371" s="58"/>
      <c r="K371" s="141"/>
      <c r="L371" s="162">
        <f>IF(Tabela1[[#This Row],[Cena za enoto]]=1,Tabela1[[#This Row],[Količina]],0)</f>
        <v>0</v>
      </c>
      <c r="M371" s="139">
        <f>Tabela1[[#This Row],[Cena za enoto]]</f>
        <v>0</v>
      </c>
      <c r="N371" s="139">
        <f t="shared" si="24"/>
        <v>0</v>
      </c>
    </row>
    <row r="372" spans="1:14" s="145" customFormat="1" ht="33.75">
      <c r="A372" s="139">
        <v>366</v>
      </c>
      <c r="B372" s="100"/>
      <c r="C372" s="132" t="str">
        <f>IF(H372&lt;&gt;"",COUNTA($H$12:H372),"")</f>
        <v/>
      </c>
      <c r="D372" s="15"/>
      <c r="E372" s="131" t="s">
        <v>352</v>
      </c>
      <c r="F372" s="83"/>
      <c r="G372" s="16"/>
      <c r="H372" s="159"/>
      <c r="I372" s="177" t="str">
        <f t="shared" si="26"/>
        <v/>
      </c>
      <c r="J372" s="58"/>
      <c r="K372" s="141"/>
      <c r="L372" s="162">
        <f>IF(Tabela1[[#This Row],[Cena za enoto]]=1,Tabela1[[#This Row],[Količina]],0)</f>
        <v>0</v>
      </c>
      <c r="M372" s="139">
        <f>Tabela1[[#This Row],[Cena za enoto]]</f>
        <v>0</v>
      </c>
      <c r="N372" s="139">
        <f t="shared" si="24"/>
        <v>0</v>
      </c>
    </row>
    <row r="373" spans="1:14" s="145" customFormat="1">
      <c r="A373" s="139">
        <v>367</v>
      </c>
      <c r="B373" s="100"/>
      <c r="C373" s="132">
        <f>IF(H373&lt;&gt;"",COUNTA($H$12:H373),"")</f>
        <v>190</v>
      </c>
      <c r="D373" s="15" t="s">
        <v>29</v>
      </c>
      <c r="E373" s="131" t="s">
        <v>3043</v>
      </c>
      <c r="F373" s="83" t="s">
        <v>13</v>
      </c>
      <c r="G373" s="16">
        <v>3505.2</v>
      </c>
      <c r="H373" s="169">
        <v>0</v>
      </c>
      <c r="I373" s="177">
        <f t="shared" si="26"/>
        <v>0</v>
      </c>
      <c r="J373" s="58"/>
      <c r="K373" s="141">
        <f>Tabela1[[#This Row],[Količina]]-Tabela1[[#This Row],[Cena skupaj]]</f>
        <v>3505.2</v>
      </c>
      <c r="L373" s="162">
        <f>IF(Tabela1[[#This Row],[Cena za enoto]]=1,Tabela1[[#This Row],[Količina]],0)</f>
        <v>0</v>
      </c>
      <c r="M373" s="139">
        <f>Tabela1[[#This Row],[Cena za enoto]]</f>
        <v>0</v>
      </c>
      <c r="N373" s="139">
        <f t="shared" si="24"/>
        <v>0</v>
      </c>
    </row>
    <row r="374" spans="1:14" s="145" customFormat="1">
      <c r="A374" s="139">
        <v>368</v>
      </c>
      <c r="B374" s="100"/>
      <c r="C374" s="132">
        <f>IF(H374&lt;&gt;"",COUNTA($H$12:H374),"")</f>
        <v>191</v>
      </c>
      <c r="D374" s="15" t="s">
        <v>30</v>
      </c>
      <c r="E374" s="131" t="s">
        <v>3044</v>
      </c>
      <c r="F374" s="83" t="s">
        <v>13</v>
      </c>
      <c r="G374" s="16">
        <v>4362</v>
      </c>
      <c r="H374" s="169">
        <v>0</v>
      </c>
      <c r="I374" s="177">
        <f t="shared" si="26"/>
        <v>0</v>
      </c>
      <c r="J374" s="58"/>
      <c r="K374" s="141">
        <f>Tabela1[[#This Row],[Količina]]-Tabela1[[#This Row],[Cena skupaj]]</f>
        <v>4362</v>
      </c>
      <c r="L374" s="162">
        <f>IF(Tabela1[[#This Row],[Cena za enoto]]=1,Tabela1[[#This Row],[Količina]],0)</f>
        <v>0</v>
      </c>
      <c r="M374" s="139">
        <f>Tabela1[[#This Row],[Cena za enoto]]</f>
        <v>0</v>
      </c>
      <c r="N374" s="139">
        <f t="shared" si="24"/>
        <v>0</v>
      </c>
    </row>
    <row r="375" spans="1:14" s="145" customFormat="1" ht="33.75">
      <c r="A375" s="139">
        <v>369</v>
      </c>
      <c r="B375" s="100"/>
      <c r="C375" s="132">
        <f>IF(H375&lt;&gt;"",COUNTA($H$12:H375),"")</f>
        <v>192</v>
      </c>
      <c r="D375" s="15" t="s">
        <v>40</v>
      </c>
      <c r="E375" s="131" t="s">
        <v>358</v>
      </c>
      <c r="F375" s="83" t="s">
        <v>14</v>
      </c>
      <c r="G375" s="16">
        <v>51.2</v>
      </c>
      <c r="H375" s="169">
        <v>0</v>
      </c>
      <c r="I375" s="177">
        <f t="shared" si="26"/>
        <v>0</v>
      </c>
      <c r="J375" s="58"/>
      <c r="K375" s="141">
        <f>Tabela1[[#This Row],[Količina]]-Tabela1[[#This Row],[Cena skupaj]]</f>
        <v>51.2</v>
      </c>
      <c r="L375" s="162">
        <f>IF(Tabela1[[#This Row],[Cena za enoto]]=1,Tabela1[[#This Row],[Količina]],0)</f>
        <v>0</v>
      </c>
      <c r="M375" s="139">
        <f>Tabela1[[#This Row],[Cena za enoto]]</f>
        <v>0</v>
      </c>
      <c r="N375" s="139">
        <f t="shared" si="24"/>
        <v>0</v>
      </c>
    </row>
    <row r="376" spans="1:14">
      <c r="A376" s="139">
        <v>370</v>
      </c>
      <c r="B376" s="93">
        <v>3</v>
      </c>
      <c r="C376" s="192" t="str">
        <f>IF(H376&lt;&gt;"",COUNTA($H$12:H376),"")</f>
        <v/>
      </c>
      <c r="D376" s="14"/>
      <c r="E376" s="193" t="s">
        <v>3046</v>
      </c>
      <c r="F376" s="114"/>
      <c r="G376" s="37"/>
      <c r="H376" s="160"/>
      <c r="I376" s="158">
        <f>SUM(I377:I378)</f>
        <v>0</v>
      </c>
      <c r="K376" s="141">
        <f>Tabela1[[#This Row],[Količina]]-Tabela1[[#This Row],[Cena skupaj]]</f>
        <v>0</v>
      </c>
      <c r="L376" s="162">
        <f>IF(Tabela1[[#This Row],[Cena za enoto]]=1,Tabela1[[#This Row],[Količina]],0)</f>
        <v>0</v>
      </c>
      <c r="M376" s="139">
        <f>Tabela1[[#This Row],[Cena za enoto]]</f>
        <v>0</v>
      </c>
      <c r="N376" s="139">
        <f t="shared" si="24"/>
        <v>0</v>
      </c>
    </row>
    <row r="377" spans="1:14" s="145" customFormat="1">
      <c r="A377" s="139">
        <v>371</v>
      </c>
      <c r="B377" s="100"/>
      <c r="C377" s="132" t="str">
        <f>IF(H377&lt;&gt;"",COUNTA($H$12:H377),"")</f>
        <v/>
      </c>
      <c r="D377" s="15" t="s">
        <v>96</v>
      </c>
      <c r="E377" s="131" t="s">
        <v>3047</v>
      </c>
      <c r="F377" s="83"/>
      <c r="G377" s="16"/>
      <c r="H377" s="159"/>
      <c r="I377" s="177"/>
      <c r="J377" s="58"/>
      <c r="K377" s="141">
        <f>Tabela1[[#This Row],[Količina]]-Tabela1[[#This Row],[Cena skupaj]]</f>
        <v>0</v>
      </c>
      <c r="L377" s="162">
        <f>IF(Tabela1[[#This Row],[Cena za enoto]]=1,Tabela1[[#This Row],[Količina]],0)</f>
        <v>0</v>
      </c>
      <c r="M377" s="139">
        <f>Tabela1[[#This Row],[Cena za enoto]]</f>
        <v>0</v>
      </c>
      <c r="N377" s="139">
        <f t="shared" si="24"/>
        <v>0</v>
      </c>
    </row>
    <row r="378" spans="1:14" s="145" customFormat="1" ht="112.5">
      <c r="A378" s="139">
        <v>372</v>
      </c>
      <c r="B378" s="100"/>
      <c r="C378" s="132">
        <f>IF(H378&lt;&gt;"",COUNTA($H$12:H378),"")</f>
        <v>193</v>
      </c>
      <c r="D378" s="15"/>
      <c r="E378" s="131" t="s">
        <v>366</v>
      </c>
      <c r="F378" s="83" t="s">
        <v>6</v>
      </c>
      <c r="G378" s="16">
        <v>164</v>
      </c>
      <c r="H378" s="169">
        <v>0</v>
      </c>
      <c r="I378" s="177">
        <f>IF(ISNUMBER(G378),ROUND(G378*H378,2),"")</f>
        <v>0</v>
      </c>
      <c r="J378" s="58"/>
      <c r="K378" s="141">
        <f>Tabela1[[#This Row],[Količina]]-Tabela1[[#This Row],[Cena skupaj]]</f>
        <v>164</v>
      </c>
      <c r="L378" s="162">
        <f>IF(Tabela1[[#This Row],[Cena za enoto]]=1,Tabela1[[#This Row],[Količina]],0)</f>
        <v>0</v>
      </c>
      <c r="M378" s="139">
        <f>Tabela1[[#This Row],[Cena za enoto]]</f>
        <v>0</v>
      </c>
      <c r="N378" s="139">
        <f t="shared" si="24"/>
        <v>0</v>
      </c>
    </row>
    <row r="379" spans="1:14">
      <c r="A379" s="139">
        <v>373</v>
      </c>
      <c r="B379" s="96">
        <v>1</v>
      </c>
      <c r="C379" s="202" t="str">
        <f>IF(H379&lt;&gt;"",COUNTA($H$12:H379),"")</f>
        <v/>
      </c>
      <c r="D379" s="12"/>
      <c r="E379" s="183" t="s">
        <v>283</v>
      </c>
      <c r="F379" s="184"/>
      <c r="G379" s="35"/>
      <c r="H379" s="156"/>
      <c r="I379" s="185">
        <f>I380+I730+I879+I965+I1042+I1362+I1414+I1459+I1166</f>
        <v>0</v>
      </c>
      <c r="J379" s="55"/>
      <c r="K379" s="141">
        <f>Tabela1[[#This Row],[Količina]]-Tabela1[[#This Row],[Cena skupaj]]</f>
        <v>0</v>
      </c>
      <c r="L379" s="162">
        <f>IF(Tabela1[[#This Row],[Cena za enoto]]=1,Tabela1[[#This Row],[Količina]],0)</f>
        <v>0</v>
      </c>
      <c r="M379" s="139">
        <f>Tabela1[[#This Row],[Cena za enoto]]</f>
        <v>0</v>
      </c>
      <c r="N379" s="139">
        <f t="shared" si="24"/>
        <v>0</v>
      </c>
    </row>
    <row r="380" spans="1:14" s="142" customFormat="1" ht="15">
      <c r="A380" s="139">
        <v>374</v>
      </c>
      <c r="B380" s="97">
        <v>2</v>
      </c>
      <c r="C380" s="186" t="str">
        <f>IF(H380&lt;&gt;"",COUNTA($H$12:H380),"")</f>
        <v/>
      </c>
      <c r="D380" s="13"/>
      <c r="E380" s="187" t="s">
        <v>3201</v>
      </c>
      <c r="F380" s="188"/>
      <c r="G380" s="36"/>
      <c r="H380" s="157"/>
      <c r="I380" s="189">
        <f>I381+I388+I414+I483+I494+I571+I614+I656+I692+I708</f>
        <v>0</v>
      </c>
      <c r="J380" s="8"/>
      <c r="K380" s="141">
        <f>Tabela1[[#This Row],[Količina]]-Tabela1[[#This Row],[Cena skupaj]]</f>
        <v>0</v>
      </c>
      <c r="L380" s="162">
        <f>IF(Tabela1[[#This Row],[Cena za enoto]]=1,Tabela1[[#This Row],[Količina]],0)</f>
        <v>0</v>
      </c>
      <c r="M380" s="139">
        <f>Tabela1[[#This Row],[Cena za enoto]]</f>
        <v>0</v>
      </c>
      <c r="N380" s="139">
        <f t="shared" si="24"/>
        <v>0</v>
      </c>
    </row>
    <row r="381" spans="1:14">
      <c r="A381" s="139">
        <v>375</v>
      </c>
      <c r="B381" s="93">
        <v>3</v>
      </c>
      <c r="C381" s="192" t="str">
        <f>IF(H381&lt;&gt;"",COUNTA($H$12:H381),"")</f>
        <v/>
      </c>
      <c r="D381" s="14"/>
      <c r="E381" s="193" t="s">
        <v>606</v>
      </c>
      <c r="F381" s="114"/>
      <c r="G381" s="37"/>
      <c r="H381" s="160"/>
      <c r="I381" s="158">
        <f>SUM(I382:I387)</f>
        <v>0</v>
      </c>
      <c r="K381" s="141">
        <f>Tabela1[[#This Row],[Količina]]-Tabela1[[#This Row],[Cena skupaj]]</f>
        <v>0</v>
      </c>
      <c r="L381" s="162">
        <f>IF(Tabela1[[#This Row],[Cena za enoto]]=1,Tabela1[[#This Row],[Količina]],0)</f>
        <v>0</v>
      </c>
      <c r="M381" s="139">
        <f>Tabela1[[#This Row],[Cena za enoto]]</f>
        <v>0</v>
      </c>
      <c r="N381" s="139">
        <f t="shared" si="24"/>
        <v>0</v>
      </c>
    </row>
    <row r="382" spans="1:14">
      <c r="A382" s="139">
        <v>376</v>
      </c>
      <c r="B382" s="98"/>
      <c r="C382" s="132">
        <f>IF(H382&lt;&gt;"",COUNTA($H$12:H382),"")</f>
        <v>194</v>
      </c>
      <c r="D382" s="15" t="s">
        <v>3226</v>
      </c>
      <c r="E382" s="131" t="s">
        <v>15</v>
      </c>
      <c r="F382" s="83" t="s">
        <v>14</v>
      </c>
      <c r="G382" s="16">
        <v>2000</v>
      </c>
      <c r="H382" s="169">
        <v>0</v>
      </c>
      <c r="I382" s="177">
        <f t="shared" ref="I382:I387" si="27">IF(ISNUMBER(G382),ROUND(G382*H382,2),"")</f>
        <v>0</v>
      </c>
      <c r="K382" s="141">
        <f>Tabela1[[#This Row],[Količina]]-Tabela1[[#This Row],[Cena skupaj]]</f>
        <v>2000</v>
      </c>
      <c r="L382" s="162">
        <f>IF(Tabela1[[#This Row],[Cena za enoto]]=1,Tabela1[[#This Row],[Količina]],0)</f>
        <v>0</v>
      </c>
      <c r="M382" s="139">
        <f>Tabela1[[#This Row],[Cena za enoto]]</f>
        <v>0</v>
      </c>
      <c r="N382" s="139">
        <f t="shared" si="24"/>
        <v>0</v>
      </c>
    </row>
    <row r="383" spans="1:14" ht="22.5">
      <c r="A383" s="139">
        <v>377</v>
      </c>
      <c r="B383" s="98"/>
      <c r="C383" s="132">
        <f>IF(H383&lt;&gt;"",COUNTA($H$12:H383),"")</f>
        <v>195</v>
      </c>
      <c r="D383" s="15" t="s">
        <v>3227</v>
      </c>
      <c r="E383" s="131" t="s">
        <v>607</v>
      </c>
      <c r="F383" s="83" t="s">
        <v>5</v>
      </c>
      <c r="G383" s="16">
        <v>1</v>
      </c>
      <c r="H383" s="169">
        <v>0</v>
      </c>
      <c r="I383" s="177">
        <f t="shared" si="27"/>
        <v>0</v>
      </c>
      <c r="K383" s="141">
        <f>Tabela1[[#This Row],[Količina]]-Tabela1[[#This Row],[Cena skupaj]]</f>
        <v>1</v>
      </c>
      <c r="L383" s="162">
        <f>IF(Tabela1[[#This Row],[Cena za enoto]]=1,Tabela1[[#This Row],[Količina]],0)</f>
        <v>0</v>
      </c>
      <c r="M383" s="139">
        <f>Tabela1[[#This Row],[Cena za enoto]]</f>
        <v>0</v>
      </c>
      <c r="N383" s="139">
        <f t="shared" si="24"/>
        <v>0</v>
      </c>
    </row>
    <row r="384" spans="1:14">
      <c r="A384" s="139">
        <v>378</v>
      </c>
      <c r="B384" s="98"/>
      <c r="C384" s="132">
        <f>IF(H384&lt;&gt;"",COUNTA($H$12:H384),"")</f>
        <v>196</v>
      </c>
      <c r="D384" s="15" t="s">
        <v>3224</v>
      </c>
      <c r="E384" s="131" t="s">
        <v>608</v>
      </c>
      <c r="F384" s="83" t="s">
        <v>6</v>
      </c>
      <c r="G384" s="16">
        <v>4000</v>
      </c>
      <c r="H384" s="169">
        <v>0</v>
      </c>
      <c r="I384" s="177">
        <f t="shared" si="27"/>
        <v>0</v>
      </c>
      <c r="K384" s="141">
        <f>Tabela1[[#This Row],[Količina]]-Tabela1[[#This Row],[Cena skupaj]]</f>
        <v>4000</v>
      </c>
      <c r="L384" s="162">
        <f>IF(Tabela1[[#This Row],[Cena za enoto]]=1,Tabela1[[#This Row],[Količina]],0)</f>
        <v>0</v>
      </c>
      <c r="M384" s="139">
        <f>Tabela1[[#This Row],[Cena za enoto]]</f>
        <v>0</v>
      </c>
      <c r="N384" s="139">
        <f t="shared" si="24"/>
        <v>0</v>
      </c>
    </row>
    <row r="385" spans="1:14" ht="22.5">
      <c r="A385" s="139">
        <v>379</v>
      </c>
      <c r="B385" s="98"/>
      <c r="C385" s="132">
        <f>IF(H385&lt;&gt;"",COUNTA($H$12:H385),"")</f>
        <v>197</v>
      </c>
      <c r="D385" s="15" t="s">
        <v>3228</v>
      </c>
      <c r="E385" s="131" t="s">
        <v>609</v>
      </c>
      <c r="F385" s="83" t="s">
        <v>14</v>
      </c>
      <c r="G385" s="16">
        <v>80</v>
      </c>
      <c r="H385" s="169">
        <v>0</v>
      </c>
      <c r="I385" s="177">
        <f t="shared" si="27"/>
        <v>0</v>
      </c>
      <c r="K385" s="141">
        <f>Tabela1[[#This Row],[Količina]]-Tabela1[[#This Row],[Cena skupaj]]</f>
        <v>80</v>
      </c>
      <c r="L385" s="162">
        <f>IF(Tabela1[[#This Row],[Cena za enoto]]=1,Tabela1[[#This Row],[Količina]],0)</f>
        <v>0</v>
      </c>
      <c r="M385" s="139">
        <f>Tabela1[[#This Row],[Cena za enoto]]</f>
        <v>0</v>
      </c>
      <c r="N385" s="139">
        <f t="shared" si="24"/>
        <v>0</v>
      </c>
    </row>
    <row r="386" spans="1:14">
      <c r="A386" s="139">
        <v>380</v>
      </c>
      <c r="B386" s="98"/>
      <c r="C386" s="132" t="str">
        <f>IF(H386&lt;&gt;"",COUNTA($H$12:H386),"")</f>
        <v/>
      </c>
      <c r="D386" s="15"/>
      <c r="E386" s="131" t="s">
        <v>610</v>
      </c>
      <c r="F386" s="83"/>
      <c r="G386" s="16"/>
      <c r="H386" s="159"/>
      <c r="I386" s="177" t="str">
        <f t="shared" si="27"/>
        <v/>
      </c>
      <c r="L386" s="162">
        <f>IF(Tabela1[[#This Row],[Cena za enoto]]=1,Tabela1[[#This Row],[Količina]],0)</f>
        <v>0</v>
      </c>
      <c r="M386" s="139">
        <f>Tabela1[[#This Row],[Cena za enoto]]</f>
        <v>0</v>
      </c>
      <c r="N386" s="139">
        <f t="shared" si="24"/>
        <v>0</v>
      </c>
    </row>
    <row r="387" spans="1:14" ht="22.5">
      <c r="A387" s="139">
        <v>381</v>
      </c>
      <c r="B387" s="98"/>
      <c r="C387" s="132">
        <f>IF(H387&lt;&gt;"",COUNTA($H$12:H387),"")</f>
        <v>198</v>
      </c>
      <c r="D387" s="15" t="s">
        <v>3229</v>
      </c>
      <c r="E387" s="131" t="s">
        <v>611</v>
      </c>
      <c r="F387" s="83" t="s">
        <v>5</v>
      </c>
      <c r="G387" s="16">
        <v>1</v>
      </c>
      <c r="H387" s="169">
        <v>0</v>
      </c>
      <c r="I387" s="177">
        <f t="shared" si="27"/>
        <v>0</v>
      </c>
      <c r="K387" s="141">
        <f>Tabela1[[#This Row],[Količina]]-Tabela1[[#This Row],[Cena skupaj]]</f>
        <v>1</v>
      </c>
      <c r="L387" s="162">
        <f>IF(Tabela1[[#This Row],[Cena za enoto]]=1,Tabela1[[#This Row],[Količina]],0)</f>
        <v>0</v>
      </c>
      <c r="M387" s="139">
        <f>Tabela1[[#This Row],[Cena za enoto]]</f>
        <v>0</v>
      </c>
      <c r="N387" s="139">
        <f t="shared" si="24"/>
        <v>0</v>
      </c>
    </row>
    <row r="388" spans="1:14">
      <c r="A388" s="139">
        <v>382</v>
      </c>
      <c r="B388" s="93">
        <v>3</v>
      </c>
      <c r="C388" s="192" t="str">
        <f>IF(H388&lt;&gt;"",COUNTA($H$12:H388),"")</f>
        <v/>
      </c>
      <c r="D388" s="14"/>
      <c r="E388" s="193" t="s">
        <v>612</v>
      </c>
      <c r="F388" s="114"/>
      <c r="G388" s="37"/>
      <c r="H388" s="160"/>
      <c r="I388" s="158">
        <f>SUM(I389:I413)</f>
        <v>0</v>
      </c>
      <c r="K388" s="141">
        <f>Tabela1[[#This Row],[Količina]]-Tabela1[[#This Row],[Cena skupaj]]</f>
        <v>0</v>
      </c>
      <c r="L388" s="162">
        <f>IF(Tabela1[[#This Row],[Cena za enoto]]=1,Tabela1[[#This Row],[Količina]],0)</f>
        <v>0</v>
      </c>
      <c r="M388" s="139">
        <f>Tabela1[[#This Row],[Cena za enoto]]</f>
        <v>0</v>
      </c>
      <c r="N388" s="139">
        <f t="shared" si="24"/>
        <v>0</v>
      </c>
    </row>
    <row r="389" spans="1:14" ht="45">
      <c r="A389" s="139">
        <v>383</v>
      </c>
      <c r="B389" s="98"/>
      <c r="C389" s="132">
        <f>IF(H389&lt;&gt;"",COUNTA($H$12:H389),"")</f>
        <v>199</v>
      </c>
      <c r="D389" s="15" t="s">
        <v>3226</v>
      </c>
      <c r="E389" s="131" t="s">
        <v>613</v>
      </c>
      <c r="F389" s="83" t="s">
        <v>10</v>
      </c>
      <c r="G389" s="16">
        <v>1</v>
      </c>
      <c r="H389" s="169">
        <v>0</v>
      </c>
      <c r="I389" s="177">
        <f t="shared" ref="I389:I413" si="28">IF(ISNUMBER(G389),ROUND(G389*H389,2),"")</f>
        <v>0</v>
      </c>
      <c r="K389" s="141">
        <f>Tabela1[[#This Row],[Količina]]-Tabela1[[#This Row],[Cena skupaj]]</f>
        <v>1</v>
      </c>
      <c r="L389" s="162">
        <f>IF(Tabela1[[#This Row],[Cena za enoto]]=1,Tabela1[[#This Row],[Količina]],0)</f>
        <v>0</v>
      </c>
      <c r="M389" s="139">
        <f>Tabela1[[#This Row],[Cena za enoto]]</f>
        <v>0</v>
      </c>
      <c r="N389" s="139">
        <f t="shared" si="24"/>
        <v>0</v>
      </c>
    </row>
    <row r="390" spans="1:14" s="143" customFormat="1" ht="22.5">
      <c r="A390" s="139">
        <v>384</v>
      </c>
      <c r="B390" s="98"/>
      <c r="C390" s="132" t="str">
        <f>IF(H390&lt;&gt;"",COUNTA($H$12:H390),"")</f>
        <v/>
      </c>
      <c r="D390" s="15" t="s">
        <v>3227</v>
      </c>
      <c r="E390" s="131" t="s">
        <v>614</v>
      </c>
      <c r="F390" s="83"/>
      <c r="G390" s="16"/>
      <c r="H390" s="159"/>
      <c r="I390" s="177" t="str">
        <f t="shared" si="28"/>
        <v/>
      </c>
      <c r="J390" s="42"/>
      <c r="K390" s="141"/>
      <c r="L390" s="162">
        <f>IF(Tabela1[[#This Row],[Cena za enoto]]=1,Tabela1[[#This Row],[Količina]],0)</f>
        <v>0</v>
      </c>
      <c r="M390" s="139">
        <f>Tabela1[[#This Row],[Cena za enoto]]</f>
        <v>0</v>
      </c>
      <c r="N390" s="139">
        <f t="shared" si="24"/>
        <v>0</v>
      </c>
    </row>
    <row r="391" spans="1:14" s="143" customFormat="1">
      <c r="A391" s="139">
        <v>385</v>
      </c>
      <c r="B391" s="98"/>
      <c r="C391" s="132" t="str">
        <f>IF(H391&lt;&gt;"",COUNTA($H$12:H391),"")</f>
        <v/>
      </c>
      <c r="D391" s="15"/>
      <c r="E391" s="131" t="s">
        <v>615</v>
      </c>
      <c r="F391" s="83"/>
      <c r="G391" s="16"/>
      <c r="H391" s="159"/>
      <c r="I391" s="177" t="str">
        <f t="shared" si="28"/>
        <v/>
      </c>
      <c r="J391" s="42"/>
      <c r="K391" s="141"/>
      <c r="L391" s="162">
        <f>IF(Tabela1[[#This Row],[Cena za enoto]]=1,Tabela1[[#This Row],[Količina]],0)</f>
        <v>0</v>
      </c>
      <c r="M391" s="139">
        <f>Tabela1[[#This Row],[Cena za enoto]]</f>
        <v>0</v>
      </c>
      <c r="N391" s="139">
        <f t="shared" si="24"/>
        <v>0</v>
      </c>
    </row>
    <row r="392" spans="1:14" s="143" customFormat="1">
      <c r="A392" s="139">
        <v>386</v>
      </c>
      <c r="B392" s="98"/>
      <c r="C392" s="132">
        <f>IF(H392&lt;&gt;"",COUNTA($H$12:H392),"")</f>
        <v>200</v>
      </c>
      <c r="D392" s="15"/>
      <c r="E392" s="131" t="s">
        <v>616</v>
      </c>
      <c r="F392" s="83" t="s">
        <v>10</v>
      </c>
      <c r="G392" s="16">
        <v>1</v>
      </c>
      <c r="H392" s="169">
        <v>0</v>
      </c>
      <c r="I392" s="177">
        <f t="shared" si="28"/>
        <v>0</v>
      </c>
      <c r="J392" s="42"/>
      <c r="K392" s="141">
        <f>Tabela1[[#This Row],[Količina]]-Tabela1[[#This Row],[Cena skupaj]]</f>
        <v>1</v>
      </c>
      <c r="L392" s="162">
        <f>IF(Tabela1[[#This Row],[Cena za enoto]]=1,Tabela1[[#This Row],[Količina]],0)</f>
        <v>0</v>
      </c>
      <c r="M392" s="139">
        <f>Tabela1[[#This Row],[Cena za enoto]]</f>
        <v>0</v>
      </c>
      <c r="N392" s="139">
        <f t="shared" si="24"/>
        <v>0</v>
      </c>
    </row>
    <row r="393" spans="1:14" s="143" customFormat="1" ht="22.5">
      <c r="A393" s="139">
        <v>387</v>
      </c>
      <c r="B393" s="98"/>
      <c r="C393" s="132" t="str">
        <f>IF(H393&lt;&gt;"",COUNTA($H$12:H393),"")</f>
        <v/>
      </c>
      <c r="D393" s="15" t="s">
        <v>3224</v>
      </c>
      <c r="E393" s="131" t="s">
        <v>617</v>
      </c>
      <c r="F393" s="83"/>
      <c r="G393" s="16"/>
      <c r="H393" s="159"/>
      <c r="I393" s="177" t="str">
        <f t="shared" si="28"/>
        <v/>
      </c>
      <c r="J393" s="42"/>
      <c r="K393" s="141"/>
      <c r="L393" s="162">
        <f>IF(Tabela1[[#This Row],[Cena za enoto]]=1,Tabela1[[#This Row],[Količina]],0)</f>
        <v>0</v>
      </c>
      <c r="M393" s="139">
        <f>Tabela1[[#This Row],[Cena za enoto]]</f>
        <v>0</v>
      </c>
      <c r="N393" s="139">
        <f t="shared" si="24"/>
        <v>0</v>
      </c>
    </row>
    <row r="394" spans="1:14" s="143" customFormat="1" ht="22.5">
      <c r="A394" s="139">
        <v>388</v>
      </c>
      <c r="B394" s="98"/>
      <c r="C394" s="132" t="str">
        <f>IF(H394&lt;&gt;"",COUNTA($H$12:H394),"")</f>
        <v/>
      </c>
      <c r="D394" s="15"/>
      <c r="E394" s="131" t="s">
        <v>618</v>
      </c>
      <c r="F394" s="83"/>
      <c r="G394" s="16"/>
      <c r="H394" s="159"/>
      <c r="I394" s="177" t="str">
        <f t="shared" si="28"/>
        <v/>
      </c>
      <c r="J394" s="42"/>
      <c r="K394" s="141"/>
      <c r="L394" s="162">
        <f>IF(Tabela1[[#This Row],[Cena za enoto]]=1,Tabela1[[#This Row],[Količina]],0)</f>
        <v>0</v>
      </c>
      <c r="M394" s="139">
        <f>Tabela1[[#This Row],[Cena za enoto]]</f>
        <v>0</v>
      </c>
      <c r="N394" s="139">
        <f t="shared" si="24"/>
        <v>0</v>
      </c>
    </row>
    <row r="395" spans="1:14" s="143" customFormat="1" ht="22.5">
      <c r="A395" s="139">
        <v>389</v>
      </c>
      <c r="B395" s="98"/>
      <c r="C395" s="132">
        <f>IF(H395&lt;&gt;"",COUNTA($H$12:H395),"")</f>
        <v>201</v>
      </c>
      <c r="D395" s="15" t="s">
        <v>619</v>
      </c>
      <c r="E395" s="131" t="s">
        <v>620</v>
      </c>
      <c r="F395" s="83" t="s">
        <v>10</v>
      </c>
      <c r="G395" s="16">
        <v>1</v>
      </c>
      <c r="H395" s="169">
        <v>0</v>
      </c>
      <c r="I395" s="177">
        <f t="shared" si="28"/>
        <v>0</v>
      </c>
      <c r="J395" s="42"/>
      <c r="K395" s="141">
        <f>Tabela1[[#This Row],[Količina]]-Tabela1[[#This Row],[Cena skupaj]]</f>
        <v>1</v>
      </c>
      <c r="L395" s="162">
        <f>IF(Tabela1[[#This Row],[Cena za enoto]]=1,Tabela1[[#This Row],[Količina]],0)</f>
        <v>0</v>
      </c>
      <c r="M395" s="139">
        <f>Tabela1[[#This Row],[Cena za enoto]]</f>
        <v>0</v>
      </c>
      <c r="N395" s="139">
        <f t="shared" si="24"/>
        <v>0</v>
      </c>
    </row>
    <row r="396" spans="1:14" s="143" customFormat="1">
      <c r="A396" s="139">
        <v>390</v>
      </c>
      <c r="B396" s="98"/>
      <c r="C396" s="132">
        <f>IF(H396&lt;&gt;"",COUNTA($H$12:H396),"")</f>
        <v>202</v>
      </c>
      <c r="D396" s="15" t="s">
        <v>621</v>
      </c>
      <c r="E396" s="131" t="s">
        <v>622</v>
      </c>
      <c r="F396" s="83" t="s">
        <v>10</v>
      </c>
      <c r="G396" s="16">
        <v>1</v>
      </c>
      <c r="H396" s="169">
        <v>0</v>
      </c>
      <c r="I396" s="177">
        <f t="shared" si="28"/>
        <v>0</v>
      </c>
      <c r="J396" s="42"/>
      <c r="K396" s="141">
        <f>Tabela1[[#This Row],[Količina]]-Tabela1[[#This Row],[Cena skupaj]]</f>
        <v>1</v>
      </c>
      <c r="L396" s="162">
        <f>IF(Tabela1[[#This Row],[Cena za enoto]]=1,Tabela1[[#This Row],[Količina]],0)</f>
        <v>0</v>
      </c>
      <c r="M396" s="139">
        <f>Tabela1[[#This Row],[Cena za enoto]]</f>
        <v>0</v>
      </c>
      <c r="N396" s="139">
        <f t="shared" si="24"/>
        <v>0</v>
      </c>
    </row>
    <row r="397" spans="1:14" s="143" customFormat="1">
      <c r="A397" s="139">
        <v>391</v>
      </c>
      <c r="B397" s="98"/>
      <c r="C397" s="132">
        <f>IF(H397&lt;&gt;"",COUNTA($H$12:H397),"")</f>
        <v>203</v>
      </c>
      <c r="D397" s="15" t="s">
        <v>623</v>
      </c>
      <c r="E397" s="131" t="s">
        <v>624</v>
      </c>
      <c r="F397" s="83" t="s">
        <v>10</v>
      </c>
      <c r="G397" s="16">
        <v>1</v>
      </c>
      <c r="H397" s="169">
        <v>0</v>
      </c>
      <c r="I397" s="177">
        <f t="shared" si="28"/>
        <v>0</v>
      </c>
      <c r="J397" s="42"/>
      <c r="K397" s="141">
        <f>Tabela1[[#This Row],[Količina]]-Tabela1[[#This Row],[Cena skupaj]]</f>
        <v>1</v>
      </c>
      <c r="L397" s="162">
        <f>IF(Tabela1[[#This Row],[Cena za enoto]]=1,Tabela1[[#This Row],[Količina]],0)</f>
        <v>0</v>
      </c>
      <c r="M397" s="139">
        <f>Tabela1[[#This Row],[Cena za enoto]]</f>
        <v>0</v>
      </c>
      <c r="N397" s="139">
        <f t="shared" si="24"/>
        <v>0</v>
      </c>
    </row>
    <row r="398" spans="1:14" s="143" customFormat="1" ht="33.75">
      <c r="A398" s="139">
        <v>392</v>
      </c>
      <c r="B398" s="98"/>
      <c r="C398" s="132" t="str">
        <f>IF(H398&lt;&gt;"",COUNTA($H$12:H398),"")</f>
        <v/>
      </c>
      <c r="D398" s="15" t="s">
        <v>3228</v>
      </c>
      <c r="E398" s="131" t="s">
        <v>625</v>
      </c>
      <c r="F398" s="83"/>
      <c r="G398" s="16"/>
      <c r="H398" s="159"/>
      <c r="I398" s="177" t="str">
        <f t="shared" si="28"/>
        <v/>
      </c>
      <c r="J398" s="42"/>
      <c r="K398" s="141"/>
      <c r="L398" s="162">
        <f>IF(Tabela1[[#This Row],[Cena za enoto]]=1,Tabela1[[#This Row],[Količina]],0)</f>
        <v>0</v>
      </c>
      <c r="M398" s="139">
        <f>Tabela1[[#This Row],[Cena za enoto]]</f>
        <v>0</v>
      </c>
      <c r="N398" s="139">
        <f t="shared" ref="N398:N461" si="29">L398*M398</f>
        <v>0</v>
      </c>
    </row>
    <row r="399" spans="1:14" s="143" customFormat="1">
      <c r="A399" s="139">
        <v>393</v>
      </c>
      <c r="B399" s="98"/>
      <c r="C399" s="132">
        <f>IF(H399&lt;&gt;"",COUNTA($H$12:H399),"")</f>
        <v>204</v>
      </c>
      <c r="D399" s="15"/>
      <c r="E399" s="131" t="s">
        <v>626</v>
      </c>
      <c r="F399" s="83" t="s">
        <v>6</v>
      </c>
      <c r="G399" s="16">
        <v>50.4</v>
      </c>
      <c r="H399" s="169">
        <v>0</v>
      </c>
      <c r="I399" s="177">
        <f t="shared" si="28"/>
        <v>0</v>
      </c>
      <c r="J399" s="42"/>
      <c r="K399" s="141">
        <f>Tabela1[[#This Row],[Količina]]-Tabela1[[#This Row],[Cena skupaj]]</f>
        <v>50.4</v>
      </c>
      <c r="L399" s="162">
        <f>IF(Tabela1[[#This Row],[Cena za enoto]]=1,Tabela1[[#This Row],[Količina]],0)</f>
        <v>0</v>
      </c>
      <c r="M399" s="139">
        <f>Tabela1[[#This Row],[Cena za enoto]]</f>
        <v>0</v>
      </c>
      <c r="N399" s="139">
        <f t="shared" si="29"/>
        <v>0</v>
      </c>
    </row>
    <row r="400" spans="1:14" ht="45">
      <c r="A400" s="139">
        <v>394</v>
      </c>
      <c r="B400" s="98"/>
      <c r="C400" s="132">
        <f>IF(H400&lt;&gt;"",COUNTA($H$12:H400),"")</f>
        <v>205</v>
      </c>
      <c r="D400" s="15" t="s">
        <v>3229</v>
      </c>
      <c r="E400" s="131" t="s">
        <v>628</v>
      </c>
      <c r="F400" s="83" t="s">
        <v>10</v>
      </c>
      <c r="G400" s="16">
        <v>1</v>
      </c>
      <c r="H400" s="169">
        <v>0</v>
      </c>
      <c r="I400" s="177">
        <f t="shared" si="28"/>
        <v>0</v>
      </c>
      <c r="K400" s="141">
        <f>Tabela1[[#This Row],[Količina]]-Tabela1[[#This Row],[Cena skupaj]]</f>
        <v>1</v>
      </c>
      <c r="L400" s="162">
        <f>IF(Tabela1[[#This Row],[Cena za enoto]]=1,Tabela1[[#This Row],[Količina]],0)</f>
        <v>0</v>
      </c>
      <c r="M400" s="139">
        <f>Tabela1[[#This Row],[Cena za enoto]]</f>
        <v>0</v>
      </c>
      <c r="N400" s="139">
        <f t="shared" si="29"/>
        <v>0</v>
      </c>
    </row>
    <row r="401" spans="1:14" ht="33.75">
      <c r="A401" s="139">
        <v>395</v>
      </c>
      <c r="B401" s="98"/>
      <c r="C401" s="132">
        <f>IF(H401&lt;&gt;"",COUNTA($H$12:H401),"")</f>
        <v>206</v>
      </c>
      <c r="D401" s="15" t="s">
        <v>3230</v>
      </c>
      <c r="E401" s="131" t="s">
        <v>629</v>
      </c>
      <c r="F401" s="83" t="s">
        <v>10</v>
      </c>
      <c r="G401" s="16">
        <v>1</v>
      </c>
      <c r="H401" s="169">
        <v>0</v>
      </c>
      <c r="I401" s="177">
        <f t="shared" si="28"/>
        <v>0</v>
      </c>
      <c r="K401" s="141">
        <f>Tabela1[[#This Row],[Količina]]-Tabela1[[#This Row],[Cena skupaj]]</f>
        <v>1</v>
      </c>
      <c r="L401" s="162">
        <f>IF(Tabela1[[#This Row],[Cena za enoto]]=1,Tabela1[[#This Row],[Količina]],0)</f>
        <v>0</v>
      </c>
      <c r="M401" s="139">
        <f>Tabela1[[#This Row],[Cena za enoto]]</f>
        <v>0</v>
      </c>
      <c r="N401" s="139">
        <f t="shared" si="29"/>
        <v>0</v>
      </c>
    </row>
    <row r="402" spans="1:14" s="143" customFormat="1" ht="22.5">
      <c r="A402" s="139">
        <v>396</v>
      </c>
      <c r="B402" s="98"/>
      <c r="C402" s="132" t="str">
        <f>IF(H402&lt;&gt;"",COUNTA($H$12:H402),"")</f>
        <v/>
      </c>
      <c r="D402" s="15" t="s">
        <v>3231</v>
      </c>
      <c r="E402" s="131" t="s">
        <v>630</v>
      </c>
      <c r="F402" s="83"/>
      <c r="G402" s="16"/>
      <c r="H402" s="159"/>
      <c r="I402" s="177" t="str">
        <f t="shared" si="28"/>
        <v/>
      </c>
      <c r="J402" s="42"/>
      <c r="K402" s="141"/>
      <c r="L402" s="162">
        <f>IF(Tabela1[[#This Row],[Cena za enoto]]=1,Tabela1[[#This Row],[Količina]],0)</f>
        <v>0</v>
      </c>
      <c r="M402" s="139">
        <f>Tabela1[[#This Row],[Cena za enoto]]</f>
        <v>0</v>
      </c>
      <c r="N402" s="139">
        <f t="shared" si="29"/>
        <v>0</v>
      </c>
    </row>
    <row r="403" spans="1:14" s="143" customFormat="1">
      <c r="A403" s="139">
        <v>397</v>
      </c>
      <c r="B403" s="98"/>
      <c r="C403" s="132">
        <f>IF(H403&lt;&gt;"",COUNTA($H$12:H403),"")</f>
        <v>207</v>
      </c>
      <c r="D403" s="15" t="s">
        <v>619</v>
      </c>
      <c r="E403" s="131" t="s">
        <v>631</v>
      </c>
      <c r="F403" s="83" t="s">
        <v>6</v>
      </c>
      <c r="G403" s="16">
        <v>247</v>
      </c>
      <c r="H403" s="169">
        <v>0</v>
      </c>
      <c r="I403" s="177">
        <f t="shared" si="28"/>
        <v>0</v>
      </c>
      <c r="J403" s="42"/>
      <c r="K403" s="141">
        <f>Tabela1[[#This Row],[Količina]]-Tabela1[[#This Row],[Cena skupaj]]</f>
        <v>247</v>
      </c>
      <c r="L403" s="162">
        <f>IF(Tabela1[[#This Row],[Cena za enoto]]=1,Tabela1[[#This Row],[Količina]],0)</f>
        <v>0</v>
      </c>
      <c r="M403" s="139">
        <f>Tabela1[[#This Row],[Cena za enoto]]</f>
        <v>0</v>
      </c>
      <c r="N403" s="139">
        <f t="shared" si="29"/>
        <v>0</v>
      </c>
    </row>
    <row r="404" spans="1:14" s="143" customFormat="1">
      <c r="A404" s="139">
        <v>398</v>
      </c>
      <c r="B404" s="98"/>
      <c r="C404" s="132">
        <f>IF(H404&lt;&gt;"",COUNTA($H$12:H404),"")</f>
        <v>208</v>
      </c>
      <c r="D404" s="15" t="s">
        <v>621</v>
      </c>
      <c r="E404" s="131" t="s">
        <v>632</v>
      </c>
      <c r="F404" s="83" t="s">
        <v>7</v>
      </c>
      <c r="G404" s="16">
        <v>47.3</v>
      </c>
      <c r="H404" s="169">
        <v>0</v>
      </c>
      <c r="I404" s="177">
        <f t="shared" si="28"/>
        <v>0</v>
      </c>
      <c r="J404" s="42"/>
      <c r="K404" s="141">
        <f>Tabela1[[#This Row],[Količina]]-Tabela1[[#This Row],[Cena skupaj]]</f>
        <v>47.3</v>
      </c>
      <c r="L404" s="162">
        <f>IF(Tabela1[[#This Row],[Cena za enoto]]=1,Tabela1[[#This Row],[Količina]],0)</f>
        <v>0</v>
      </c>
      <c r="M404" s="139">
        <f>Tabela1[[#This Row],[Cena za enoto]]</f>
        <v>0</v>
      </c>
      <c r="N404" s="139">
        <f t="shared" si="29"/>
        <v>0</v>
      </c>
    </row>
    <row r="405" spans="1:14" s="143" customFormat="1" ht="33.75">
      <c r="A405" s="139">
        <v>399</v>
      </c>
      <c r="B405" s="98"/>
      <c r="C405" s="132" t="str">
        <f>IF(H405&lt;&gt;"",COUNTA($H$12:H405),"")</f>
        <v/>
      </c>
      <c r="D405" s="15" t="s">
        <v>3232</v>
      </c>
      <c r="E405" s="131" t="s">
        <v>633</v>
      </c>
      <c r="F405" s="83"/>
      <c r="G405" s="16"/>
      <c r="H405" s="159"/>
      <c r="I405" s="177" t="str">
        <f t="shared" si="28"/>
        <v/>
      </c>
      <c r="J405" s="42"/>
      <c r="K405" s="141"/>
      <c r="L405" s="162">
        <f>IF(Tabela1[[#This Row],[Cena za enoto]]=1,Tabela1[[#This Row],[Količina]],0)</f>
        <v>0</v>
      </c>
      <c r="M405" s="139">
        <f>Tabela1[[#This Row],[Cena za enoto]]</f>
        <v>0</v>
      </c>
      <c r="N405" s="139">
        <f t="shared" si="29"/>
        <v>0</v>
      </c>
    </row>
    <row r="406" spans="1:14" s="143" customFormat="1">
      <c r="A406" s="139">
        <v>400</v>
      </c>
      <c r="B406" s="98"/>
      <c r="C406" s="132">
        <f>IF(H406&lt;&gt;"",COUNTA($H$12:H406),"")</f>
        <v>209</v>
      </c>
      <c r="D406" s="15"/>
      <c r="E406" s="131" t="s">
        <v>634</v>
      </c>
      <c r="F406" s="83" t="s">
        <v>6</v>
      </c>
      <c r="G406" s="16">
        <v>64</v>
      </c>
      <c r="H406" s="169">
        <v>0</v>
      </c>
      <c r="I406" s="177">
        <f t="shared" si="28"/>
        <v>0</v>
      </c>
      <c r="J406" s="42"/>
      <c r="K406" s="141">
        <f>Tabela1[[#This Row],[Količina]]-Tabela1[[#This Row],[Cena skupaj]]</f>
        <v>64</v>
      </c>
      <c r="L406" s="162">
        <f>IF(Tabela1[[#This Row],[Cena za enoto]]=1,Tabela1[[#This Row],[Količina]],0)</f>
        <v>0</v>
      </c>
      <c r="M406" s="139">
        <f>Tabela1[[#This Row],[Cena za enoto]]</f>
        <v>0</v>
      </c>
      <c r="N406" s="139">
        <f t="shared" si="29"/>
        <v>0</v>
      </c>
    </row>
    <row r="407" spans="1:14" s="143" customFormat="1">
      <c r="A407" s="139">
        <v>401</v>
      </c>
      <c r="B407" s="98"/>
      <c r="C407" s="132">
        <f>IF(H407&lt;&gt;"",COUNTA($H$12:H407),"")</f>
        <v>210</v>
      </c>
      <c r="D407" s="15"/>
      <c r="E407" s="131" t="s">
        <v>635</v>
      </c>
      <c r="F407" s="83" t="s">
        <v>7</v>
      </c>
      <c r="G407" s="16">
        <v>15</v>
      </c>
      <c r="H407" s="169">
        <v>0</v>
      </c>
      <c r="I407" s="177">
        <f t="shared" si="28"/>
        <v>0</v>
      </c>
      <c r="J407" s="42"/>
      <c r="K407" s="141">
        <f>Tabela1[[#This Row],[Količina]]-Tabela1[[#This Row],[Cena skupaj]]</f>
        <v>15</v>
      </c>
      <c r="L407" s="162">
        <f>IF(Tabela1[[#This Row],[Cena za enoto]]=1,Tabela1[[#This Row],[Količina]],0)</f>
        <v>0</v>
      </c>
      <c r="M407" s="139">
        <f>Tabela1[[#This Row],[Cena za enoto]]</f>
        <v>0</v>
      </c>
      <c r="N407" s="139">
        <f t="shared" si="29"/>
        <v>0</v>
      </c>
    </row>
    <row r="408" spans="1:14" s="143" customFormat="1" ht="33.75">
      <c r="A408" s="139">
        <v>402</v>
      </c>
      <c r="B408" s="99"/>
      <c r="C408" s="194" t="str">
        <f>IF(H408&lt;&gt;"",COUNTA($H$12:H408),"")</f>
        <v/>
      </c>
      <c r="D408" s="15" t="s">
        <v>3233</v>
      </c>
      <c r="E408" s="131" t="s">
        <v>636</v>
      </c>
      <c r="F408" s="83"/>
      <c r="G408" s="16"/>
      <c r="H408" s="159"/>
      <c r="I408" s="177" t="str">
        <f t="shared" si="28"/>
        <v/>
      </c>
      <c r="J408" s="42"/>
      <c r="K408" s="141"/>
      <c r="L408" s="162">
        <f>IF(Tabela1[[#This Row],[Cena za enoto]]=1,Tabela1[[#This Row],[Količina]],0)</f>
        <v>0</v>
      </c>
      <c r="M408" s="139">
        <f>Tabela1[[#This Row],[Cena za enoto]]</f>
        <v>0</v>
      </c>
      <c r="N408" s="139">
        <f t="shared" si="29"/>
        <v>0</v>
      </c>
    </row>
    <row r="409" spans="1:14" s="143" customFormat="1">
      <c r="A409" s="139">
        <v>403</v>
      </c>
      <c r="B409" s="98"/>
      <c r="C409" s="132">
        <f>IF(H409&lt;&gt;"",COUNTA($H$12:H409),"")</f>
        <v>211</v>
      </c>
      <c r="D409" s="15"/>
      <c r="E409" s="131" t="s">
        <v>637</v>
      </c>
      <c r="F409" s="83" t="s">
        <v>7</v>
      </c>
      <c r="G409" s="16">
        <v>15</v>
      </c>
      <c r="H409" s="169">
        <v>0</v>
      </c>
      <c r="I409" s="177">
        <f t="shared" si="28"/>
        <v>0</v>
      </c>
      <c r="J409" s="42"/>
      <c r="K409" s="141">
        <f>Tabela1[[#This Row],[Količina]]-Tabela1[[#This Row],[Cena skupaj]]</f>
        <v>15</v>
      </c>
      <c r="L409" s="162">
        <f>IF(Tabela1[[#This Row],[Cena za enoto]]=1,Tabela1[[#This Row],[Količina]],0)</f>
        <v>0</v>
      </c>
      <c r="M409" s="139">
        <f>Tabela1[[#This Row],[Cena za enoto]]</f>
        <v>0</v>
      </c>
      <c r="N409" s="139">
        <f t="shared" si="29"/>
        <v>0</v>
      </c>
    </row>
    <row r="410" spans="1:14" s="143" customFormat="1">
      <c r="A410" s="139">
        <v>404</v>
      </c>
      <c r="B410" s="98"/>
      <c r="C410" s="132" t="str">
        <f>IF(H410&lt;&gt;"",COUNTA($H$12:H410),"")</f>
        <v/>
      </c>
      <c r="D410" s="15" t="s">
        <v>3234</v>
      </c>
      <c r="E410" s="131" t="s">
        <v>638</v>
      </c>
      <c r="F410" s="83"/>
      <c r="G410" s="16"/>
      <c r="H410" s="159"/>
      <c r="I410" s="177" t="str">
        <f t="shared" si="28"/>
        <v/>
      </c>
      <c r="J410" s="42"/>
      <c r="K410" s="141"/>
      <c r="L410" s="162">
        <f>IF(Tabela1[[#This Row],[Cena za enoto]]=1,Tabela1[[#This Row],[Količina]],0)</f>
        <v>0</v>
      </c>
      <c r="M410" s="139">
        <f>Tabela1[[#This Row],[Cena za enoto]]</f>
        <v>0</v>
      </c>
      <c r="N410" s="139">
        <f t="shared" si="29"/>
        <v>0</v>
      </c>
    </row>
    <row r="411" spans="1:14" s="143" customFormat="1">
      <c r="A411" s="139">
        <v>405</v>
      </c>
      <c r="B411" s="98"/>
      <c r="C411" s="132">
        <f>IF(H411&lt;&gt;"",COUNTA($H$12:H411),"")</f>
        <v>212</v>
      </c>
      <c r="D411" s="15"/>
      <c r="E411" s="131" t="s">
        <v>639</v>
      </c>
      <c r="F411" s="83" t="s">
        <v>6</v>
      </c>
      <c r="G411" s="16">
        <v>68</v>
      </c>
      <c r="H411" s="169">
        <v>0</v>
      </c>
      <c r="I411" s="177">
        <f t="shared" si="28"/>
        <v>0</v>
      </c>
      <c r="J411" s="42"/>
      <c r="K411" s="141">
        <f>Tabela1[[#This Row],[Količina]]-Tabela1[[#This Row],[Cena skupaj]]</f>
        <v>68</v>
      </c>
      <c r="L411" s="162">
        <f>IF(Tabela1[[#This Row],[Cena za enoto]]=1,Tabela1[[#This Row],[Količina]],0)</f>
        <v>0</v>
      </c>
      <c r="M411" s="139">
        <f>Tabela1[[#This Row],[Cena za enoto]]</f>
        <v>0</v>
      </c>
      <c r="N411" s="139">
        <f t="shared" si="29"/>
        <v>0</v>
      </c>
    </row>
    <row r="412" spans="1:14" s="143" customFormat="1">
      <c r="A412" s="139">
        <v>406</v>
      </c>
      <c r="B412" s="98"/>
      <c r="C412" s="132">
        <f>IF(H412&lt;&gt;"",COUNTA($H$12:H412),"")</f>
        <v>213</v>
      </c>
      <c r="D412" s="15"/>
      <c r="E412" s="131" t="s">
        <v>640</v>
      </c>
      <c r="F412" s="83" t="s">
        <v>14</v>
      </c>
      <c r="G412" s="16">
        <v>27</v>
      </c>
      <c r="H412" s="169">
        <v>0</v>
      </c>
      <c r="I412" s="177">
        <f t="shared" si="28"/>
        <v>0</v>
      </c>
      <c r="J412" s="42"/>
      <c r="K412" s="141">
        <f>Tabela1[[#This Row],[Količina]]-Tabela1[[#This Row],[Cena skupaj]]</f>
        <v>27</v>
      </c>
      <c r="L412" s="162">
        <f>IF(Tabela1[[#This Row],[Cena za enoto]]=1,Tabela1[[#This Row],[Količina]],0)</f>
        <v>0</v>
      </c>
      <c r="M412" s="139">
        <f>Tabela1[[#This Row],[Cena za enoto]]</f>
        <v>0</v>
      </c>
      <c r="N412" s="139">
        <f t="shared" si="29"/>
        <v>0</v>
      </c>
    </row>
    <row r="413" spans="1:14" s="143" customFormat="1">
      <c r="A413" s="139">
        <v>407</v>
      </c>
      <c r="B413" s="98"/>
      <c r="C413" s="132">
        <f>IF(H413&lt;&gt;"",COUNTA($H$12:H413),"")</f>
        <v>214</v>
      </c>
      <c r="D413" s="15"/>
      <c r="E413" s="131" t="s">
        <v>641</v>
      </c>
      <c r="F413" s="83" t="s">
        <v>10</v>
      </c>
      <c r="G413" s="16">
        <v>2</v>
      </c>
      <c r="H413" s="169">
        <v>0</v>
      </c>
      <c r="I413" s="177">
        <f t="shared" si="28"/>
        <v>0</v>
      </c>
      <c r="J413" s="42"/>
      <c r="K413" s="141">
        <f>Tabela1[[#This Row],[Količina]]-Tabela1[[#This Row],[Cena skupaj]]</f>
        <v>2</v>
      </c>
      <c r="L413" s="162">
        <f>IF(Tabela1[[#This Row],[Cena za enoto]]=1,Tabela1[[#This Row],[Količina]],0)</f>
        <v>0</v>
      </c>
      <c r="M413" s="139">
        <f>Tabela1[[#This Row],[Cena za enoto]]</f>
        <v>0</v>
      </c>
      <c r="N413" s="139">
        <f t="shared" si="29"/>
        <v>0</v>
      </c>
    </row>
    <row r="414" spans="1:14">
      <c r="A414" s="139">
        <v>408</v>
      </c>
      <c r="B414" s="93">
        <v>3</v>
      </c>
      <c r="C414" s="192" t="str">
        <f>IF(H414&lt;&gt;"",COUNTA($H$12:H414),"")</f>
        <v/>
      </c>
      <c r="D414" s="14"/>
      <c r="E414" s="193" t="s">
        <v>642</v>
      </c>
      <c r="F414" s="114"/>
      <c r="G414" s="37"/>
      <c r="H414" s="160"/>
      <c r="I414" s="158">
        <f>SUM(I415:I482)</f>
        <v>0</v>
      </c>
      <c r="K414" s="141">
        <f>Tabela1[[#This Row],[Količina]]-Tabela1[[#This Row],[Cena skupaj]]</f>
        <v>0</v>
      </c>
      <c r="L414" s="162">
        <f>IF(Tabela1[[#This Row],[Cena za enoto]]=1,Tabela1[[#This Row],[Količina]],0)</f>
        <v>0</v>
      </c>
      <c r="M414" s="139">
        <f>Tabela1[[#This Row],[Cena za enoto]]</f>
        <v>0</v>
      </c>
      <c r="N414" s="139">
        <f t="shared" si="29"/>
        <v>0</v>
      </c>
    </row>
    <row r="415" spans="1:14" s="143" customFormat="1">
      <c r="A415" s="139">
        <v>409</v>
      </c>
      <c r="B415" s="98"/>
      <c r="C415" s="132" t="str">
        <f>IF(H415&lt;&gt;"",COUNTA($H$12:H415),"")</f>
        <v/>
      </c>
      <c r="D415" s="15" t="s">
        <v>3226</v>
      </c>
      <c r="E415" s="131" t="s">
        <v>643</v>
      </c>
      <c r="F415" s="83"/>
      <c r="G415" s="16"/>
      <c r="H415" s="159"/>
      <c r="I415" s="177" t="str">
        <f t="shared" ref="I415:I429" si="30">IF(ISNUMBER(G415),ROUND(G415*H415,2),"")</f>
        <v/>
      </c>
      <c r="J415" s="42"/>
      <c r="K415" s="141"/>
      <c r="L415" s="162">
        <f>IF(Tabela1[[#This Row],[Cena za enoto]]=1,Tabela1[[#This Row],[Količina]],0)</f>
        <v>0</v>
      </c>
      <c r="M415" s="139">
        <f>Tabela1[[#This Row],[Cena za enoto]]</f>
        <v>0</v>
      </c>
      <c r="N415" s="139">
        <f t="shared" si="29"/>
        <v>0</v>
      </c>
    </row>
    <row r="416" spans="1:14" s="143" customFormat="1">
      <c r="A416" s="139">
        <v>410</v>
      </c>
      <c r="B416" s="98"/>
      <c r="C416" s="132">
        <f>IF(H416&lt;&gt;"",COUNTA($H$12:H416),"")</f>
        <v>215</v>
      </c>
      <c r="D416" s="15"/>
      <c r="E416" s="131" t="s">
        <v>644</v>
      </c>
      <c r="F416" s="83" t="s">
        <v>10</v>
      </c>
      <c r="G416" s="16">
        <v>148</v>
      </c>
      <c r="H416" s="169">
        <v>0</v>
      </c>
      <c r="I416" s="177">
        <f t="shared" si="30"/>
        <v>0</v>
      </c>
      <c r="J416" s="42"/>
      <c r="K416" s="141">
        <f>Tabela1[[#This Row],[Količina]]-Tabela1[[#This Row],[Cena skupaj]]</f>
        <v>148</v>
      </c>
      <c r="L416" s="162">
        <f>IF(Tabela1[[#This Row],[Cena za enoto]]=1,Tabela1[[#This Row],[Količina]],0)</f>
        <v>0</v>
      </c>
      <c r="M416" s="139">
        <f>Tabela1[[#This Row],[Cena za enoto]]</f>
        <v>0</v>
      </c>
      <c r="N416" s="139">
        <f t="shared" si="29"/>
        <v>0</v>
      </c>
    </row>
    <row r="417" spans="1:14" s="143" customFormat="1">
      <c r="A417" s="139">
        <v>411</v>
      </c>
      <c r="B417" s="98"/>
      <c r="C417" s="132" t="str">
        <f>IF(H417&lt;&gt;"",COUNTA($H$12:H417),"")</f>
        <v/>
      </c>
      <c r="D417" s="15" t="s">
        <v>3227</v>
      </c>
      <c r="E417" s="131" t="s">
        <v>645</v>
      </c>
      <c r="F417" s="83"/>
      <c r="G417" s="16"/>
      <c r="H417" s="159"/>
      <c r="I417" s="177" t="str">
        <f t="shared" si="30"/>
        <v/>
      </c>
      <c r="J417" s="42"/>
      <c r="K417" s="141"/>
      <c r="L417" s="162">
        <f>IF(Tabela1[[#This Row],[Cena za enoto]]=1,Tabela1[[#This Row],[Količina]],0)</f>
        <v>0</v>
      </c>
      <c r="M417" s="139">
        <f>Tabela1[[#This Row],[Cena za enoto]]</f>
        <v>0</v>
      </c>
      <c r="N417" s="139">
        <f t="shared" si="29"/>
        <v>0</v>
      </c>
    </row>
    <row r="418" spans="1:14" s="143" customFormat="1">
      <c r="A418" s="139">
        <v>412</v>
      </c>
      <c r="B418" s="98"/>
      <c r="C418" s="132">
        <f>IF(H418&lt;&gt;"",COUNTA($H$12:H418),"")</f>
        <v>216</v>
      </c>
      <c r="D418" s="15"/>
      <c r="E418" s="131" t="s">
        <v>646</v>
      </c>
      <c r="F418" s="83" t="s">
        <v>10</v>
      </c>
      <c r="G418" s="16">
        <v>74</v>
      </c>
      <c r="H418" s="169">
        <v>0</v>
      </c>
      <c r="I418" s="177">
        <f t="shared" si="30"/>
        <v>0</v>
      </c>
      <c r="J418" s="42"/>
      <c r="K418" s="141">
        <f>Tabela1[[#This Row],[Količina]]-Tabela1[[#This Row],[Cena skupaj]]</f>
        <v>74</v>
      </c>
      <c r="L418" s="162">
        <f>IF(Tabela1[[#This Row],[Cena za enoto]]=1,Tabela1[[#This Row],[Količina]],0)</f>
        <v>0</v>
      </c>
      <c r="M418" s="139">
        <f>Tabela1[[#This Row],[Cena za enoto]]</f>
        <v>0</v>
      </c>
      <c r="N418" s="139">
        <f t="shared" si="29"/>
        <v>0</v>
      </c>
    </row>
    <row r="419" spans="1:14" s="143" customFormat="1">
      <c r="A419" s="139">
        <v>413</v>
      </c>
      <c r="B419" s="98"/>
      <c r="C419" s="132" t="str">
        <f>IF(H419&lt;&gt;"",COUNTA($H$12:H419),"")</f>
        <v/>
      </c>
      <c r="D419" s="15" t="s">
        <v>3224</v>
      </c>
      <c r="E419" s="203" t="s">
        <v>3301</v>
      </c>
      <c r="F419" s="83"/>
      <c r="G419" s="16"/>
      <c r="H419" s="159"/>
      <c r="I419" s="177" t="str">
        <f t="shared" si="30"/>
        <v/>
      </c>
      <c r="J419" s="42"/>
      <c r="K419" s="141"/>
      <c r="L419" s="162">
        <f>IF(Tabela1[[#This Row],[Cena za enoto]]=1,Tabela1[[#This Row],[Količina]],0)</f>
        <v>0</v>
      </c>
      <c r="M419" s="139">
        <f>Tabela1[[#This Row],[Cena za enoto]]</f>
        <v>0</v>
      </c>
      <c r="N419" s="139">
        <f t="shared" si="29"/>
        <v>0</v>
      </c>
    </row>
    <row r="420" spans="1:14" s="143" customFormat="1">
      <c r="A420" s="139">
        <v>414</v>
      </c>
      <c r="B420" s="98"/>
      <c r="C420" s="132">
        <f>IF(H420&lt;&gt;"",COUNTA($H$12:H420),"")</f>
        <v>217</v>
      </c>
      <c r="D420" s="15" t="s">
        <v>619</v>
      </c>
      <c r="E420" s="131" t="s">
        <v>647</v>
      </c>
      <c r="F420" s="83" t="s">
        <v>10</v>
      </c>
      <c r="G420" s="16">
        <v>1</v>
      </c>
      <c r="H420" s="169">
        <v>0</v>
      </c>
      <c r="I420" s="177">
        <f t="shared" si="30"/>
        <v>0</v>
      </c>
      <c r="J420" s="42"/>
      <c r="K420" s="141">
        <f>Tabela1[[#This Row],[Količina]]-Tabela1[[#This Row],[Cena skupaj]]</f>
        <v>1</v>
      </c>
      <c r="L420" s="162">
        <f>IF(Tabela1[[#This Row],[Cena za enoto]]=1,Tabela1[[#This Row],[Količina]],0)</f>
        <v>0</v>
      </c>
      <c r="M420" s="139">
        <f>Tabela1[[#This Row],[Cena za enoto]]</f>
        <v>0</v>
      </c>
      <c r="N420" s="139">
        <f t="shared" si="29"/>
        <v>0</v>
      </c>
    </row>
    <row r="421" spans="1:14" s="143" customFormat="1">
      <c r="A421" s="139">
        <v>415</v>
      </c>
      <c r="B421" s="98"/>
      <c r="C421" s="132">
        <f>IF(H421&lt;&gt;"",COUNTA($H$12:H421),"")</f>
        <v>218</v>
      </c>
      <c r="D421" s="15" t="s">
        <v>621</v>
      </c>
      <c r="E421" s="131" t="s">
        <v>648</v>
      </c>
      <c r="F421" s="83" t="s">
        <v>10</v>
      </c>
      <c r="G421" s="16">
        <v>1</v>
      </c>
      <c r="H421" s="169">
        <v>0</v>
      </c>
      <c r="I421" s="177">
        <f t="shared" si="30"/>
        <v>0</v>
      </c>
      <c r="J421" s="42"/>
      <c r="K421" s="141">
        <f>Tabela1[[#This Row],[Količina]]-Tabela1[[#This Row],[Cena skupaj]]</f>
        <v>1</v>
      </c>
      <c r="L421" s="162">
        <f>IF(Tabela1[[#This Row],[Cena za enoto]]=1,Tabela1[[#This Row],[Količina]],0)</f>
        <v>0</v>
      </c>
      <c r="M421" s="139">
        <f>Tabela1[[#This Row],[Cena za enoto]]</f>
        <v>0</v>
      </c>
      <c r="N421" s="139">
        <f t="shared" si="29"/>
        <v>0</v>
      </c>
    </row>
    <row r="422" spans="1:14">
      <c r="A422" s="139">
        <v>416</v>
      </c>
      <c r="B422" s="98"/>
      <c r="C422" s="132">
        <f>IF(H422&lt;&gt;"",COUNTA($H$12:H422),"")</f>
        <v>219</v>
      </c>
      <c r="D422" s="15" t="s">
        <v>3228</v>
      </c>
      <c r="E422" s="131" t="s">
        <v>649</v>
      </c>
      <c r="F422" s="83" t="s">
        <v>10</v>
      </c>
      <c r="G422" s="16">
        <v>4</v>
      </c>
      <c r="H422" s="169">
        <v>0</v>
      </c>
      <c r="I422" s="177">
        <f t="shared" si="30"/>
        <v>0</v>
      </c>
      <c r="K422" s="141">
        <f>Tabela1[[#This Row],[Količina]]-Tabela1[[#This Row],[Cena skupaj]]</f>
        <v>4</v>
      </c>
      <c r="L422" s="162">
        <f>IF(Tabela1[[#This Row],[Cena za enoto]]=1,Tabela1[[#This Row],[Količina]],0)</f>
        <v>0</v>
      </c>
      <c r="M422" s="139">
        <f>Tabela1[[#This Row],[Cena za enoto]]</f>
        <v>0</v>
      </c>
      <c r="N422" s="139">
        <f t="shared" si="29"/>
        <v>0</v>
      </c>
    </row>
    <row r="423" spans="1:14" s="143" customFormat="1">
      <c r="A423" s="139">
        <v>417</v>
      </c>
      <c r="B423" s="98"/>
      <c r="C423" s="132" t="str">
        <f>IF(H423&lt;&gt;"",COUNTA($H$12:H423),"")</f>
        <v/>
      </c>
      <c r="D423" s="15" t="s">
        <v>3229</v>
      </c>
      <c r="E423" s="131" t="s">
        <v>650</v>
      </c>
      <c r="F423" s="83"/>
      <c r="G423" s="16"/>
      <c r="H423" s="159"/>
      <c r="I423" s="177" t="str">
        <f t="shared" si="30"/>
        <v/>
      </c>
      <c r="J423" s="42"/>
      <c r="K423" s="141"/>
      <c r="L423" s="162">
        <f>IF(Tabela1[[#This Row],[Cena za enoto]]=1,Tabela1[[#This Row],[Količina]],0)</f>
        <v>0</v>
      </c>
      <c r="M423" s="139">
        <f>Tabela1[[#This Row],[Cena za enoto]]</f>
        <v>0</v>
      </c>
      <c r="N423" s="139">
        <f t="shared" si="29"/>
        <v>0</v>
      </c>
    </row>
    <row r="424" spans="1:14" s="143" customFormat="1" ht="22.5">
      <c r="A424" s="139">
        <v>418</v>
      </c>
      <c r="B424" s="98"/>
      <c r="C424" s="132">
        <f>IF(H424&lt;&gt;"",COUNTA($H$12:H424),"")</f>
        <v>220</v>
      </c>
      <c r="D424" s="15" t="s">
        <v>619</v>
      </c>
      <c r="E424" s="131" t="s">
        <v>3283</v>
      </c>
      <c r="F424" s="83" t="s">
        <v>14</v>
      </c>
      <c r="G424" s="16">
        <v>3912</v>
      </c>
      <c r="H424" s="169">
        <v>0</v>
      </c>
      <c r="I424" s="177">
        <f t="shared" si="30"/>
        <v>0</v>
      </c>
      <c r="J424" s="42"/>
      <c r="K424" s="141">
        <f>Tabela1[[#This Row],[Količina]]-Tabela1[[#This Row],[Cena skupaj]]</f>
        <v>3912</v>
      </c>
      <c r="L424" s="162">
        <f>IF(Tabela1[[#This Row],[Cena za enoto]]=1,Tabela1[[#This Row],[Količina]],0)</f>
        <v>0</v>
      </c>
      <c r="M424" s="139">
        <f>Tabela1[[#This Row],[Cena za enoto]]</f>
        <v>0</v>
      </c>
      <c r="N424" s="139">
        <f t="shared" si="29"/>
        <v>0</v>
      </c>
    </row>
    <row r="425" spans="1:14" s="143" customFormat="1">
      <c r="A425" s="139">
        <v>419</v>
      </c>
      <c r="B425" s="98"/>
      <c r="C425" s="132" t="str">
        <f>IF(H425&lt;&gt;"",COUNTA($H$12:H425),"")</f>
        <v/>
      </c>
      <c r="D425" s="15" t="s">
        <v>3230</v>
      </c>
      <c r="E425" s="131" t="s">
        <v>651</v>
      </c>
      <c r="F425" s="83"/>
      <c r="G425" s="16"/>
      <c r="H425" s="159"/>
      <c r="I425" s="177" t="str">
        <f t="shared" si="30"/>
        <v/>
      </c>
      <c r="J425" s="42"/>
      <c r="K425" s="141"/>
      <c r="L425" s="162">
        <f>IF(Tabela1[[#This Row],[Cena za enoto]]=1,Tabela1[[#This Row],[Količina]],0)</f>
        <v>0</v>
      </c>
      <c r="M425" s="139">
        <f>Tabela1[[#This Row],[Cena za enoto]]</f>
        <v>0</v>
      </c>
      <c r="N425" s="139">
        <f t="shared" si="29"/>
        <v>0</v>
      </c>
    </row>
    <row r="426" spans="1:14" s="143" customFormat="1" ht="22.5">
      <c r="A426" s="139">
        <v>420</v>
      </c>
      <c r="B426" s="98"/>
      <c r="C426" s="132" t="str">
        <f>IF(H426&lt;&gt;"",COUNTA($H$12:H426),"")</f>
        <v/>
      </c>
      <c r="D426" s="15" t="s">
        <v>619</v>
      </c>
      <c r="E426" s="131" t="s">
        <v>3284</v>
      </c>
      <c r="F426" s="83"/>
      <c r="G426" s="16"/>
      <c r="H426" s="159"/>
      <c r="I426" s="177" t="str">
        <f t="shared" si="30"/>
        <v/>
      </c>
      <c r="J426" s="42"/>
      <c r="K426" s="141"/>
      <c r="L426" s="162">
        <f>IF(Tabela1[[#This Row],[Cena za enoto]]=1,Tabela1[[#This Row],[Količina]],0)</f>
        <v>0</v>
      </c>
      <c r="M426" s="139">
        <f>Tabela1[[#This Row],[Cena za enoto]]</f>
        <v>0</v>
      </c>
      <c r="N426" s="139">
        <f t="shared" si="29"/>
        <v>0</v>
      </c>
    </row>
    <row r="427" spans="1:14" s="143" customFormat="1">
      <c r="A427" s="139">
        <v>421</v>
      </c>
      <c r="B427" s="98"/>
      <c r="C427" s="132">
        <f>IF(H427&lt;&gt;"",COUNTA($H$12:H427),"")</f>
        <v>221</v>
      </c>
      <c r="D427" s="15"/>
      <c r="E427" s="131" t="s">
        <v>652</v>
      </c>
      <c r="F427" s="83" t="s">
        <v>10</v>
      </c>
      <c r="G427" s="16">
        <v>13</v>
      </c>
      <c r="H427" s="169">
        <v>0</v>
      </c>
      <c r="I427" s="177">
        <f t="shared" si="30"/>
        <v>0</v>
      </c>
      <c r="J427" s="42"/>
      <c r="K427" s="141">
        <f>Tabela1[[#This Row],[Količina]]-Tabela1[[#This Row],[Cena skupaj]]</f>
        <v>13</v>
      </c>
      <c r="L427" s="162">
        <f>IF(Tabela1[[#This Row],[Cena za enoto]]=1,Tabela1[[#This Row],[Količina]],0)</f>
        <v>0</v>
      </c>
      <c r="M427" s="139">
        <f>Tabela1[[#This Row],[Cena za enoto]]</f>
        <v>0</v>
      </c>
      <c r="N427" s="139">
        <f t="shared" si="29"/>
        <v>0</v>
      </c>
    </row>
    <row r="428" spans="1:14" s="143" customFormat="1">
      <c r="A428" s="139">
        <v>422</v>
      </c>
      <c r="B428" s="98"/>
      <c r="C428" s="132">
        <f>IF(H428&lt;&gt;"",COUNTA($H$12:H428),"")</f>
        <v>222</v>
      </c>
      <c r="D428" s="15"/>
      <c r="E428" s="203" t="s">
        <v>3285</v>
      </c>
      <c r="F428" s="83" t="s">
        <v>10</v>
      </c>
      <c r="G428" s="16">
        <v>1</v>
      </c>
      <c r="H428" s="169">
        <v>0</v>
      </c>
      <c r="I428" s="177">
        <f t="shared" si="30"/>
        <v>0</v>
      </c>
      <c r="J428" s="42"/>
      <c r="K428" s="141">
        <f>Tabela1[[#This Row],[Količina]]-Tabela1[[#This Row],[Cena skupaj]]</f>
        <v>1</v>
      </c>
      <c r="L428" s="162">
        <f>IF(Tabela1[[#This Row],[Cena za enoto]]=1,Tabela1[[#This Row],[Količina]],0)</f>
        <v>0</v>
      </c>
      <c r="M428" s="139">
        <f>Tabela1[[#This Row],[Cena za enoto]]</f>
        <v>0</v>
      </c>
      <c r="N428" s="139">
        <f t="shared" si="29"/>
        <v>0</v>
      </c>
    </row>
    <row r="429" spans="1:14" s="143" customFormat="1" ht="56.25">
      <c r="A429" s="139">
        <v>423</v>
      </c>
      <c r="B429" s="98"/>
      <c r="C429" s="132" t="str">
        <f>IF(H429&lt;&gt;"",COUNTA($H$12:H429),"")</f>
        <v/>
      </c>
      <c r="D429" s="15" t="s">
        <v>3231</v>
      </c>
      <c r="E429" s="131" t="s">
        <v>3314</v>
      </c>
      <c r="F429" s="83"/>
      <c r="G429" s="16"/>
      <c r="H429" s="159"/>
      <c r="I429" s="177" t="str">
        <f t="shared" si="30"/>
        <v/>
      </c>
      <c r="J429" s="42"/>
      <c r="K429" s="141"/>
      <c r="L429" s="162">
        <f>IF(Tabela1[[#This Row],[Cena za enoto]]=1,Tabela1[[#This Row],[Količina]],0)</f>
        <v>0</v>
      </c>
      <c r="M429" s="139">
        <f>Tabela1[[#This Row],[Cena za enoto]]</f>
        <v>0</v>
      </c>
      <c r="N429" s="139">
        <f t="shared" si="29"/>
        <v>0</v>
      </c>
    </row>
    <row r="430" spans="1:14" s="143" customFormat="1">
      <c r="A430" s="139">
        <v>424</v>
      </c>
      <c r="B430" s="98"/>
      <c r="C430" s="132" t="str">
        <f>IF(H430&lt;&gt;"",COUNTA($H$12:H430),"")</f>
        <v/>
      </c>
      <c r="D430" s="15"/>
      <c r="E430" s="131" t="s">
        <v>655</v>
      </c>
      <c r="F430" s="83"/>
      <c r="G430" s="16"/>
      <c r="H430" s="159"/>
      <c r="I430" s="177"/>
      <c r="J430" s="42"/>
      <c r="K430" s="141">
        <f>Tabela1[[#This Row],[Količina]]-Tabela1[[#This Row],[Cena skupaj]]</f>
        <v>0</v>
      </c>
      <c r="L430" s="162">
        <f>IF(Tabela1[[#This Row],[Cena za enoto]]=1,Tabela1[[#This Row],[Količina]],0)</f>
        <v>0</v>
      </c>
      <c r="M430" s="139">
        <f>Tabela1[[#This Row],[Cena za enoto]]</f>
        <v>0</v>
      </c>
      <c r="N430" s="139">
        <f t="shared" si="29"/>
        <v>0</v>
      </c>
    </row>
    <row r="431" spans="1:14" s="143" customFormat="1">
      <c r="A431" s="139">
        <v>425</v>
      </c>
      <c r="B431" s="98"/>
      <c r="C431" s="132" t="str">
        <f>IF(H431&lt;&gt;"",COUNTA($H$12:H431),"")</f>
        <v/>
      </c>
      <c r="D431" s="15"/>
      <c r="E431" s="203" t="s">
        <v>3286</v>
      </c>
      <c r="F431" s="83"/>
      <c r="G431" s="16"/>
      <c r="H431" s="159"/>
      <c r="I431" s="177"/>
      <c r="J431" s="42"/>
      <c r="K431" s="141">
        <f>Tabela1[[#This Row],[Količina]]-Tabela1[[#This Row],[Cena skupaj]]</f>
        <v>0</v>
      </c>
      <c r="L431" s="162">
        <f>IF(Tabela1[[#This Row],[Cena za enoto]]=1,Tabela1[[#This Row],[Količina]],0)</f>
        <v>0</v>
      </c>
      <c r="M431" s="139">
        <f>Tabela1[[#This Row],[Cena za enoto]]</f>
        <v>0</v>
      </c>
      <c r="N431" s="139">
        <f t="shared" si="29"/>
        <v>0</v>
      </c>
    </row>
    <row r="432" spans="1:14" s="143" customFormat="1">
      <c r="A432" s="139">
        <v>426</v>
      </c>
      <c r="B432" s="98"/>
      <c r="C432" s="132" t="str">
        <f>IF(H432&lt;&gt;"",COUNTA($H$12:H432),"")</f>
        <v/>
      </c>
      <c r="D432" s="15"/>
      <c r="E432" s="203" t="s">
        <v>3287</v>
      </c>
      <c r="F432" s="83"/>
      <c r="G432" s="16"/>
      <c r="H432" s="159"/>
      <c r="I432" s="177"/>
      <c r="J432" s="42"/>
      <c r="K432" s="141">
        <f>Tabela1[[#This Row],[Količina]]-Tabela1[[#This Row],[Cena skupaj]]</f>
        <v>0</v>
      </c>
      <c r="L432" s="162">
        <f>IF(Tabela1[[#This Row],[Cena za enoto]]=1,Tabela1[[#This Row],[Količina]],0)</f>
        <v>0</v>
      </c>
      <c r="M432" s="139">
        <f>Tabela1[[#This Row],[Cena za enoto]]</f>
        <v>0</v>
      </c>
      <c r="N432" s="139">
        <f t="shared" si="29"/>
        <v>0</v>
      </c>
    </row>
    <row r="433" spans="1:14" s="143" customFormat="1">
      <c r="A433" s="139">
        <v>427</v>
      </c>
      <c r="B433" s="98"/>
      <c r="C433" s="132" t="str">
        <f>IF(H433&lt;&gt;"",COUNTA($H$12:H433),"")</f>
        <v/>
      </c>
      <c r="D433" s="15"/>
      <c r="E433" s="203" t="s">
        <v>3288</v>
      </c>
      <c r="F433" s="83"/>
      <c r="G433" s="16"/>
      <c r="H433" s="159"/>
      <c r="I433" s="177"/>
      <c r="J433" s="42"/>
      <c r="K433" s="141">
        <f>Tabela1[[#This Row],[Količina]]-Tabela1[[#This Row],[Cena skupaj]]</f>
        <v>0</v>
      </c>
      <c r="L433" s="162">
        <f>IF(Tabela1[[#This Row],[Cena za enoto]]=1,Tabela1[[#This Row],[Količina]],0)</f>
        <v>0</v>
      </c>
      <c r="M433" s="139">
        <f>Tabela1[[#This Row],[Cena za enoto]]</f>
        <v>0</v>
      </c>
      <c r="N433" s="139">
        <f t="shared" si="29"/>
        <v>0</v>
      </c>
    </row>
    <row r="434" spans="1:14" s="143" customFormat="1">
      <c r="A434" s="139">
        <v>428</v>
      </c>
      <c r="B434" s="98"/>
      <c r="C434" s="132" t="str">
        <f>IF(H434&lt;&gt;"",COUNTA($H$12:H434),"")</f>
        <v/>
      </c>
      <c r="D434" s="15"/>
      <c r="E434" s="203" t="s">
        <v>3289</v>
      </c>
      <c r="F434" s="83"/>
      <c r="G434" s="16"/>
      <c r="H434" s="159"/>
      <c r="I434" s="177"/>
      <c r="J434" s="42"/>
      <c r="K434" s="141">
        <f>Tabela1[[#This Row],[Količina]]-Tabela1[[#This Row],[Cena skupaj]]</f>
        <v>0</v>
      </c>
      <c r="L434" s="162">
        <f>IF(Tabela1[[#This Row],[Cena za enoto]]=1,Tabela1[[#This Row],[Količina]],0)</f>
        <v>0</v>
      </c>
      <c r="M434" s="139">
        <f>Tabela1[[#This Row],[Cena za enoto]]</f>
        <v>0</v>
      </c>
      <c r="N434" s="139">
        <f t="shared" si="29"/>
        <v>0</v>
      </c>
    </row>
    <row r="435" spans="1:14" s="143" customFormat="1">
      <c r="A435" s="139">
        <v>429</v>
      </c>
      <c r="B435" s="98"/>
      <c r="C435" s="132" t="str">
        <f>IF(H435&lt;&gt;"",COUNTA($H$12:H435),"")</f>
        <v/>
      </c>
      <c r="D435" s="15"/>
      <c r="E435" s="203" t="s">
        <v>3290</v>
      </c>
      <c r="F435" s="83"/>
      <c r="G435" s="16"/>
      <c r="H435" s="159"/>
      <c r="I435" s="177"/>
      <c r="J435" s="42"/>
      <c r="K435" s="141">
        <f>Tabela1[[#This Row],[Količina]]-Tabela1[[#This Row],[Cena skupaj]]</f>
        <v>0</v>
      </c>
      <c r="L435" s="162">
        <f>IF(Tabela1[[#This Row],[Cena za enoto]]=1,Tabela1[[#This Row],[Količina]],0)</f>
        <v>0</v>
      </c>
      <c r="M435" s="139">
        <f>Tabela1[[#This Row],[Cena za enoto]]</f>
        <v>0</v>
      </c>
      <c r="N435" s="139">
        <f t="shared" si="29"/>
        <v>0</v>
      </c>
    </row>
    <row r="436" spans="1:14" s="143" customFormat="1">
      <c r="A436" s="139">
        <v>430</v>
      </c>
      <c r="B436" s="98"/>
      <c r="C436" s="132">
        <f>IF(H436&lt;&gt;"",COUNTA($H$12:H436),"")</f>
        <v>223</v>
      </c>
      <c r="D436" s="15" t="s">
        <v>619</v>
      </c>
      <c r="E436" s="131" t="s">
        <v>653</v>
      </c>
      <c r="F436" s="83" t="s">
        <v>10</v>
      </c>
      <c r="G436" s="16">
        <v>2</v>
      </c>
      <c r="H436" s="169">
        <v>0</v>
      </c>
      <c r="I436" s="177">
        <f>IF(ISNUMBER(G436),ROUND(G436*H436,2),"")</f>
        <v>0</v>
      </c>
      <c r="J436" s="42"/>
      <c r="K436" s="141">
        <f>Tabela1[[#This Row],[Količina]]-Tabela1[[#This Row],[Cena skupaj]]</f>
        <v>2</v>
      </c>
      <c r="L436" s="162">
        <f>IF(Tabela1[[#This Row],[Cena za enoto]]=1,Tabela1[[#This Row],[Količina]],0)</f>
        <v>0</v>
      </c>
      <c r="M436" s="139">
        <f>Tabela1[[#This Row],[Cena za enoto]]</f>
        <v>0</v>
      </c>
      <c r="N436" s="139">
        <f t="shared" si="29"/>
        <v>0</v>
      </c>
    </row>
    <row r="437" spans="1:14" s="143" customFormat="1">
      <c r="A437" s="139">
        <v>431</v>
      </c>
      <c r="B437" s="98"/>
      <c r="C437" s="132">
        <f>IF(H437&lt;&gt;"",COUNTA($H$12:H437),"")</f>
        <v>224</v>
      </c>
      <c r="D437" s="15" t="s">
        <v>621</v>
      </c>
      <c r="E437" s="131" t="s">
        <v>654</v>
      </c>
      <c r="F437" s="83" t="s">
        <v>10</v>
      </c>
      <c r="G437" s="16">
        <v>13</v>
      </c>
      <c r="H437" s="169">
        <v>0</v>
      </c>
      <c r="I437" s="177">
        <f>IF(ISNUMBER(G437),ROUND(G437*H437,2),"")</f>
        <v>0</v>
      </c>
      <c r="J437" s="42"/>
      <c r="K437" s="141">
        <f>Tabela1[[#This Row],[Količina]]-Tabela1[[#This Row],[Cena skupaj]]</f>
        <v>13</v>
      </c>
      <c r="L437" s="162">
        <f>IF(Tabela1[[#This Row],[Cena za enoto]]=1,Tabela1[[#This Row],[Količina]],0)</f>
        <v>0</v>
      </c>
      <c r="M437" s="139">
        <f>Tabela1[[#This Row],[Cena za enoto]]</f>
        <v>0</v>
      </c>
      <c r="N437" s="139">
        <f t="shared" si="29"/>
        <v>0</v>
      </c>
    </row>
    <row r="438" spans="1:14" s="143" customFormat="1" ht="45">
      <c r="A438" s="139">
        <v>432</v>
      </c>
      <c r="B438" s="99"/>
      <c r="C438" s="194">
        <f>IF(H438&lt;&gt;"",COUNTA($H$12:H438),"")</f>
        <v>225</v>
      </c>
      <c r="D438" s="15" t="s">
        <v>3232</v>
      </c>
      <c r="E438" s="131" t="s">
        <v>3302</v>
      </c>
      <c r="F438" s="83" t="s">
        <v>14</v>
      </c>
      <c r="G438" s="16">
        <v>2466</v>
      </c>
      <c r="H438" s="169">
        <v>0</v>
      </c>
      <c r="I438" s="177">
        <f>IF(ISNUMBER(G438),ROUND(G438*H438,2),"")</f>
        <v>0</v>
      </c>
      <c r="J438" s="42"/>
      <c r="K438" s="141">
        <f>Tabela1[[#This Row],[Količina]]-Tabela1[[#This Row],[Cena skupaj]]</f>
        <v>2466</v>
      </c>
      <c r="L438" s="162">
        <f>IF(Tabela1[[#This Row],[Cena za enoto]]=1,Tabela1[[#This Row],[Količina]],0)</f>
        <v>0</v>
      </c>
      <c r="M438" s="139">
        <f>Tabela1[[#This Row],[Cena za enoto]]</f>
        <v>0</v>
      </c>
      <c r="N438" s="139">
        <f t="shared" si="29"/>
        <v>0</v>
      </c>
    </row>
    <row r="439" spans="1:14" s="143" customFormat="1">
      <c r="A439" s="139">
        <v>433</v>
      </c>
      <c r="B439" s="98"/>
      <c r="C439" s="132" t="str">
        <f>IF(H439&lt;&gt;"",COUNTA($H$12:H439),"")</f>
        <v/>
      </c>
      <c r="D439" s="15"/>
      <c r="E439" s="131" t="s">
        <v>655</v>
      </c>
      <c r="F439" s="83"/>
      <c r="G439" s="16"/>
      <c r="H439" s="159"/>
      <c r="I439" s="177" t="str">
        <f>IF(ISNUMBER(G439),ROUND(G439*H439,2),"")</f>
        <v/>
      </c>
      <c r="J439" s="42"/>
      <c r="K439" s="141"/>
      <c r="L439" s="162">
        <f>IF(Tabela1[[#This Row],[Cena za enoto]]=1,Tabela1[[#This Row],[Količina]],0)</f>
        <v>0</v>
      </c>
      <c r="M439" s="139">
        <f>Tabela1[[#This Row],[Cena za enoto]]</f>
        <v>0</v>
      </c>
      <c r="N439" s="139">
        <f t="shared" si="29"/>
        <v>0</v>
      </c>
    </row>
    <row r="440" spans="1:14" s="147" customFormat="1">
      <c r="A440" s="146">
        <v>434</v>
      </c>
      <c r="B440" s="100"/>
      <c r="C440" s="190" t="str">
        <f>IF(H440&lt;&gt;"",COUNTA($H$12:H440),"")</f>
        <v/>
      </c>
      <c r="D440" s="44"/>
      <c r="E440" s="204" t="s">
        <v>3299</v>
      </c>
      <c r="F440" s="83" t="s">
        <v>14</v>
      </c>
      <c r="G440" s="115">
        <f>G438*2</f>
        <v>4932</v>
      </c>
      <c r="H440" s="159"/>
      <c r="I440" s="159"/>
      <c r="J440" s="134"/>
      <c r="K440" s="141"/>
      <c r="L440" s="162">
        <f>IF(Tabela1[[#This Row],[Cena za enoto]]=1,Tabela1[[#This Row],[Količina]],0)</f>
        <v>0</v>
      </c>
      <c r="M440" s="139">
        <f>Tabela1[[#This Row],[Cena za enoto]]</f>
        <v>0</v>
      </c>
      <c r="N440" s="139">
        <f t="shared" si="29"/>
        <v>0</v>
      </c>
    </row>
    <row r="441" spans="1:14" s="147" customFormat="1" ht="22.5">
      <c r="A441" s="146">
        <v>435</v>
      </c>
      <c r="B441" s="100"/>
      <c r="C441" s="190" t="str">
        <f>IF(H441&lt;&gt;"",COUNTA($H$12:H441),"")</f>
        <v/>
      </c>
      <c r="D441" s="44"/>
      <c r="E441" s="204" t="s">
        <v>3292</v>
      </c>
      <c r="F441" s="83" t="s">
        <v>10</v>
      </c>
      <c r="G441" s="115">
        <v>4110</v>
      </c>
      <c r="H441" s="159"/>
      <c r="I441" s="159"/>
      <c r="J441" s="134"/>
      <c r="K441" s="141"/>
      <c r="L441" s="162">
        <f>IF(Tabela1[[#This Row],[Cena za enoto]]=1,Tabela1[[#This Row],[Količina]],0)</f>
        <v>0</v>
      </c>
      <c r="M441" s="139">
        <f>Tabela1[[#This Row],[Cena za enoto]]</f>
        <v>0</v>
      </c>
      <c r="N441" s="139">
        <f t="shared" si="29"/>
        <v>0</v>
      </c>
    </row>
    <row r="442" spans="1:14" s="147" customFormat="1">
      <c r="A442" s="146">
        <v>436</v>
      </c>
      <c r="B442" s="100"/>
      <c r="C442" s="190" t="str">
        <f>IF(H442&lt;&gt;"",COUNTA($H$12:H442),"")</f>
        <v/>
      </c>
      <c r="D442" s="44"/>
      <c r="E442" s="205" t="s">
        <v>275</v>
      </c>
      <c r="F442" s="83" t="s">
        <v>10</v>
      </c>
      <c r="G442" s="115">
        <f>G441*2</f>
        <v>8220</v>
      </c>
      <c r="H442" s="159"/>
      <c r="I442" s="159"/>
      <c r="J442" s="134"/>
      <c r="K442" s="141"/>
      <c r="L442" s="162">
        <f>IF(Tabela1[[#This Row],[Cena za enoto]]=1,Tabela1[[#This Row],[Količina]],0)</f>
        <v>0</v>
      </c>
      <c r="M442" s="139">
        <f>Tabela1[[#This Row],[Cena za enoto]]</f>
        <v>0</v>
      </c>
      <c r="N442" s="139">
        <f t="shared" si="29"/>
        <v>0</v>
      </c>
    </row>
    <row r="443" spans="1:14" s="147" customFormat="1">
      <c r="A443" s="146">
        <v>437</v>
      </c>
      <c r="B443" s="100"/>
      <c r="C443" s="190" t="str">
        <f>IF(H443&lt;&gt;"",COUNTA($H$12:H443),"")</f>
        <v/>
      </c>
      <c r="D443" s="44"/>
      <c r="E443" s="205" t="s">
        <v>656</v>
      </c>
      <c r="F443" s="117" t="s">
        <v>7</v>
      </c>
      <c r="G443" s="115">
        <f>G438*2.5</f>
        <v>6165</v>
      </c>
      <c r="H443" s="159"/>
      <c r="I443" s="159"/>
      <c r="J443" s="134"/>
      <c r="K443" s="141"/>
      <c r="L443" s="162">
        <f>IF(Tabela1[[#This Row],[Cena za enoto]]=1,Tabela1[[#This Row],[Količina]],0)</f>
        <v>0</v>
      </c>
      <c r="M443" s="139">
        <f>Tabela1[[#This Row],[Cena za enoto]]</f>
        <v>0</v>
      </c>
      <c r="N443" s="139">
        <f t="shared" si="29"/>
        <v>0</v>
      </c>
    </row>
    <row r="444" spans="1:14" s="147" customFormat="1">
      <c r="A444" s="145">
        <v>438</v>
      </c>
      <c r="B444" s="100"/>
      <c r="C444" s="190" t="str">
        <f>IF(H444&lt;&gt;"",COUNTA($H$12:H444),"")</f>
        <v/>
      </c>
      <c r="D444" s="44"/>
      <c r="E444" s="205" t="s">
        <v>3293</v>
      </c>
      <c r="F444" s="117"/>
      <c r="G444" s="115"/>
      <c r="H444" s="159"/>
      <c r="I444" s="159"/>
      <c r="J444" s="134"/>
      <c r="K444" s="141"/>
      <c r="L444" s="162">
        <f>IF(Tabela1[[#This Row],[Cena za enoto]]=1,Tabela1[[#This Row],[Količina]],0)</f>
        <v>0</v>
      </c>
      <c r="M444" s="139">
        <f>Tabela1[[#This Row],[Cena za enoto]]</f>
        <v>0</v>
      </c>
      <c r="N444" s="139">
        <f t="shared" si="29"/>
        <v>0</v>
      </c>
    </row>
    <row r="445" spans="1:14" s="147" customFormat="1">
      <c r="A445" s="145">
        <v>439</v>
      </c>
      <c r="B445" s="100"/>
      <c r="C445" s="190" t="str">
        <f>IF(H445&lt;&gt;"",COUNTA($H$12:H445),"")</f>
        <v/>
      </c>
      <c r="D445" s="44"/>
      <c r="E445" s="204" t="s">
        <v>3294</v>
      </c>
      <c r="F445" s="117"/>
      <c r="G445" s="115"/>
      <c r="H445" s="159"/>
      <c r="I445" s="159"/>
      <c r="J445" s="134"/>
      <c r="K445" s="141"/>
      <c r="L445" s="162">
        <f>IF(Tabela1[[#This Row],[Cena za enoto]]=1,Tabela1[[#This Row],[Količina]],0)</f>
        <v>0</v>
      </c>
      <c r="M445" s="139">
        <f>Tabela1[[#This Row],[Cena za enoto]]</f>
        <v>0</v>
      </c>
      <c r="N445" s="139">
        <f t="shared" si="29"/>
        <v>0</v>
      </c>
    </row>
    <row r="446" spans="1:14" s="143" customFormat="1" ht="45">
      <c r="A446" s="139">
        <v>440</v>
      </c>
      <c r="B446" s="99"/>
      <c r="C446" s="194">
        <f>IF(H446&lt;&gt;"",COUNTA($H$12:H446),"")</f>
        <v>226</v>
      </c>
      <c r="D446" s="15" t="s">
        <v>3233</v>
      </c>
      <c r="E446" s="131" t="s">
        <v>3303</v>
      </c>
      <c r="F446" s="83" t="s">
        <v>14</v>
      </c>
      <c r="G446" s="16">
        <v>829</v>
      </c>
      <c r="H446" s="169">
        <v>0</v>
      </c>
      <c r="I446" s="177">
        <f>IF(ISNUMBER(G446),ROUND(G446*H446,2),"")</f>
        <v>0</v>
      </c>
      <c r="J446" s="42"/>
      <c r="K446" s="141"/>
      <c r="L446" s="162">
        <f>IF(Tabela1[[#This Row],[Cena za enoto]]=1,Tabela1[[#This Row],[Količina]],0)</f>
        <v>0</v>
      </c>
      <c r="M446" s="139">
        <f>Tabela1[[#This Row],[Cena za enoto]]</f>
        <v>0</v>
      </c>
      <c r="N446" s="139">
        <f t="shared" si="29"/>
        <v>0</v>
      </c>
    </row>
    <row r="447" spans="1:14" s="147" customFormat="1">
      <c r="A447" s="145">
        <v>441</v>
      </c>
      <c r="B447" s="100"/>
      <c r="C447" s="190" t="str">
        <f>IF(H447&lt;&gt;"",COUNTA($H$12:H447),"")</f>
        <v/>
      </c>
      <c r="D447" s="44"/>
      <c r="E447" s="205" t="s">
        <v>655</v>
      </c>
      <c r="F447" s="117"/>
      <c r="G447" s="115"/>
      <c r="H447" s="159"/>
      <c r="I447" s="159" t="str">
        <f>IF(ISNUMBER(G447),ROUND(G447*H447,2),"")</f>
        <v/>
      </c>
      <c r="J447" s="134"/>
      <c r="K447" s="141"/>
      <c r="L447" s="162">
        <f>IF(Tabela1[[#This Row],[Cena za enoto]]=1,Tabela1[[#This Row],[Količina]],0)</f>
        <v>0</v>
      </c>
      <c r="M447" s="139">
        <f>Tabela1[[#This Row],[Cena za enoto]]</f>
        <v>0</v>
      </c>
      <c r="N447" s="139">
        <f t="shared" si="29"/>
        <v>0</v>
      </c>
    </row>
    <row r="448" spans="1:14" s="147" customFormat="1">
      <c r="A448" s="146">
        <v>442</v>
      </c>
      <c r="B448" s="100"/>
      <c r="C448" s="190" t="str">
        <f>IF(H448&lt;&gt;"",COUNTA($H$12:H448),"")</f>
        <v/>
      </c>
      <c r="D448" s="44"/>
      <c r="E448" s="204" t="s">
        <v>3304</v>
      </c>
      <c r="F448" s="83" t="s">
        <v>14</v>
      </c>
      <c r="G448" s="115">
        <f>G446*2</f>
        <v>1658</v>
      </c>
      <c r="H448" s="159"/>
      <c r="I448" s="159"/>
      <c r="J448" s="134"/>
      <c r="K448" s="141"/>
      <c r="L448" s="162">
        <f>IF(Tabela1[[#This Row],[Cena za enoto]]=1,Tabela1[[#This Row],[Količina]],0)</f>
        <v>0</v>
      </c>
      <c r="M448" s="139">
        <f>Tabela1[[#This Row],[Cena za enoto]]</f>
        <v>0</v>
      </c>
      <c r="N448" s="139">
        <f t="shared" si="29"/>
        <v>0</v>
      </c>
    </row>
    <row r="449" spans="1:14" s="147" customFormat="1">
      <c r="A449" s="146">
        <v>443</v>
      </c>
      <c r="B449" s="100"/>
      <c r="C449" s="190" t="str">
        <f>IF(H449&lt;&gt;"",COUNTA($H$12:H449),"")</f>
        <v/>
      </c>
      <c r="D449" s="44"/>
      <c r="E449" s="204" t="s">
        <v>3309</v>
      </c>
      <c r="F449" s="83" t="s">
        <v>10</v>
      </c>
      <c r="G449" s="115">
        <v>1382</v>
      </c>
      <c r="H449" s="159"/>
      <c r="I449" s="159"/>
      <c r="J449" s="134"/>
      <c r="K449" s="141"/>
      <c r="L449" s="162">
        <f>IF(Tabela1[[#This Row],[Cena za enoto]]=1,Tabela1[[#This Row],[Količina]],0)</f>
        <v>0</v>
      </c>
      <c r="M449" s="139">
        <f>Tabela1[[#This Row],[Cena za enoto]]</f>
        <v>0</v>
      </c>
      <c r="N449" s="139">
        <f t="shared" si="29"/>
        <v>0</v>
      </c>
    </row>
    <row r="450" spans="1:14" s="147" customFormat="1">
      <c r="A450" s="146">
        <v>444</v>
      </c>
      <c r="B450" s="100"/>
      <c r="C450" s="190" t="str">
        <f>IF(H450&lt;&gt;"",COUNTA($H$12:H450),"")</f>
        <v/>
      </c>
      <c r="D450" s="44"/>
      <c r="E450" s="205" t="s">
        <v>275</v>
      </c>
      <c r="F450" s="83" t="s">
        <v>10</v>
      </c>
      <c r="G450" s="115">
        <f>G449*2</f>
        <v>2764</v>
      </c>
      <c r="H450" s="159"/>
      <c r="I450" s="159"/>
      <c r="J450" s="134"/>
      <c r="K450" s="141"/>
      <c r="L450" s="162">
        <f>IF(Tabela1[[#This Row],[Cena za enoto]]=1,Tabela1[[#This Row],[Količina]],0)</f>
        <v>0</v>
      </c>
      <c r="M450" s="139">
        <f>Tabela1[[#This Row],[Cena za enoto]]</f>
        <v>0</v>
      </c>
      <c r="N450" s="139">
        <f t="shared" si="29"/>
        <v>0</v>
      </c>
    </row>
    <row r="451" spans="1:14" s="147" customFormat="1">
      <c r="A451" s="146">
        <v>445</v>
      </c>
      <c r="B451" s="100"/>
      <c r="C451" s="190" t="str">
        <f>IF(H451&lt;&gt;"",COUNTA($H$12:H451),"")</f>
        <v/>
      </c>
      <c r="D451" s="44"/>
      <c r="E451" s="205" t="s">
        <v>656</v>
      </c>
      <c r="F451" s="117" t="s">
        <v>7</v>
      </c>
      <c r="G451" s="115">
        <f>G446*2.5</f>
        <v>2072.5</v>
      </c>
      <c r="H451" s="159"/>
      <c r="I451" s="159"/>
      <c r="J451" s="134"/>
      <c r="K451" s="141"/>
      <c r="L451" s="162">
        <f>IF(Tabela1[[#This Row],[Cena za enoto]]=1,Tabela1[[#This Row],[Količina]],0)</f>
        <v>0</v>
      </c>
      <c r="M451" s="139">
        <f>Tabela1[[#This Row],[Cena za enoto]]</f>
        <v>0</v>
      </c>
      <c r="N451" s="139">
        <f t="shared" si="29"/>
        <v>0</v>
      </c>
    </row>
    <row r="452" spans="1:14" s="143" customFormat="1">
      <c r="A452" s="139">
        <v>446</v>
      </c>
      <c r="B452" s="98"/>
      <c r="C452" s="132" t="str">
        <f>IF(H452&lt;&gt;"",COUNTA($H$12:H452),"")</f>
        <v/>
      </c>
      <c r="D452" s="15"/>
      <c r="E452" s="131" t="s">
        <v>3293</v>
      </c>
      <c r="F452" s="83"/>
      <c r="G452" s="16"/>
      <c r="H452" s="159"/>
      <c r="I452" s="177"/>
      <c r="J452" s="42"/>
      <c r="K452" s="141">
        <f>Tabela1[[#This Row],[Količina]]-Tabela1[[#This Row],[Cena skupaj]]</f>
        <v>0</v>
      </c>
      <c r="L452" s="162">
        <f>IF(Tabela1[[#This Row],[Cena za enoto]]=1,Tabela1[[#This Row],[Količina]],0)</f>
        <v>0</v>
      </c>
      <c r="M452" s="139">
        <f>Tabela1[[#This Row],[Cena za enoto]]</f>
        <v>0</v>
      </c>
      <c r="N452" s="139">
        <f t="shared" si="29"/>
        <v>0</v>
      </c>
    </row>
    <row r="453" spans="1:14" s="143" customFormat="1">
      <c r="A453" s="139">
        <v>447</v>
      </c>
      <c r="B453" s="98"/>
      <c r="C453" s="132" t="str">
        <f>IF(H453&lt;&gt;"",COUNTA($H$12:H453),"")</f>
        <v/>
      </c>
      <c r="D453" s="15"/>
      <c r="E453" s="204" t="s">
        <v>3294</v>
      </c>
      <c r="F453" s="83"/>
      <c r="G453" s="16"/>
      <c r="H453" s="159"/>
      <c r="I453" s="177"/>
      <c r="J453" s="42"/>
      <c r="K453" s="141">
        <f>Tabela1[[#This Row],[Količina]]-Tabela1[[#This Row],[Cena skupaj]]</f>
        <v>0</v>
      </c>
      <c r="L453" s="162">
        <f>IF(Tabela1[[#This Row],[Cena za enoto]]=1,Tabela1[[#This Row],[Količina]],0)</f>
        <v>0</v>
      </c>
      <c r="M453" s="139">
        <f>Tabela1[[#This Row],[Cena za enoto]]</f>
        <v>0</v>
      </c>
      <c r="N453" s="139">
        <f t="shared" si="29"/>
        <v>0</v>
      </c>
    </row>
    <row r="454" spans="1:14">
      <c r="A454" s="139">
        <v>448</v>
      </c>
      <c r="B454" s="99"/>
      <c r="C454" s="194">
        <f>IF(H454&lt;&gt;"",COUNTA($H$12:H454),"")</f>
        <v>227</v>
      </c>
      <c r="D454" s="15" t="s">
        <v>3234</v>
      </c>
      <c r="E454" s="131" t="s">
        <v>657</v>
      </c>
      <c r="F454" s="83" t="s">
        <v>14</v>
      </c>
      <c r="G454" s="16">
        <v>55.2</v>
      </c>
      <c r="H454" s="169">
        <v>0</v>
      </c>
      <c r="I454" s="177">
        <f t="shared" ref="I454:I482" si="31">IF(ISNUMBER(G454),ROUND(G454*H454,2),"")</f>
        <v>0</v>
      </c>
      <c r="K454" s="141">
        <f>Tabela1[[#This Row],[Količina]]-Tabela1[[#This Row],[Cena skupaj]]</f>
        <v>55.2</v>
      </c>
      <c r="L454" s="162">
        <f>IF(Tabela1[[#This Row],[Cena za enoto]]=1,Tabela1[[#This Row],[Količina]],0)</f>
        <v>0</v>
      </c>
      <c r="M454" s="139">
        <f>Tabela1[[#This Row],[Cena za enoto]]</f>
        <v>0</v>
      </c>
      <c r="N454" s="139">
        <f t="shared" si="29"/>
        <v>0</v>
      </c>
    </row>
    <row r="455" spans="1:14" s="143" customFormat="1" ht="45">
      <c r="A455" s="139">
        <v>449</v>
      </c>
      <c r="B455" s="98"/>
      <c r="C455" s="132" t="str">
        <f>IF(H455&lt;&gt;"",COUNTA($H$12:H455),"")</f>
        <v/>
      </c>
      <c r="D455" s="15" t="s">
        <v>3235</v>
      </c>
      <c r="E455" s="131" t="s">
        <v>658</v>
      </c>
      <c r="F455" s="83"/>
      <c r="G455" s="16"/>
      <c r="H455" s="159"/>
      <c r="I455" s="177" t="str">
        <f t="shared" si="31"/>
        <v/>
      </c>
      <c r="J455" s="42"/>
      <c r="K455" s="141"/>
      <c r="L455" s="162">
        <f>IF(Tabela1[[#This Row],[Cena za enoto]]=1,Tabela1[[#This Row],[Količina]],0)</f>
        <v>0</v>
      </c>
      <c r="M455" s="139">
        <f>Tabela1[[#This Row],[Cena za enoto]]</f>
        <v>0</v>
      </c>
      <c r="N455" s="139">
        <f t="shared" si="29"/>
        <v>0</v>
      </c>
    </row>
    <row r="456" spans="1:14" s="143" customFormat="1" ht="22.5">
      <c r="A456" s="139">
        <v>450</v>
      </c>
      <c r="B456" s="98"/>
      <c r="C456" s="132">
        <f>IF(H456&lt;&gt;"",COUNTA($H$12:H456),"")</f>
        <v>228</v>
      </c>
      <c r="D456" s="15"/>
      <c r="E456" s="131" t="s">
        <v>659</v>
      </c>
      <c r="F456" s="83" t="s">
        <v>14</v>
      </c>
      <c r="G456" s="16">
        <v>12</v>
      </c>
      <c r="H456" s="169">
        <v>0</v>
      </c>
      <c r="I456" s="177">
        <f t="shared" si="31"/>
        <v>0</v>
      </c>
      <c r="J456" s="42"/>
      <c r="K456" s="141">
        <f>Tabela1[[#This Row],[Količina]]-Tabela1[[#This Row],[Cena skupaj]]</f>
        <v>12</v>
      </c>
      <c r="L456" s="162">
        <f>IF(Tabela1[[#This Row],[Cena za enoto]]=1,Tabela1[[#This Row],[Količina]],0)</f>
        <v>0</v>
      </c>
      <c r="M456" s="139">
        <f>Tabela1[[#This Row],[Cena za enoto]]</f>
        <v>0</v>
      </c>
      <c r="N456" s="139">
        <f t="shared" si="29"/>
        <v>0</v>
      </c>
    </row>
    <row r="457" spans="1:14" s="143" customFormat="1" ht="22.5">
      <c r="A457" s="139">
        <v>451</v>
      </c>
      <c r="B457" s="98"/>
      <c r="C457" s="132" t="str">
        <f>IF(H457&lt;&gt;"",COUNTA($H$12:H457),"")</f>
        <v/>
      </c>
      <c r="D457" s="15" t="s">
        <v>3236</v>
      </c>
      <c r="E457" s="131" t="s">
        <v>660</v>
      </c>
      <c r="F457" s="83"/>
      <c r="G457" s="16"/>
      <c r="H457" s="159"/>
      <c r="I457" s="177" t="str">
        <f t="shared" si="31"/>
        <v/>
      </c>
      <c r="J457" s="42"/>
      <c r="K457" s="141"/>
      <c r="L457" s="162">
        <f>IF(Tabela1[[#This Row],[Cena za enoto]]=1,Tabela1[[#This Row],[Količina]],0)</f>
        <v>0</v>
      </c>
      <c r="M457" s="139">
        <f>Tabela1[[#This Row],[Cena za enoto]]</f>
        <v>0</v>
      </c>
      <c r="N457" s="139">
        <f t="shared" si="29"/>
        <v>0</v>
      </c>
    </row>
    <row r="458" spans="1:14" s="143" customFormat="1">
      <c r="A458" s="139">
        <v>452</v>
      </c>
      <c r="B458" s="98"/>
      <c r="C458" s="132">
        <f>IF(H458&lt;&gt;"",COUNTA($H$12:H458),"")</f>
        <v>229</v>
      </c>
      <c r="D458" s="15"/>
      <c r="E458" s="131" t="s">
        <v>661</v>
      </c>
      <c r="F458" s="83" t="s">
        <v>10</v>
      </c>
      <c r="G458" s="16">
        <v>2</v>
      </c>
      <c r="H458" s="169">
        <v>0</v>
      </c>
      <c r="I458" s="177">
        <f t="shared" si="31"/>
        <v>0</v>
      </c>
      <c r="J458" s="42"/>
      <c r="K458" s="141">
        <f>Tabela1[[#This Row],[Količina]]-Tabela1[[#This Row],[Cena skupaj]]</f>
        <v>2</v>
      </c>
      <c r="L458" s="162">
        <f>IF(Tabela1[[#This Row],[Cena za enoto]]=1,Tabela1[[#This Row],[Količina]],0)</f>
        <v>0</v>
      </c>
      <c r="M458" s="139">
        <f>Tabela1[[#This Row],[Cena za enoto]]</f>
        <v>0</v>
      </c>
      <c r="N458" s="139">
        <f t="shared" si="29"/>
        <v>0</v>
      </c>
    </row>
    <row r="459" spans="1:14">
      <c r="A459" s="139">
        <v>453</v>
      </c>
      <c r="B459" s="98"/>
      <c r="C459" s="132">
        <f>IF(H459&lt;&gt;"",COUNTA($H$12:H459),"")</f>
        <v>230</v>
      </c>
      <c r="D459" s="15" t="s">
        <v>3237</v>
      </c>
      <c r="E459" s="131" t="s">
        <v>662</v>
      </c>
      <c r="F459" s="83" t="s">
        <v>14</v>
      </c>
      <c r="G459" s="16">
        <v>150</v>
      </c>
      <c r="H459" s="169">
        <v>0</v>
      </c>
      <c r="I459" s="177">
        <f t="shared" si="31"/>
        <v>0</v>
      </c>
      <c r="K459" s="141">
        <f>Tabela1[[#This Row],[Količina]]-Tabela1[[#This Row],[Cena skupaj]]</f>
        <v>150</v>
      </c>
      <c r="L459" s="162">
        <f>IF(Tabela1[[#This Row],[Cena za enoto]]=1,Tabela1[[#This Row],[Količina]],0)</f>
        <v>0</v>
      </c>
      <c r="M459" s="139">
        <f>Tabela1[[#This Row],[Cena za enoto]]</f>
        <v>0</v>
      </c>
      <c r="N459" s="139">
        <f t="shared" si="29"/>
        <v>0</v>
      </c>
    </row>
    <row r="460" spans="1:14" s="143" customFormat="1">
      <c r="A460" s="139">
        <v>454</v>
      </c>
      <c r="B460" s="99"/>
      <c r="C460" s="194">
        <f>IF(H460&lt;&gt;"",COUNTA($H$12:H460),"")</f>
        <v>231</v>
      </c>
      <c r="D460" s="15" t="s">
        <v>3238</v>
      </c>
      <c r="E460" s="200" t="s">
        <v>663</v>
      </c>
      <c r="F460" s="83" t="s">
        <v>5</v>
      </c>
      <c r="G460" s="16">
        <v>1</v>
      </c>
      <c r="H460" s="169">
        <v>0</v>
      </c>
      <c r="I460" s="177">
        <f t="shared" si="31"/>
        <v>0</v>
      </c>
      <c r="J460" s="42"/>
      <c r="K460" s="141">
        <f>Tabela1[[#This Row],[Količina]]-Tabela1[[#This Row],[Cena skupaj]]</f>
        <v>1</v>
      </c>
      <c r="L460" s="162">
        <f>IF(Tabela1[[#This Row],[Cena za enoto]]=1,Tabela1[[#This Row],[Količina]],0)</f>
        <v>0</v>
      </c>
      <c r="M460" s="139">
        <f>Tabela1[[#This Row],[Cena za enoto]]</f>
        <v>0</v>
      </c>
      <c r="N460" s="139">
        <f t="shared" si="29"/>
        <v>0</v>
      </c>
    </row>
    <row r="461" spans="1:14" s="143" customFormat="1">
      <c r="A461" s="139">
        <v>455</v>
      </c>
      <c r="B461" s="98"/>
      <c r="C461" s="132" t="str">
        <f>IF(H461&lt;&gt;"",COUNTA($H$12:H461),"")</f>
        <v/>
      </c>
      <c r="D461" s="15"/>
      <c r="E461" s="200" t="s">
        <v>129</v>
      </c>
      <c r="F461" s="83"/>
      <c r="G461" s="16"/>
      <c r="H461" s="159"/>
      <c r="I461" s="177" t="str">
        <f t="shared" si="31"/>
        <v/>
      </c>
      <c r="J461" s="42"/>
      <c r="K461" s="141"/>
      <c r="L461" s="162">
        <f>IF(Tabela1[[#This Row],[Cena za enoto]]=1,Tabela1[[#This Row],[Količina]],0)</f>
        <v>0</v>
      </c>
      <c r="M461" s="139">
        <f>Tabela1[[#This Row],[Cena za enoto]]</f>
        <v>0</v>
      </c>
      <c r="N461" s="139">
        <f t="shared" si="29"/>
        <v>0</v>
      </c>
    </row>
    <row r="462" spans="1:14" s="143" customFormat="1">
      <c r="A462" s="139">
        <v>456</v>
      </c>
      <c r="B462" s="98"/>
      <c r="C462" s="132" t="str">
        <f>IF(H462&lt;&gt;"",COUNTA($H$12:H462),"")</f>
        <v/>
      </c>
      <c r="D462" s="15" t="s">
        <v>3239</v>
      </c>
      <c r="E462" s="131" t="s">
        <v>664</v>
      </c>
      <c r="F462" s="83"/>
      <c r="G462" s="16"/>
      <c r="H462" s="159"/>
      <c r="I462" s="177" t="str">
        <f t="shared" si="31"/>
        <v/>
      </c>
      <c r="J462" s="42"/>
      <c r="K462" s="141"/>
      <c r="L462" s="162">
        <f>IF(Tabela1[[#This Row],[Cena za enoto]]=1,Tabela1[[#This Row],[Količina]],0)</f>
        <v>0</v>
      </c>
      <c r="M462" s="139">
        <f>Tabela1[[#This Row],[Cena za enoto]]</f>
        <v>0</v>
      </c>
      <c r="N462" s="139">
        <f t="shared" ref="N462:N525" si="32">L462*M462</f>
        <v>0</v>
      </c>
    </row>
    <row r="463" spans="1:14" s="143" customFormat="1">
      <c r="A463" s="139">
        <v>457</v>
      </c>
      <c r="B463" s="98"/>
      <c r="C463" s="132">
        <f>IF(H463&lt;&gt;"",COUNTA($H$12:H463),"")</f>
        <v>232</v>
      </c>
      <c r="D463" s="15" t="s">
        <v>619</v>
      </c>
      <c r="E463" s="131" t="s">
        <v>665</v>
      </c>
      <c r="F463" s="83" t="s">
        <v>10</v>
      </c>
      <c r="G463" s="16">
        <v>1440</v>
      </c>
      <c r="H463" s="169">
        <v>0</v>
      </c>
      <c r="I463" s="177">
        <f t="shared" si="31"/>
        <v>0</v>
      </c>
      <c r="J463" s="42"/>
      <c r="K463" s="141">
        <f>Tabela1[[#This Row],[Količina]]-Tabela1[[#This Row],[Cena skupaj]]</f>
        <v>1440</v>
      </c>
      <c r="L463" s="162">
        <f>IF(Tabela1[[#This Row],[Cena za enoto]]=1,Tabela1[[#This Row],[Količina]],0)</f>
        <v>0</v>
      </c>
      <c r="M463" s="139">
        <f>Tabela1[[#This Row],[Cena za enoto]]</f>
        <v>0</v>
      </c>
      <c r="N463" s="139">
        <f t="shared" si="32"/>
        <v>0</v>
      </c>
    </row>
    <row r="464" spans="1:14" s="143" customFormat="1" ht="22.5">
      <c r="A464" s="139">
        <v>458</v>
      </c>
      <c r="B464" s="98"/>
      <c r="C464" s="132" t="str">
        <f>IF(H464&lt;&gt;"",COUNTA($H$12:H464),"")</f>
        <v/>
      </c>
      <c r="D464" s="15" t="s">
        <v>3240</v>
      </c>
      <c r="E464" s="131" t="s">
        <v>3291</v>
      </c>
      <c r="F464" s="83"/>
      <c r="G464" s="16"/>
      <c r="H464" s="159"/>
      <c r="I464" s="177" t="str">
        <f t="shared" si="31"/>
        <v/>
      </c>
      <c r="J464" s="42"/>
      <c r="K464" s="141"/>
      <c r="L464" s="162">
        <f>IF(Tabela1[[#This Row],[Cena za enoto]]=1,Tabela1[[#This Row],[Količina]],0)</f>
        <v>0</v>
      </c>
      <c r="M464" s="139">
        <f>Tabela1[[#This Row],[Cena za enoto]]</f>
        <v>0</v>
      </c>
      <c r="N464" s="139">
        <f t="shared" si="32"/>
        <v>0</v>
      </c>
    </row>
    <row r="465" spans="1:14" s="143" customFormat="1">
      <c r="A465" s="139">
        <v>459</v>
      </c>
      <c r="B465" s="98"/>
      <c r="C465" s="132">
        <f>IF(H465&lt;&gt;"",COUNTA($H$12:H465),"")</f>
        <v>233</v>
      </c>
      <c r="D465" s="15" t="s">
        <v>619</v>
      </c>
      <c r="E465" s="131" t="s">
        <v>3298</v>
      </c>
      <c r="F465" s="83" t="s">
        <v>10</v>
      </c>
      <c r="G465" s="16">
        <v>230</v>
      </c>
      <c r="H465" s="169">
        <v>0</v>
      </c>
      <c r="I465" s="177">
        <f t="shared" si="31"/>
        <v>0</v>
      </c>
      <c r="J465" s="42"/>
      <c r="K465" s="141">
        <f>Tabela1[[#This Row],[Količina]]-Tabela1[[#This Row],[Cena skupaj]]</f>
        <v>230</v>
      </c>
      <c r="L465" s="162">
        <f>IF(Tabela1[[#This Row],[Cena za enoto]]=1,Tabela1[[#This Row],[Količina]],0)</f>
        <v>0</v>
      </c>
      <c r="M465" s="139">
        <f>Tabela1[[#This Row],[Cena za enoto]]</f>
        <v>0</v>
      </c>
      <c r="N465" s="139">
        <f t="shared" si="32"/>
        <v>0</v>
      </c>
    </row>
    <row r="466" spans="1:14" s="143" customFormat="1">
      <c r="A466" s="139">
        <v>460</v>
      </c>
      <c r="B466" s="98"/>
      <c r="C466" s="132">
        <f>IF(H466&lt;&gt;"",COUNTA($H$12:H466),"")</f>
        <v>234</v>
      </c>
      <c r="D466" s="15" t="s">
        <v>621</v>
      </c>
      <c r="E466" s="131" t="s">
        <v>3297</v>
      </c>
      <c r="F466" s="83" t="s">
        <v>10</v>
      </c>
      <c r="G466" s="16">
        <v>22</v>
      </c>
      <c r="H466" s="169">
        <v>0</v>
      </c>
      <c r="I466" s="177">
        <f t="shared" si="31"/>
        <v>0</v>
      </c>
      <c r="J466" s="42"/>
      <c r="K466" s="141">
        <f>Tabela1[[#This Row],[Količina]]-Tabela1[[#This Row],[Cena skupaj]]</f>
        <v>22</v>
      </c>
      <c r="L466" s="162">
        <f>IF(Tabela1[[#This Row],[Cena za enoto]]=1,Tabela1[[#This Row],[Količina]],0)</f>
        <v>0</v>
      </c>
      <c r="M466" s="139">
        <f>Tabela1[[#This Row],[Cena za enoto]]</f>
        <v>0</v>
      </c>
      <c r="N466" s="139">
        <f t="shared" si="32"/>
        <v>0</v>
      </c>
    </row>
    <row r="467" spans="1:14">
      <c r="A467" s="139">
        <v>461</v>
      </c>
      <c r="B467" s="98"/>
      <c r="C467" s="132">
        <f>IF(H467&lt;&gt;"",COUNTA($H$12:H467),"")</f>
        <v>235</v>
      </c>
      <c r="D467" s="15" t="s">
        <v>3241</v>
      </c>
      <c r="E467" s="131" t="s">
        <v>16</v>
      </c>
      <c r="F467" s="83" t="s">
        <v>14</v>
      </c>
      <c r="G467" s="16">
        <v>3444</v>
      </c>
      <c r="H467" s="169">
        <v>0</v>
      </c>
      <c r="I467" s="177">
        <f t="shared" si="31"/>
        <v>0</v>
      </c>
      <c r="K467" s="141">
        <f>Tabela1[[#This Row],[Količina]]-Tabela1[[#This Row],[Cena skupaj]]</f>
        <v>3444</v>
      </c>
      <c r="L467" s="162">
        <f>IF(Tabela1[[#This Row],[Cena za enoto]]=1,Tabela1[[#This Row],[Količina]],0)</f>
        <v>0</v>
      </c>
      <c r="M467" s="139">
        <f>Tabela1[[#This Row],[Cena za enoto]]</f>
        <v>0</v>
      </c>
      <c r="N467" s="139">
        <f t="shared" si="32"/>
        <v>0</v>
      </c>
    </row>
    <row r="468" spans="1:14">
      <c r="A468" s="139">
        <v>462</v>
      </c>
      <c r="B468" s="98"/>
      <c r="C468" s="132">
        <f>IF(H468&lt;&gt;"",COUNTA($H$12:H468),"")</f>
        <v>236</v>
      </c>
      <c r="D468" s="15" t="s">
        <v>3242</v>
      </c>
      <c r="E468" s="131" t="s">
        <v>666</v>
      </c>
      <c r="F468" s="83" t="s">
        <v>10</v>
      </c>
      <c r="G468" s="16">
        <v>15</v>
      </c>
      <c r="H468" s="169">
        <v>0</v>
      </c>
      <c r="I468" s="177">
        <f t="shared" si="31"/>
        <v>0</v>
      </c>
      <c r="K468" s="141">
        <f>Tabela1[[#This Row],[Količina]]-Tabela1[[#This Row],[Cena skupaj]]</f>
        <v>15</v>
      </c>
      <c r="L468" s="162">
        <f>IF(Tabela1[[#This Row],[Cena za enoto]]=1,Tabela1[[#This Row],[Količina]],0)</f>
        <v>0</v>
      </c>
      <c r="M468" s="139">
        <f>Tabela1[[#This Row],[Cena za enoto]]</f>
        <v>0</v>
      </c>
      <c r="N468" s="139">
        <f t="shared" si="32"/>
        <v>0</v>
      </c>
    </row>
    <row r="469" spans="1:14">
      <c r="A469" s="139">
        <v>463</v>
      </c>
      <c r="B469" s="99"/>
      <c r="C469" s="194">
        <f>IF(H469&lt;&gt;"",COUNTA($H$12:H469),"")</f>
        <v>237</v>
      </c>
      <c r="D469" s="15" t="s">
        <v>3243</v>
      </c>
      <c r="E469" s="131" t="s">
        <v>667</v>
      </c>
      <c r="F469" s="83" t="s">
        <v>10</v>
      </c>
      <c r="G469" s="16">
        <v>986</v>
      </c>
      <c r="H469" s="169">
        <v>0</v>
      </c>
      <c r="I469" s="177">
        <f t="shared" si="31"/>
        <v>0</v>
      </c>
      <c r="K469" s="141">
        <f>Tabela1[[#This Row],[Količina]]-Tabela1[[#This Row],[Cena skupaj]]</f>
        <v>986</v>
      </c>
      <c r="L469" s="162">
        <f>IF(Tabela1[[#This Row],[Cena za enoto]]=1,Tabela1[[#This Row],[Količina]],0)</f>
        <v>0</v>
      </c>
      <c r="M469" s="139">
        <f>Tabela1[[#This Row],[Cena za enoto]]</f>
        <v>0</v>
      </c>
      <c r="N469" s="139">
        <f t="shared" si="32"/>
        <v>0</v>
      </c>
    </row>
    <row r="470" spans="1:14" s="143" customFormat="1">
      <c r="A470" s="139">
        <v>464</v>
      </c>
      <c r="B470" s="98"/>
      <c r="C470" s="132" t="str">
        <f>IF(H470&lt;&gt;"",COUNTA($H$12:H470),"")</f>
        <v/>
      </c>
      <c r="D470" s="15" t="s">
        <v>3244</v>
      </c>
      <c r="E470" s="131" t="s">
        <v>668</v>
      </c>
      <c r="F470" s="83"/>
      <c r="G470" s="16"/>
      <c r="H470" s="159"/>
      <c r="I470" s="177" t="str">
        <f t="shared" si="31"/>
        <v/>
      </c>
      <c r="J470" s="42"/>
      <c r="K470" s="141"/>
      <c r="L470" s="162">
        <f>IF(Tabela1[[#This Row],[Cena za enoto]]=1,Tabela1[[#This Row],[Količina]],0)</f>
        <v>0</v>
      </c>
      <c r="M470" s="139">
        <f>Tabela1[[#This Row],[Cena za enoto]]</f>
        <v>0</v>
      </c>
      <c r="N470" s="139">
        <f t="shared" si="32"/>
        <v>0</v>
      </c>
    </row>
    <row r="471" spans="1:14" s="143" customFormat="1">
      <c r="A471" s="139">
        <v>465</v>
      </c>
      <c r="B471" s="98"/>
      <c r="C471" s="132">
        <f>IF(H471&lt;&gt;"",COUNTA($H$12:H471),"")</f>
        <v>238</v>
      </c>
      <c r="D471" s="15"/>
      <c r="E471" s="131" t="s">
        <v>669</v>
      </c>
      <c r="F471" s="83" t="s">
        <v>10</v>
      </c>
      <c r="G471" s="16">
        <v>2</v>
      </c>
      <c r="H471" s="169">
        <v>0</v>
      </c>
      <c r="I471" s="177">
        <f t="shared" si="31"/>
        <v>0</v>
      </c>
      <c r="J471" s="42"/>
      <c r="K471" s="141">
        <f>Tabela1[[#This Row],[Količina]]-Tabela1[[#This Row],[Cena skupaj]]</f>
        <v>2</v>
      </c>
      <c r="L471" s="162">
        <f>IF(Tabela1[[#This Row],[Cena za enoto]]=1,Tabela1[[#This Row],[Količina]],0)</f>
        <v>0</v>
      </c>
      <c r="M471" s="139">
        <f>Tabela1[[#This Row],[Cena za enoto]]</f>
        <v>0</v>
      </c>
      <c r="N471" s="139">
        <f t="shared" si="32"/>
        <v>0</v>
      </c>
    </row>
    <row r="472" spans="1:14">
      <c r="A472" s="139">
        <v>466</v>
      </c>
      <c r="B472" s="99"/>
      <c r="C472" s="194">
        <f>IF(H472&lt;&gt;"",COUNTA($H$12:H472),"")</f>
        <v>239</v>
      </c>
      <c r="D472" s="15" t="s">
        <v>3245</v>
      </c>
      <c r="E472" s="131" t="s">
        <v>17</v>
      </c>
      <c r="F472" s="83" t="s">
        <v>10</v>
      </c>
      <c r="G472" s="16">
        <v>15</v>
      </c>
      <c r="H472" s="169">
        <v>0</v>
      </c>
      <c r="I472" s="177">
        <f t="shared" si="31"/>
        <v>0</v>
      </c>
      <c r="K472" s="141">
        <f>Tabela1[[#This Row],[Količina]]-Tabela1[[#This Row],[Cena skupaj]]</f>
        <v>15</v>
      </c>
      <c r="L472" s="162">
        <f>IF(Tabela1[[#This Row],[Cena za enoto]]=1,Tabela1[[#This Row],[Količina]],0)</f>
        <v>0</v>
      </c>
      <c r="M472" s="139">
        <f>Tabela1[[#This Row],[Cena za enoto]]</f>
        <v>0</v>
      </c>
      <c r="N472" s="139">
        <f t="shared" si="32"/>
        <v>0</v>
      </c>
    </row>
    <row r="473" spans="1:14">
      <c r="A473" s="139">
        <v>467</v>
      </c>
      <c r="B473" s="98"/>
      <c r="C473" s="132">
        <f>IF(H473&lt;&gt;"",COUNTA($H$12:H473),"")</f>
        <v>240</v>
      </c>
      <c r="D473" s="15" t="s">
        <v>3246</v>
      </c>
      <c r="E473" s="131" t="s">
        <v>18</v>
      </c>
      <c r="F473" s="83" t="s">
        <v>10</v>
      </c>
      <c r="G473" s="16">
        <v>5</v>
      </c>
      <c r="H473" s="169">
        <v>0</v>
      </c>
      <c r="I473" s="177">
        <f t="shared" si="31"/>
        <v>0</v>
      </c>
      <c r="K473" s="141">
        <f>Tabela1[[#This Row],[Količina]]-Tabela1[[#This Row],[Cena skupaj]]</f>
        <v>5</v>
      </c>
      <c r="L473" s="162">
        <f>IF(Tabela1[[#This Row],[Cena za enoto]]=1,Tabela1[[#This Row],[Količina]],0)</f>
        <v>0</v>
      </c>
      <c r="M473" s="139">
        <f>Tabela1[[#This Row],[Cena za enoto]]</f>
        <v>0</v>
      </c>
      <c r="N473" s="139">
        <f t="shared" si="32"/>
        <v>0</v>
      </c>
    </row>
    <row r="474" spans="1:14">
      <c r="A474" s="139">
        <v>468</v>
      </c>
      <c r="B474" s="98"/>
      <c r="C474" s="132">
        <f>IF(H474&lt;&gt;"",COUNTA($H$12:H474),"")</f>
        <v>241</v>
      </c>
      <c r="D474" s="15" t="s">
        <v>3247</v>
      </c>
      <c r="E474" s="131" t="s">
        <v>19</v>
      </c>
      <c r="F474" s="83" t="s">
        <v>10</v>
      </c>
      <c r="G474" s="16">
        <v>16</v>
      </c>
      <c r="H474" s="169">
        <v>0</v>
      </c>
      <c r="I474" s="177">
        <f t="shared" si="31"/>
        <v>0</v>
      </c>
      <c r="K474" s="141">
        <f>Tabela1[[#This Row],[Količina]]-Tabela1[[#This Row],[Cena skupaj]]</f>
        <v>16</v>
      </c>
      <c r="L474" s="162">
        <f>IF(Tabela1[[#This Row],[Cena za enoto]]=1,Tabela1[[#This Row],[Količina]],0)</f>
        <v>0</v>
      </c>
      <c r="M474" s="139">
        <f>Tabela1[[#This Row],[Cena za enoto]]</f>
        <v>0</v>
      </c>
      <c r="N474" s="139">
        <f t="shared" si="32"/>
        <v>0</v>
      </c>
    </row>
    <row r="475" spans="1:14">
      <c r="A475" s="139">
        <v>469</v>
      </c>
      <c r="B475" s="98"/>
      <c r="C475" s="132">
        <f>IF(H475&lt;&gt;"",COUNTA($H$12:H475),"")</f>
        <v>242</v>
      </c>
      <c r="D475" s="15" t="s">
        <v>3248</v>
      </c>
      <c r="E475" s="131" t="s">
        <v>670</v>
      </c>
      <c r="F475" s="83" t="s">
        <v>10</v>
      </c>
      <c r="G475" s="16">
        <v>8</v>
      </c>
      <c r="H475" s="169">
        <v>0</v>
      </c>
      <c r="I475" s="177">
        <f t="shared" si="31"/>
        <v>0</v>
      </c>
      <c r="K475" s="141">
        <f>Tabela1[[#This Row],[Količina]]-Tabela1[[#This Row],[Cena skupaj]]</f>
        <v>8</v>
      </c>
      <c r="L475" s="162">
        <f>IF(Tabela1[[#This Row],[Cena za enoto]]=1,Tabela1[[#This Row],[Količina]],0)</f>
        <v>0</v>
      </c>
      <c r="M475" s="139">
        <f>Tabela1[[#This Row],[Cena za enoto]]</f>
        <v>0</v>
      </c>
      <c r="N475" s="139">
        <f t="shared" si="32"/>
        <v>0</v>
      </c>
    </row>
    <row r="476" spans="1:14" ht="22.5">
      <c r="A476" s="139">
        <v>470</v>
      </c>
      <c r="B476" s="98"/>
      <c r="C476" s="132">
        <f>IF(H476&lt;&gt;"",COUNTA($H$12:H476),"")</f>
        <v>243</v>
      </c>
      <c r="D476" s="15" t="s">
        <v>3249</v>
      </c>
      <c r="E476" s="131" t="s">
        <v>671</v>
      </c>
      <c r="F476" s="83" t="s">
        <v>10</v>
      </c>
      <c r="G476" s="16">
        <v>10</v>
      </c>
      <c r="H476" s="169">
        <v>0</v>
      </c>
      <c r="I476" s="177">
        <f t="shared" si="31"/>
        <v>0</v>
      </c>
      <c r="K476" s="141">
        <f>Tabela1[[#This Row],[Količina]]-Tabela1[[#This Row],[Cena skupaj]]</f>
        <v>10</v>
      </c>
      <c r="L476" s="162">
        <f>IF(Tabela1[[#This Row],[Cena za enoto]]=1,Tabela1[[#This Row],[Količina]],0)</f>
        <v>0</v>
      </c>
      <c r="M476" s="139">
        <f>Tabela1[[#This Row],[Cena za enoto]]</f>
        <v>0</v>
      </c>
      <c r="N476" s="139">
        <f t="shared" si="32"/>
        <v>0</v>
      </c>
    </row>
    <row r="477" spans="1:14">
      <c r="A477" s="139">
        <v>471</v>
      </c>
      <c r="B477" s="98"/>
      <c r="C477" s="132">
        <f>IF(H477&lt;&gt;"",COUNTA($H$12:H477),"")</f>
        <v>244</v>
      </c>
      <c r="D477" s="15" t="s">
        <v>3250</v>
      </c>
      <c r="E477" s="131" t="s">
        <v>672</v>
      </c>
      <c r="F477" s="83" t="s">
        <v>10</v>
      </c>
      <c r="G477" s="16">
        <v>40</v>
      </c>
      <c r="H477" s="169">
        <v>0</v>
      </c>
      <c r="I477" s="177">
        <f t="shared" si="31"/>
        <v>0</v>
      </c>
      <c r="K477" s="141">
        <f>Tabela1[[#This Row],[Količina]]-Tabela1[[#This Row],[Cena skupaj]]</f>
        <v>40</v>
      </c>
      <c r="L477" s="162">
        <f>IF(Tabela1[[#This Row],[Cena za enoto]]=1,Tabela1[[#This Row],[Količina]],0)</f>
        <v>0</v>
      </c>
      <c r="M477" s="139">
        <f>Tabela1[[#This Row],[Cena za enoto]]</f>
        <v>0</v>
      </c>
      <c r="N477" s="139">
        <f t="shared" si="32"/>
        <v>0</v>
      </c>
    </row>
    <row r="478" spans="1:14" s="143" customFormat="1" ht="33.75">
      <c r="A478" s="139">
        <v>472</v>
      </c>
      <c r="B478" s="98"/>
      <c r="C478" s="132" t="str">
        <f>IF(H478&lt;&gt;"",COUNTA($H$12:H478),"")</f>
        <v/>
      </c>
      <c r="D478" s="15" t="s">
        <v>3251</v>
      </c>
      <c r="E478" s="131" t="s">
        <v>673</v>
      </c>
      <c r="F478" s="83"/>
      <c r="G478" s="16"/>
      <c r="H478" s="159"/>
      <c r="I478" s="177" t="str">
        <f t="shared" si="31"/>
        <v/>
      </c>
      <c r="J478" s="42"/>
      <c r="K478" s="141"/>
      <c r="L478" s="162">
        <f>IF(Tabela1[[#This Row],[Cena za enoto]]=1,Tabela1[[#This Row],[Količina]],0)</f>
        <v>0</v>
      </c>
      <c r="M478" s="139">
        <f>Tabela1[[#This Row],[Cena za enoto]]</f>
        <v>0</v>
      </c>
      <c r="N478" s="139">
        <f t="shared" si="32"/>
        <v>0</v>
      </c>
    </row>
    <row r="479" spans="1:14" s="143" customFormat="1">
      <c r="A479" s="139">
        <v>473</v>
      </c>
      <c r="B479" s="98"/>
      <c r="C479" s="132">
        <f>IF(H479&lt;&gt;"",COUNTA($H$12:H479),"")</f>
        <v>245</v>
      </c>
      <c r="D479" s="15"/>
      <c r="E479" s="131" t="s">
        <v>674</v>
      </c>
      <c r="F479" s="83" t="s">
        <v>10</v>
      </c>
      <c r="G479" s="16">
        <v>2</v>
      </c>
      <c r="H479" s="169">
        <v>0</v>
      </c>
      <c r="I479" s="177">
        <f t="shared" si="31"/>
        <v>0</v>
      </c>
      <c r="J479" s="42"/>
      <c r="K479" s="141">
        <f>Tabela1[[#This Row],[Količina]]-Tabela1[[#This Row],[Cena skupaj]]</f>
        <v>2</v>
      </c>
      <c r="L479" s="162">
        <f>IF(Tabela1[[#This Row],[Cena za enoto]]=1,Tabela1[[#This Row],[Količina]],0)</f>
        <v>0</v>
      </c>
      <c r="M479" s="139">
        <f>Tabela1[[#This Row],[Cena za enoto]]</f>
        <v>0</v>
      </c>
      <c r="N479" s="139">
        <f t="shared" si="32"/>
        <v>0</v>
      </c>
    </row>
    <row r="480" spans="1:14">
      <c r="A480" s="139">
        <v>474</v>
      </c>
      <c r="B480" s="98"/>
      <c r="C480" s="132">
        <f>IF(H480&lt;&gt;"",COUNTA($H$12:H480),"")</f>
        <v>246</v>
      </c>
      <c r="D480" s="15" t="s">
        <v>3252</v>
      </c>
      <c r="E480" s="131" t="s">
        <v>3295</v>
      </c>
      <c r="F480" s="83" t="s">
        <v>14</v>
      </c>
      <c r="G480" s="16">
        <v>3294</v>
      </c>
      <c r="H480" s="169">
        <v>0</v>
      </c>
      <c r="I480" s="177">
        <f t="shared" si="31"/>
        <v>0</v>
      </c>
      <c r="K480" s="141">
        <f>Tabela1[[#This Row],[Količina]]-Tabela1[[#This Row],[Cena skupaj]]</f>
        <v>3294</v>
      </c>
      <c r="L480" s="162">
        <f>IF(Tabela1[[#This Row],[Cena za enoto]]=1,Tabela1[[#This Row],[Količina]],0)</f>
        <v>0</v>
      </c>
      <c r="M480" s="139">
        <f>Tabela1[[#This Row],[Cena za enoto]]</f>
        <v>0</v>
      </c>
      <c r="N480" s="139">
        <f t="shared" si="32"/>
        <v>0</v>
      </c>
    </row>
    <row r="481" spans="1:14" ht="22.5">
      <c r="A481" s="139">
        <v>475</v>
      </c>
      <c r="B481" s="98"/>
      <c r="C481" s="132">
        <f>IF(H481&lt;&gt;"",COUNTA($H$12:H481),"")</f>
        <v>247</v>
      </c>
      <c r="D481" s="15" t="s">
        <v>3253</v>
      </c>
      <c r="E481" s="131" t="s">
        <v>276</v>
      </c>
      <c r="F481" s="83" t="s">
        <v>5</v>
      </c>
      <c r="G481" s="16">
        <v>1</v>
      </c>
      <c r="H481" s="169">
        <v>0</v>
      </c>
      <c r="I481" s="177">
        <f t="shared" si="31"/>
        <v>0</v>
      </c>
      <c r="K481" s="141">
        <f>Tabela1[[#This Row],[Količina]]-Tabela1[[#This Row],[Cena skupaj]]</f>
        <v>1</v>
      </c>
      <c r="L481" s="162">
        <f>IF(Tabela1[[#This Row],[Cena za enoto]]=1,Tabela1[[#This Row],[Količina]],0)</f>
        <v>0</v>
      </c>
      <c r="M481" s="139">
        <f>Tabela1[[#This Row],[Cena za enoto]]</f>
        <v>0</v>
      </c>
      <c r="N481" s="139">
        <f t="shared" si="32"/>
        <v>0</v>
      </c>
    </row>
    <row r="482" spans="1:14" ht="22.5">
      <c r="A482" s="139">
        <v>476</v>
      </c>
      <c r="B482" s="98"/>
      <c r="C482" s="132">
        <f>IF(H482&lt;&gt;"",COUNTA($H$12:H482),"")</f>
        <v>248</v>
      </c>
      <c r="D482" s="15" t="s">
        <v>3300</v>
      </c>
      <c r="E482" s="131" t="s">
        <v>675</v>
      </c>
      <c r="F482" s="83" t="s">
        <v>7</v>
      </c>
      <c r="G482" s="16">
        <v>2330</v>
      </c>
      <c r="H482" s="169">
        <v>0</v>
      </c>
      <c r="I482" s="177">
        <f t="shared" si="31"/>
        <v>0</v>
      </c>
      <c r="K482" s="141">
        <f>Tabela1[[#This Row],[Količina]]-Tabela1[[#This Row],[Cena skupaj]]</f>
        <v>2330</v>
      </c>
      <c r="L482" s="162">
        <f>IF(Tabela1[[#This Row],[Cena za enoto]]=1,Tabela1[[#This Row],[Količina]],0)</f>
        <v>0</v>
      </c>
      <c r="M482" s="139">
        <f>Tabela1[[#This Row],[Cena za enoto]]</f>
        <v>0</v>
      </c>
      <c r="N482" s="139">
        <f t="shared" si="32"/>
        <v>0</v>
      </c>
    </row>
    <row r="483" spans="1:14">
      <c r="A483" s="139">
        <v>477</v>
      </c>
      <c r="B483" s="93">
        <v>3</v>
      </c>
      <c r="C483" s="192" t="str">
        <f>IF(H483&lt;&gt;"",COUNTA($H$12:H483),"")</f>
        <v/>
      </c>
      <c r="D483" s="14"/>
      <c r="E483" s="193" t="s">
        <v>676</v>
      </c>
      <c r="F483" s="114"/>
      <c r="G483" s="37"/>
      <c r="H483" s="160"/>
      <c r="I483" s="158">
        <f>SUM(I484:I493)</f>
        <v>0</v>
      </c>
      <c r="K483" s="141">
        <f>Tabela1[[#This Row],[Količina]]-Tabela1[[#This Row],[Cena skupaj]]</f>
        <v>0</v>
      </c>
      <c r="L483" s="162">
        <f>IF(Tabela1[[#This Row],[Cena za enoto]]=1,Tabela1[[#This Row],[Količina]],0)</f>
        <v>0</v>
      </c>
      <c r="M483" s="139">
        <f>Tabela1[[#This Row],[Cena za enoto]]</f>
        <v>0</v>
      </c>
      <c r="N483" s="139">
        <f t="shared" si="32"/>
        <v>0</v>
      </c>
    </row>
    <row r="484" spans="1:14">
      <c r="A484" s="139">
        <v>478</v>
      </c>
      <c r="B484" s="98"/>
      <c r="C484" s="132">
        <f>IF(H484&lt;&gt;"",COUNTA($H$12:H484),"")</f>
        <v>249</v>
      </c>
      <c r="D484" s="15" t="s">
        <v>3226</v>
      </c>
      <c r="E484" s="131" t="s">
        <v>20</v>
      </c>
      <c r="F484" s="83" t="s">
        <v>10</v>
      </c>
      <c r="G484" s="16">
        <v>66</v>
      </c>
      <c r="H484" s="169">
        <v>0</v>
      </c>
      <c r="I484" s="177">
        <f t="shared" ref="I484:I493" si="33">IF(ISNUMBER(G484),ROUND(G484*H484,2),"")</f>
        <v>0</v>
      </c>
      <c r="K484" s="141">
        <f>Tabela1[[#This Row],[Količina]]-Tabela1[[#This Row],[Cena skupaj]]</f>
        <v>66</v>
      </c>
      <c r="L484" s="162">
        <f>IF(Tabela1[[#This Row],[Cena za enoto]]=1,Tabela1[[#This Row],[Količina]],0)</f>
        <v>0</v>
      </c>
      <c r="M484" s="139">
        <f>Tabela1[[#This Row],[Cena za enoto]]</f>
        <v>0</v>
      </c>
      <c r="N484" s="139">
        <f t="shared" si="32"/>
        <v>0</v>
      </c>
    </row>
    <row r="485" spans="1:14" ht="22.5">
      <c r="A485" s="139">
        <v>479</v>
      </c>
      <c r="B485" s="98"/>
      <c r="C485" s="132">
        <f>IF(H485&lt;&gt;"",COUNTA($H$12:H485),"")</f>
        <v>250</v>
      </c>
      <c r="D485" s="15" t="s">
        <v>3227</v>
      </c>
      <c r="E485" s="131" t="s">
        <v>677</v>
      </c>
      <c r="F485" s="83" t="s">
        <v>7</v>
      </c>
      <c r="G485" s="16">
        <v>680</v>
      </c>
      <c r="H485" s="169">
        <v>0</v>
      </c>
      <c r="I485" s="177">
        <f t="shared" si="33"/>
        <v>0</v>
      </c>
      <c r="K485" s="141">
        <f>Tabela1[[#This Row],[Količina]]-Tabela1[[#This Row],[Cena skupaj]]</f>
        <v>680</v>
      </c>
      <c r="L485" s="162">
        <f>IF(Tabela1[[#This Row],[Cena za enoto]]=1,Tabela1[[#This Row],[Količina]],0)</f>
        <v>0</v>
      </c>
      <c r="M485" s="139">
        <f>Tabela1[[#This Row],[Cena za enoto]]</f>
        <v>0</v>
      </c>
      <c r="N485" s="139">
        <f t="shared" si="32"/>
        <v>0</v>
      </c>
    </row>
    <row r="486" spans="1:14">
      <c r="A486" s="139">
        <v>480</v>
      </c>
      <c r="B486" s="98"/>
      <c r="C486" s="132">
        <f>IF(H486&lt;&gt;"",COUNTA($H$12:H486),"")</f>
        <v>251</v>
      </c>
      <c r="D486" s="15" t="s">
        <v>3224</v>
      </c>
      <c r="E486" s="131" t="s">
        <v>678</v>
      </c>
      <c r="F486" s="83" t="s">
        <v>7</v>
      </c>
      <c r="G486" s="16">
        <v>31820</v>
      </c>
      <c r="H486" s="169">
        <v>0</v>
      </c>
      <c r="I486" s="177">
        <f t="shared" si="33"/>
        <v>0</v>
      </c>
      <c r="K486" s="141">
        <f>Tabela1[[#This Row],[Količina]]-Tabela1[[#This Row],[Cena skupaj]]</f>
        <v>31820</v>
      </c>
      <c r="L486" s="162">
        <f>IF(Tabela1[[#This Row],[Cena za enoto]]=1,Tabela1[[#This Row],[Količina]],0)</f>
        <v>0</v>
      </c>
      <c r="M486" s="139">
        <f>Tabela1[[#This Row],[Cena za enoto]]</f>
        <v>0</v>
      </c>
      <c r="N486" s="139">
        <f t="shared" si="32"/>
        <v>0</v>
      </c>
    </row>
    <row r="487" spans="1:14" ht="22.5">
      <c r="A487" s="139">
        <v>481</v>
      </c>
      <c r="B487" s="98"/>
      <c r="C487" s="132">
        <f>IF(H487&lt;&gt;"",COUNTA($H$12:H487),"")</f>
        <v>252</v>
      </c>
      <c r="D487" s="15" t="s">
        <v>3228</v>
      </c>
      <c r="E487" s="131" t="s">
        <v>679</v>
      </c>
      <c r="F487" s="83" t="s">
        <v>6</v>
      </c>
      <c r="G487" s="16">
        <v>20715</v>
      </c>
      <c r="H487" s="169">
        <v>0</v>
      </c>
      <c r="I487" s="177">
        <f t="shared" si="33"/>
        <v>0</v>
      </c>
      <c r="K487" s="141">
        <f>Tabela1[[#This Row],[Količina]]-Tabela1[[#This Row],[Cena skupaj]]</f>
        <v>20715</v>
      </c>
      <c r="L487" s="162">
        <f>IF(Tabela1[[#This Row],[Cena za enoto]]=1,Tabela1[[#This Row],[Količina]],0)</f>
        <v>0</v>
      </c>
      <c r="M487" s="139">
        <f>Tabela1[[#This Row],[Cena za enoto]]</f>
        <v>0</v>
      </c>
      <c r="N487" s="139">
        <f t="shared" si="32"/>
        <v>0</v>
      </c>
    </row>
    <row r="488" spans="1:14" ht="22.5">
      <c r="A488" s="139">
        <v>482</v>
      </c>
      <c r="B488" s="98"/>
      <c r="C488" s="132">
        <f>IF(H488&lt;&gt;"",COUNTA($H$12:H488),"")</f>
        <v>253</v>
      </c>
      <c r="D488" s="15" t="s">
        <v>3229</v>
      </c>
      <c r="E488" s="131" t="s">
        <v>3084</v>
      </c>
      <c r="F488" s="83" t="s">
        <v>6</v>
      </c>
      <c r="G488" s="16">
        <v>21200</v>
      </c>
      <c r="H488" s="169">
        <v>0</v>
      </c>
      <c r="I488" s="177">
        <f t="shared" si="33"/>
        <v>0</v>
      </c>
      <c r="K488" s="141">
        <f>Tabela1[[#This Row],[Količina]]-Tabela1[[#This Row],[Cena skupaj]]</f>
        <v>21200</v>
      </c>
      <c r="L488" s="162">
        <f>IF(Tabela1[[#This Row],[Cena za enoto]]=1,Tabela1[[#This Row],[Količina]],0)</f>
        <v>0</v>
      </c>
      <c r="M488" s="139">
        <f>Tabela1[[#This Row],[Cena za enoto]]</f>
        <v>0</v>
      </c>
      <c r="N488" s="139">
        <f t="shared" si="32"/>
        <v>0</v>
      </c>
    </row>
    <row r="489" spans="1:14" ht="33.75">
      <c r="A489" s="139">
        <v>483</v>
      </c>
      <c r="B489" s="98"/>
      <c r="C489" s="132">
        <f>IF(H489&lt;&gt;"",COUNTA($H$12:H489),"")</f>
        <v>254</v>
      </c>
      <c r="D489" s="15" t="s">
        <v>3230</v>
      </c>
      <c r="E489" s="131" t="s">
        <v>680</v>
      </c>
      <c r="F489" s="83" t="s">
        <v>7</v>
      </c>
      <c r="G489" s="16">
        <v>8015</v>
      </c>
      <c r="H489" s="169">
        <v>0</v>
      </c>
      <c r="I489" s="177">
        <f t="shared" si="33"/>
        <v>0</v>
      </c>
      <c r="K489" s="141">
        <f>Tabela1[[#This Row],[Količina]]-Tabela1[[#This Row],[Cena skupaj]]</f>
        <v>8015</v>
      </c>
      <c r="L489" s="162">
        <f>IF(Tabela1[[#This Row],[Cena za enoto]]=1,Tabela1[[#This Row],[Količina]],0)</f>
        <v>0</v>
      </c>
      <c r="M489" s="139">
        <f>Tabela1[[#This Row],[Cena za enoto]]</f>
        <v>0</v>
      </c>
      <c r="N489" s="139">
        <f t="shared" si="32"/>
        <v>0</v>
      </c>
    </row>
    <row r="490" spans="1:14" ht="33.75">
      <c r="A490" s="139">
        <v>484</v>
      </c>
      <c r="B490" s="98"/>
      <c r="C490" s="132">
        <f>IF(H490&lt;&gt;"",COUNTA($H$12:H490),"")</f>
        <v>255</v>
      </c>
      <c r="D490" s="15" t="s">
        <v>3231</v>
      </c>
      <c r="E490" s="131" t="s">
        <v>681</v>
      </c>
      <c r="F490" s="83" t="s">
        <v>7</v>
      </c>
      <c r="G490" s="16">
        <v>5200</v>
      </c>
      <c r="H490" s="169">
        <v>0</v>
      </c>
      <c r="I490" s="177">
        <f t="shared" si="33"/>
        <v>0</v>
      </c>
      <c r="K490" s="141">
        <f>Tabela1[[#This Row],[Količina]]-Tabela1[[#This Row],[Cena skupaj]]</f>
        <v>5200</v>
      </c>
      <c r="L490" s="162">
        <f>IF(Tabela1[[#This Row],[Cena za enoto]]=1,Tabela1[[#This Row],[Količina]],0)</f>
        <v>0</v>
      </c>
      <c r="M490" s="139">
        <f>Tabela1[[#This Row],[Cena za enoto]]</f>
        <v>0</v>
      </c>
      <c r="N490" s="139">
        <f t="shared" si="32"/>
        <v>0</v>
      </c>
    </row>
    <row r="491" spans="1:14">
      <c r="A491" s="139">
        <v>485</v>
      </c>
      <c r="B491" s="98"/>
      <c r="C491" s="132">
        <f>IF(H491&lt;&gt;"",COUNTA($H$12:H491),"")</f>
        <v>256</v>
      </c>
      <c r="D491" s="15" t="s">
        <v>3232</v>
      </c>
      <c r="E491" s="131" t="s">
        <v>21</v>
      </c>
      <c r="F491" s="83" t="s">
        <v>6</v>
      </c>
      <c r="G491" s="16">
        <v>22722</v>
      </c>
      <c r="H491" s="169">
        <v>0</v>
      </c>
      <c r="I491" s="177">
        <f t="shared" si="33"/>
        <v>0</v>
      </c>
      <c r="K491" s="141">
        <f>Tabela1[[#This Row],[Količina]]-Tabela1[[#This Row],[Cena skupaj]]</f>
        <v>22722</v>
      </c>
      <c r="L491" s="162">
        <f>IF(Tabela1[[#This Row],[Cena za enoto]]=1,Tabela1[[#This Row],[Količina]],0)</f>
        <v>0</v>
      </c>
      <c r="M491" s="139">
        <f>Tabela1[[#This Row],[Cena za enoto]]</f>
        <v>0</v>
      </c>
      <c r="N491" s="139">
        <f t="shared" si="32"/>
        <v>0</v>
      </c>
    </row>
    <row r="492" spans="1:14">
      <c r="A492" s="139">
        <v>486</v>
      </c>
      <c r="B492" s="98"/>
      <c r="C492" s="132">
        <f>IF(H492&lt;&gt;"",COUNTA($H$12:H492),"")</f>
        <v>257</v>
      </c>
      <c r="D492" s="15" t="s">
        <v>3233</v>
      </c>
      <c r="E492" s="131" t="s">
        <v>73</v>
      </c>
      <c r="F492" s="83" t="s">
        <v>6</v>
      </c>
      <c r="G492" s="16">
        <v>1070</v>
      </c>
      <c r="H492" s="169">
        <v>0</v>
      </c>
      <c r="I492" s="177">
        <f t="shared" si="33"/>
        <v>0</v>
      </c>
      <c r="K492" s="141">
        <f>Tabela1[[#This Row],[Količina]]-Tabela1[[#This Row],[Cena skupaj]]</f>
        <v>1070</v>
      </c>
      <c r="L492" s="162">
        <f>IF(Tabela1[[#This Row],[Cena za enoto]]=1,Tabela1[[#This Row],[Količina]],0)</f>
        <v>0</v>
      </c>
      <c r="M492" s="139">
        <f>Tabela1[[#This Row],[Cena za enoto]]</f>
        <v>0</v>
      </c>
      <c r="N492" s="139">
        <f t="shared" si="32"/>
        <v>0</v>
      </c>
    </row>
    <row r="493" spans="1:14">
      <c r="A493" s="139">
        <v>487</v>
      </c>
      <c r="B493" s="98"/>
      <c r="C493" s="132">
        <f>IF(H493&lt;&gt;"",COUNTA($H$12:H493),"")</f>
        <v>258</v>
      </c>
      <c r="D493" s="15" t="s">
        <v>3234</v>
      </c>
      <c r="E493" s="131" t="s">
        <v>682</v>
      </c>
      <c r="F493" s="83" t="s">
        <v>6</v>
      </c>
      <c r="G493" s="16">
        <v>3413</v>
      </c>
      <c r="H493" s="169">
        <v>0</v>
      </c>
      <c r="I493" s="177">
        <f t="shared" si="33"/>
        <v>0</v>
      </c>
      <c r="K493" s="141">
        <f>Tabela1[[#This Row],[Količina]]-Tabela1[[#This Row],[Cena skupaj]]</f>
        <v>3413</v>
      </c>
      <c r="L493" s="162">
        <f>IF(Tabela1[[#This Row],[Cena za enoto]]=1,Tabela1[[#This Row],[Količina]],0)</f>
        <v>0</v>
      </c>
      <c r="M493" s="139">
        <f>Tabela1[[#This Row],[Cena za enoto]]</f>
        <v>0</v>
      </c>
      <c r="N493" s="139">
        <f t="shared" si="32"/>
        <v>0</v>
      </c>
    </row>
    <row r="494" spans="1:14">
      <c r="A494" s="139">
        <v>488</v>
      </c>
      <c r="B494" s="93">
        <v>3</v>
      </c>
      <c r="C494" s="192" t="str">
        <f>IF(H494&lt;&gt;"",COUNTA($H$12:H494),"")</f>
        <v/>
      </c>
      <c r="D494" s="14"/>
      <c r="E494" s="193" t="s">
        <v>748</v>
      </c>
      <c r="F494" s="114"/>
      <c r="G494" s="37"/>
      <c r="H494" s="160"/>
      <c r="I494" s="158">
        <f>SUM(I495:I570)</f>
        <v>0</v>
      </c>
      <c r="K494" s="141">
        <f>Tabela1[[#This Row],[Količina]]-Tabela1[[#This Row],[Cena skupaj]]</f>
        <v>0</v>
      </c>
      <c r="L494" s="162">
        <f>IF(Tabela1[[#This Row],[Cena za enoto]]=1,Tabela1[[#This Row],[Količina]],0)</f>
        <v>0</v>
      </c>
      <c r="M494" s="139">
        <f>Tabela1[[#This Row],[Cena za enoto]]</f>
        <v>0</v>
      </c>
      <c r="N494" s="139">
        <f t="shared" si="32"/>
        <v>0</v>
      </c>
    </row>
    <row r="495" spans="1:14" ht="22.5">
      <c r="A495" s="139">
        <v>489</v>
      </c>
      <c r="B495" s="98"/>
      <c r="C495" s="132" t="str">
        <f>IF(H495&lt;&gt;"",COUNTA($H$12:H495),"")</f>
        <v/>
      </c>
      <c r="D495" s="15"/>
      <c r="E495" s="131" t="s">
        <v>683</v>
      </c>
      <c r="F495" s="83"/>
      <c r="G495" s="16"/>
      <c r="H495" s="159"/>
      <c r="I495" s="177" t="str">
        <f t="shared" ref="I495:I526" si="34">IF(ISNUMBER(G495),ROUND(G495*H495,2),"")</f>
        <v/>
      </c>
      <c r="L495" s="162">
        <f>IF(Tabela1[[#This Row],[Cena za enoto]]=1,Tabela1[[#This Row],[Količina]],0)</f>
        <v>0</v>
      </c>
      <c r="M495" s="139">
        <f>Tabela1[[#This Row],[Cena za enoto]]</f>
        <v>0</v>
      </c>
      <c r="N495" s="139">
        <f t="shared" si="32"/>
        <v>0</v>
      </c>
    </row>
    <row r="496" spans="1:14" s="143" customFormat="1" ht="22.5">
      <c r="A496" s="139">
        <v>490</v>
      </c>
      <c r="B496" s="98"/>
      <c r="C496" s="132" t="str">
        <f>IF(H496&lt;&gt;"",COUNTA($H$12:H496),"")</f>
        <v/>
      </c>
      <c r="D496" s="15" t="s">
        <v>3226</v>
      </c>
      <c r="E496" s="131" t="s">
        <v>684</v>
      </c>
      <c r="F496" s="83"/>
      <c r="G496" s="16"/>
      <c r="H496" s="159"/>
      <c r="I496" s="177" t="str">
        <f t="shared" si="34"/>
        <v/>
      </c>
      <c r="J496" s="42"/>
      <c r="K496" s="141"/>
      <c r="L496" s="162">
        <f>IF(Tabela1[[#This Row],[Cena za enoto]]=1,Tabela1[[#This Row],[Količina]],0)</f>
        <v>0</v>
      </c>
      <c r="M496" s="139">
        <f>Tabela1[[#This Row],[Cena za enoto]]</f>
        <v>0</v>
      </c>
      <c r="N496" s="139">
        <f t="shared" si="32"/>
        <v>0</v>
      </c>
    </row>
    <row r="497" spans="1:14" s="143" customFormat="1">
      <c r="A497" s="139">
        <v>491</v>
      </c>
      <c r="B497" s="98"/>
      <c r="C497" s="132" t="str">
        <f>IF(H497&lt;&gt;"",COUNTA($H$12:H497),"")</f>
        <v/>
      </c>
      <c r="D497" s="15"/>
      <c r="E497" s="131" t="s">
        <v>685</v>
      </c>
      <c r="F497" s="83"/>
      <c r="G497" s="16"/>
      <c r="H497" s="159"/>
      <c r="I497" s="177" t="str">
        <f t="shared" si="34"/>
        <v/>
      </c>
      <c r="J497" s="42"/>
      <c r="K497" s="141"/>
      <c r="L497" s="162">
        <f>IF(Tabela1[[#This Row],[Cena za enoto]]=1,Tabela1[[#This Row],[Količina]],0)</f>
        <v>0</v>
      </c>
      <c r="M497" s="139">
        <f>Tabela1[[#This Row],[Cena za enoto]]</f>
        <v>0</v>
      </c>
      <c r="N497" s="139">
        <f t="shared" si="32"/>
        <v>0</v>
      </c>
    </row>
    <row r="498" spans="1:14" s="143" customFormat="1" ht="22.5">
      <c r="A498" s="139">
        <v>492</v>
      </c>
      <c r="B498" s="98"/>
      <c r="C498" s="132" t="str">
        <f>IF(H498&lt;&gt;"",COUNTA($H$12:H498),"")</f>
        <v/>
      </c>
      <c r="D498" s="15" t="s">
        <v>619</v>
      </c>
      <c r="E498" s="131" t="s">
        <v>686</v>
      </c>
      <c r="F498" s="83"/>
      <c r="G498" s="16"/>
      <c r="H498" s="159"/>
      <c r="I498" s="177" t="str">
        <f t="shared" si="34"/>
        <v/>
      </c>
      <c r="J498" s="42"/>
      <c r="K498" s="141"/>
      <c r="L498" s="162">
        <f>IF(Tabela1[[#This Row],[Cena za enoto]]=1,Tabela1[[#This Row],[Količina]],0)</f>
        <v>0</v>
      </c>
      <c r="M498" s="139">
        <f>Tabela1[[#This Row],[Cena za enoto]]</f>
        <v>0</v>
      </c>
      <c r="N498" s="139">
        <f t="shared" si="32"/>
        <v>0</v>
      </c>
    </row>
    <row r="499" spans="1:14" s="143" customFormat="1">
      <c r="A499" s="139">
        <v>493</v>
      </c>
      <c r="B499" s="98"/>
      <c r="C499" s="132">
        <f>IF(H499&lt;&gt;"",COUNTA($H$12:H499),"")</f>
        <v>259</v>
      </c>
      <c r="D499" s="15"/>
      <c r="E499" s="131" t="s">
        <v>687</v>
      </c>
      <c r="F499" s="83" t="s">
        <v>6</v>
      </c>
      <c r="G499" s="16">
        <v>115</v>
      </c>
      <c r="H499" s="169">
        <v>0</v>
      </c>
      <c r="I499" s="177">
        <f t="shared" si="34"/>
        <v>0</v>
      </c>
      <c r="J499" s="42"/>
      <c r="K499" s="141">
        <f>Tabela1[[#This Row],[Količina]]-Tabela1[[#This Row],[Cena skupaj]]</f>
        <v>115</v>
      </c>
      <c r="L499" s="162">
        <f>IF(Tabela1[[#This Row],[Cena za enoto]]=1,Tabela1[[#This Row],[Količina]],0)</f>
        <v>0</v>
      </c>
      <c r="M499" s="139">
        <f>Tabela1[[#This Row],[Cena za enoto]]</f>
        <v>0</v>
      </c>
      <c r="N499" s="139">
        <f t="shared" si="32"/>
        <v>0</v>
      </c>
    </row>
    <row r="500" spans="1:14" s="143" customFormat="1" ht="22.5">
      <c r="A500" s="139">
        <v>494</v>
      </c>
      <c r="B500" s="98"/>
      <c r="C500" s="132" t="str">
        <f>IF(H500&lt;&gt;"",COUNTA($H$12:H500),"")</f>
        <v/>
      </c>
      <c r="D500" s="15" t="s">
        <v>621</v>
      </c>
      <c r="E500" s="131" t="s">
        <v>688</v>
      </c>
      <c r="F500" s="83"/>
      <c r="G500" s="16"/>
      <c r="H500" s="159"/>
      <c r="I500" s="177" t="str">
        <f t="shared" si="34"/>
        <v/>
      </c>
      <c r="J500" s="42"/>
      <c r="K500" s="141"/>
      <c r="L500" s="162">
        <f>IF(Tabela1[[#This Row],[Cena za enoto]]=1,Tabela1[[#This Row],[Količina]],0)</f>
        <v>0</v>
      </c>
      <c r="M500" s="139">
        <f>Tabela1[[#This Row],[Cena za enoto]]</f>
        <v>0</v>
      </c>
      <c r="N500" s="139">
        <f t="shared" si="32"/>
        <v>0</v>
      </c>
    </row>
    <row r="501" spans="1:14" s="143" customFormat="1">
      <c r="A501" s="139">
        <v>495</v>
      </c>
      <c r="B501" s="98"/>
      <c r="C501" s="132">
        <f>IF(H501&lt;&gt;"",COUNTA($H$12:H501),"")</f>
        <v>260</v>
      </c>
      <c r="D501" s="15"/>
      <c r="E501" s="131" t="s">
        <v>689</v>
      </c>
      <c r="F501" s="83" t="s">
        <v>6</v>
      </c>
      <c r="G501" s="16">
        <v>145</v>
      </c>
      <c r="H501" s="169">
        <v>0</v>
      </c>
      <c r="I501" s="177">
        <f t="shared" si="34"/>
        <v>0</v>
      </c>
      <c r="J501" s="42"/>
      <c r="K501" s="141">
        <f>Tabela1[[#This Row],[Količina]]-Tabela1[[#This Row],[Cena skupaj]]</f>
        <v>145</v>
      </c>
      <c r="L501" s="162">
        <f>IF(Tabela1[[#This Row],[Cena za enoto]]=1,Tabela1[[#This Row],[Količina]],0)</f>
        <v>0</v>
      </c>
      <c r="M501" s="139">
        <f>Tabela1[[#This Row],[Cena za enoto]]</f>
        <v>0</v>
      </c>
      <c r="N501" s="139">
        <f t="shared" si="32"/>
        <v>0</v>
      </c>
    </row>
    <row r="502" spans="1:14" s="143" customFormat="1" ht="22.5">
      <c r="A502" s="139">
        <v>496</v>
      </c>
      <c r="B502" s="98"/>
      <c r="C502" s="132">
        <f>IF(H502&lt;&gt;"",COUNTA($H$12:H502),"")</f>
        <v>261</v>
      </c>
      <c r="D502" s="15" t="s">
        <v>623</v>
      </c>
      <c r="E502" s="131" t="s">
        <v>690</v>
      </c>
      <c r="F502" s="83" t="s">
        <v>6</v>
      </c>
      <c r="G502" s="16">
        <v>145</v>
      </c>
      <c r="H502" s="169">
        <v>0</v>
      </c>
      <c r="I502" s="177">
        <f t="shared" si="34"/>
        <v>0</v>
      </c>
      <c r="J502" s="42"/>
      <c r="K502" s="141">
        <f>Tabela1[[#This Row],[Količina]]-Tabela1[[#This Row],[Cena skupaj]]</f>
        <v>145</v>
      </c>
      <c r="L502" s="162">
        <f>IF(Tabela1[[#This Row],[Cena za enoto]]=1,Tabela1[[#This Row],[Količina]],0)</f>
        <v>0</v>
      </c>
      <c r="M502" s="139">
        <f>Tabela1[[#This Row],[Cena za enoto]]</f>
        <v>0</v>
      </c>
      <c r="N502" s="139">
        <f t="shared" si="32"/>
        <v>0</v>
      </c>
    </row>
    <row r="503" spans="1:14" ht="22.5">
      <c r="A503" s="139">
        <v>497</v>
      </c>
      <c r="B503" s="98"/>
      <c r="C503" s="132">
        <f>IF(H503&lt;&gt;"",COUNTA($H$12:H503),"")</f>
        <v>262</v>
      </c>
      <c r="D503" s="15" t="s">
        <v>3227</v>
      </c>
      <c r="E503" s="131" t="s">
        <v>691</v>
      </c>
      <c r="F503" s="83" t="s">
        <v>7</v>
      </c>
      <c r="G503" s="16">
        <v>2332</v>
      </c>
      <c r="H503" s="169">
        <v>0</v>
      </c>
      <c r="I503" s="177">
        <f t="shared" si="34"/>
        <v>0</v>
      </c>
      <c r="K503" s="141">
        <f>Tabela1[[#This Row],[Količina]]-Tabela1[[#This Row],[Cena skupaj]]</f>
        <v>2332</v>
      </c>
      <c r="L503" s="162">
        <f>IF(Tabela1[[#This Row],[Cena za enoto]]=1,Tabela1[[#This Row],[Količina]],0)</f>
        <v>0</v>
      </c>
      <c r="M503" s="139">
        <f>Tabela1[[#This Row],[Cena za enoto]]</f>
        <v>0</v>
      </c>
      <c r="N503" s="139">
        <f t="shared" si="32"/>
        <v>0</v>
      </c>
    </row>
    <row r="504" spans="1:14" s="143" customFormat="1" ht="22.5">
      <c r="A504" s="139">
        <v>498</v>
      </c>
      <c r="B504" s="98"/>
      <c r="C504" s="132" t="str">
        <f>IF(H504&lt;&gt;"",COUNTA($H$12:H504),"")</f>
        <v/>
      </c>
      <c r="D504" s="15" t="s">
        <v>3224</v>
      </c>
      <c r="E504" s="131" t="s">
        <v>692</v>
      </c>
      <c r="F504" s="83"/>
      <c r="G504" s="16"/>
      <c r="H504" s="159"/>
      <c r="I504" s="177" t="str">
        <f t="shared" si="34"/>
        <v/>
      </c>
      <c r="J504" s="42"/>
      <c r="K504" s="141"/>
      <c r="L504" s="162">
        <f>IF(Tabela1[[#This Row],[Cena za enoto]]=1,Tabela1[[#This Row],[Količina]],0)</f>
        <v>0</v>
      </c>
      <c r="M504" s="139">
        <f>Tabela1[[#This Row],[Cena za enoto]]</f>
        <v>0</v>
      </c>
      <c r="N504" s="139">
        <f t="shared" si="32"/>
        <v>0</v>
      </c>
    </row>
    <row r="505" spans="1:14" s="143" customFormat="1">
      <c r="A505" s="139">
        <v>499</v>
      </c>
      <c r="B505" s="98"/>
      <c r="C505" s="132">
        <f>IF(H505&lt;&gt;"",COUNTA($H$12:H505),"")</f>
        <v>263</v>
      </c>
      <c r="D505" s="15"/>
      <c r="E505" s="131" t="s">
        <v>693</v>
      </c>
      <c r="F505" s="83" t="s">
        <v>14</v>
      </c>
      <c r="G505" s="16">
        <v>11</v>
      </c>
      <c r="H505" s="169">
        <v>0</v>
      </c>
      <c r="I505" s="177">
        <f t="shared" si="34"/>
        <v>0</v>
      </c>
      <c r="J505" s="42"/>
      <c r="K505" s="141">
        <f>Tabela1[[#This Row],[Količina]]-Tabela1[[#This Row],[Cena skupaj]]</f>
        <v>11</v>
      </c>
      <c r="L505" s="162">
        <f>IF(Tabela1[[#This Row],[Cena za enoto]]=1,Tabela1[[#This Row],[Količina]],0)</f>
        <v>0</v>
      </c>
      <c r="M505" s="139">
        <f>Tabela1[[#This Row],[Cena za enoto]]</f>
        <v>0</v>
      </c>
      <c r="N505" s="139">
        <f t="shared" si="32"/>
        <v>0</v>
      </c>
    </row>
    <row r="506" spans="1:14" ht="22.5">
      <c r="A506" s="139">
        <v>500</v>
      </c>
      <c r="B506" s="98"/>
      <c r="C506" s="132">
        <f>IF(H506&lt;&gt;"",COUNTA($H$12:H506),"")</f>
        <v>264</v>
      </c>
      <c r="D506" s="15" t="s">
        <v>3228</v>
      </c>
      <c r="E506" s="131" t="s">
        <v>694</v>
      </c>
      <c r="F506" s="83" t="s">
        <v>7</v>
      </c>
      <c r="G506" s="16">
        <v>1376</v>
      </c>
      <c r="H506" s="169">
        <v>0</v>
      </c>
      <c r="I506" s="177">
        <f t="shared" si="34"/>
        <v>0</v>
      </c>
      <c r="K506" s="141">
        <f>Tabela1[[#This Row],[Količina]]-Tabela1[[#This Row],[Cena skupaj]]</f>
        <v>1376</v>
      </c>
      <c r="L506" s="162">
        <f>IF(Tabela1[[#This Row],[Cena za enoto]]=1,Tabela1[[#This Row],[Količina]],0)</f>
        <v>0</v>
      </c>
      <c r="M506" s="139">
        <f>Tabela1[[#This Row],[Cena za enoto]]</f>
        <v>0</v>
      </c>
      <c r="N506" s="139">
        <f t="shared" si="32"/>
        <v>0</v>
      </c>
    </row>
    <row r="507" spans="1:14" ht="22.5">
      <c r="A507" s="139">
        <v>501</v>
      </c>
      <c r="B507" s="98"/>
      <c r="C507" s="132">
        <f>IF(H507&lt;&gt;"",COUNTA($H$12:H507),"")</f>
        <v>265</v>
      </c>
      <c r="D507" s="15" t="s">
        <v>3229</v>
      </c>
      <c r="E507" s="131" t="s">
        <v>695</v>
      </c>
      <c r="F507" s="83" t="s">
        <v>7</v>
      </c>
      <c r="G507" s="16">
        <v>2293</v>
      </c>
      <c r="H507" s="169">
        <v>0</v>
      </c>
      <c r="I507" s="177">
        <f t="shared" si="34"/>
        <v>0</v>
      </c>
      <c r="K507" s="141">
        <f>Tabela1[[#This Row],[Količina]]-Tabela1[[#This Row],[Cena skupaj]]</f>
        <v>2293</v>
      </c>
      <c r="L507" s="162">
        <f>IF(Tabela1[[#This Row],[Cena za enoto]]=1,Tabela1[[#This Row],[Količina]],0)</f>
        <v>0</v>
      </c>
      <c r="M507" s="139">
        <f>Tabela1[[#This Row],[Cena za enoto]]</f>
        <v>0</v>
      </c>
      <c r="N507" s="139">
        <f t="shared" si="32"/>
        <v>0</v>
      </c>
    </row>
    <row r="508" spans="1:14" s="143" customFormat="1" ht="22.5">
      <c r="A508" s="139">
        <v>502</v>
      </c>
      <c r="B508" s="98"/>
      <c r="C508" s="132" t="str">
        <f>IF(H508&lt;&gt;"",COUNTA($H$12:H508),"")</f>
        <v/>
      </c>
      <c r="D508" s="15" t="s">
        <v>3230</v>
      </c>
      <c r="E508" s="131" t="s">
        <v>696</v>
      </c>
      <c r="F508" s="83"/>
      <c r="G508" s="16"/>
      <c r="H508" s="159"/>
      <c r="I508" s="177" t="str">
        <f t="shared" si="34"/>
        <v/>
      </c>
      <c r="J508" s="42"/>
      <c r="K508" s="141"/>
      <c r="L508" s="162">
        <f>IF(Tabela1[[#This Row],[Cena za enoto]]=1,Tabela1[[#This Row],[Količina]],0)</f>
        <v>0</v>
      </c>
      <c r="M508" s="139">
        <f>Tabela1[[#This Row],[Cena za enoto]]</f>
        <v>0</v>
      </c>
      <c r="N508" s="139">
        <f t="shared" si="32"/>
        <v>0</v>
      </c>
    </row>
    <row r="509" spans="1:14" s="143" customFormat="1">
      <c r="A509" s="139">
        <v>503</v>
      </c>
      <c r="B509" s="98"/>
      <c r="C509" s="132">
        <f>IF(H509&lt;&gt;"",COUNTA($H$12:H509),"")</f>
        <v>266</v>
      </c>
      <c r="D509" s="15"/>
      <c r="E509" s="131" t="s">
        <v>697</v>
      </c>
      <c r="F509" s="83" t="s">
        <v>6</v>
      </c>
      <c r="G509" s="16">
        <v>13990</v>
      </c>
      <c r="H509" s="169">
        <v>0</v>
      </c>
      <c r="I509" s="177">
        <f t="shared" si="34"/>
        <v>0</v>
      </c>
      <c r="J509" s="42"/>
      <c r="K509" s="141">
        <f>Tabela1[[#This Row],[Količina]]-Tabela1[[#This Row],[Cena skupaj]]</f>
        <v>13990</v>
      </c>
      <c r="L509" s="162">
        <f>IF(Tabela1[[#This Row],[Cena za enoto]]=1,Tabela1[[#This Row],[Količina]],0)</f>
        <v>0</v>
      </c>
      <c r="M509" s="139">
        <f>Tabela1[[#This Row],[Cena za enoto]]</f>
        <v>0</v>
      </c>
      <c r="N509" s="139">
        <f t="shared" si="32"/>
        <v>0</v>
      </c>
    </row>
    <row r="510" spans="1:14" s="143" customFormat="1" ht="33.75">
      <c r="A510" s="139">
        <v>504</v>
      </c>
      <c r="B510" s="98"/>
      <c r="C510" s="132" t="str">
        <f>IF(H510&lt;&gt;"",COUNTA($H$12:H510),"")</f>
        <v/>
      </c>
      <c r="D510" s="15" t="s">
        <v>3231</v>
      </c>
      <c r="E510" s="131" t="s">
        <v>698</v>
      </c>
      <c r="F510" s="83"/>
      <c r="G510" s="16"/>
      <c r="H510" s="159"/>
      <c r="I510" s="177" t="str">
        <f t="shared" si="34"/>
        <v/>
      </c>
      <c r="J510" s="42"/>
      <c r="K510" s="141"/>
      <c r="L510" s="162">
        <f>IF(Tabela1[[#This Row],[Cena za enoto]]=1,Tabela1[[#This Row],[Količina]],0)</f>
        <v>0</v>
      </c>
      <c r="M510" s="139">
        <f>Tabela1[[#This Row],[Cena za enoto]]</f>
        <v>0</v>
      </c>
      <c r="N510" s="139">
        <f t="shared" si="32"/>
        <v>0</v>
      </c>
    </row>
    <row r="511" spans="1:14" s="143" customFormat="1">
      <c r="A511" s="139">
        <v>505</v>
      </c>
      <c r="B511" s="98"/>
      <c r="C511" s="132">
        <f>IF(H511&lt;&gt;"",COUNTA($H$12:H511),"")</f>
        <v>267</v>
      </c>
      <c r="D511" s="15" t="s">
        <v>619</v>
      </c>
      <c r="E511" s="131" t="s">
        <v>699</v>
      </c>
      <c r="F511" s="83" t="s">
        <v>14</v>
      </c>
      <c r="G511" s="16">
        <v>2030</v>
      </c>
      <c r="H511" s="169">
        <v>0</v>
      </c>
      <c r="I511" s="177">
        <f t="shared" si="34"/>
        <v>0</v>
      </c>
      <c r="J511" s="42"/>
      <c r="K511" s="141">
        <f>Tabela1[[#This Row],[Količina]]-Tabela1[[#This Row],[Cena skupaj]]</f>
        <v>2030</v>
      </c>
      <c r="L511" s="162">
        <f>IF(Tabela1[[#This Row],[Cena za enoto]]=1,Tabela1[[#This Row],[Količina]],0)</f>
        <v>0</v>
      </c>
      <c r="M511" s="139">
        <f>Tabela1[[#This Row],[Cena za enoto]]</f>
        <v>0</v>
      </c>
      <c r="N511" s="139">
        <f t="shared" si="32"/>
        <v>0</v>
      </c>
    </row>
    <row r="512" spans="1:14" s="143" customFormat="1">
      <c r="A512" s="139">
        <v>506</v>
      </c>
      <c r="B512" s="98"/>
      <c r="C512" s="132">
        <f>IF(H512&lt;&gt;"",COUNTA($H$12:H512),"")</f>
        <v>268</v>
      </c>
      <c r="D512" s="15" t="s">
        <v>621</v>
      </c>
      <c r="E512" s="131" t="s">
        <v>700</v>
      </c>
      <c r="F512" s="83" t="s">
        <v>14</v>
      </c>
      <c r="G512" s="16">
        <v>437</v>
      </c>
      <c r="H512" s="169">
        <v>0</v>
      </c>
      <c r="I512" s="177">
        <f t="shared" si="34"/>
        <v>0</v>
      </c>
      <c r="J512" s="42"/>
      <c r="K512" s="141">
        <f>Tabela1[[#This Row],[Količina]]-Tabela1[[#This Row],[Cena skupaj]]</f>
        <v>437</v>
      </c>
      <c r="L512" s="162">
        <f>IF(Tabela1[[#This Row],[Cena za enoto]]=1,Tabela1[[#This Row],[Količina]],0)</f>
        <v>0</v>
      </c>
      <c r="M512" s="139">
        <f>Tabela1[[#This Row],[Cena za enoto]]</f>
        <v>0</v>
      </c>
      <c r="N512" s="139">
        <f t="shared" si="32"/>
        <v>0</v>
      </c>
    </row>
    <row r="513" spans="1:14" s="143" customFormat="1" ht="22.5">
      <c r="A513" s="139">
        <v>507</v>
      </c>
      <c r="B513" s="98"/>
      <c r="C513" s="132" t="str">
        <f>IF(H513&lt;&gt;"",COUNTA($H$12:H513),"")</f>
        <v/>
      </c>
      <c r="D513" s="15" t="s">
        <v>3232</v>
      </c>
      <c r="E513" s="131" t="s">
        <v>701</v>
      </c>
      <c r="F513" s="83"/>
      <c r="G513" s="16"/>
      <c r="H513" s="159"/>
      <c r="I513" s="177" t="str">
        <f t="shared" si="34"/>
        <v/>
      </c>
      <c r="J513" s="42"/>
      <c r="K513" s="141"/>
      <c r="L513" s="162">
        <f>IF(Tabela1[[#This Row],[Cena za enoto]]=1,Tabela1[[#This Row],[Količina]],0)</f>
        <v>0</v>
      </c>
      <c r="M513" s="139">
        <f>Tabela1[[#This Row],[Cena za enoto]]</f>
        <v>0</v>
      </c>
      <c r="N513" s="139">
        <f t="shared" si="32"/>
        <v>0</v>
      </c>
    </row>
    <row r="514" spans="1:14" s="143" customFormat="1">
      <c r="A514" s="139">
        <v>508</v>
      </c>
      <c r="B514" s="98"/>
      <c r="C514" s="132">
        <f>IF(H514&lt;&gt;"",COUNTA($H$12:H514),"")</f>
        <v>269</v>
      </c>
      <c r="D514" s="15"/>
      <c r="E514" s="131" t="s">
        <v>702</v>
      </c>
      <c r="F514" s="83" t="s">
        <v>14</v>
      </c>
      <c r="G514" s="16">
        <v>437</v>
      </c>
      <c r="H514" s="169">
        <v>0</v>
      </c>
      <c r="I514" s="177">
        <f t="shared" si="34"/>
        <v>0</v>
      </c>
      <c r="J514" s="42"/>
      <c r="K514" s="141">
        <f>Tabela1[[#This Row],[Količina]]-Tabela1[[#This Row],[Cena skupaj]]</f>
        <v>437</v>
      </c>
      <c r="L514" s="162">
        <f>IF(Tabela1[[#This Row],[Cena za enoto]]=1,Tabela1[[#This Row],[Količina]],0)</f>
        <v>0</v>
      </c>
      <c r="M514" s="139">
        <f>Tabela1[[#This Row],[Cena za enoto]]</f>
        <v>0</v>
      </c>
      <c r="N514" s="139">
        <f t="shared" si="32"/>
        <v>0</v>
      </c>
    </row>
    <row r="515" spans="1:14" s="143" customFormat="1">
      <c r="A515" s="139">
        <v>509</v>
      </c>
      <c r="B515" s="98"/>
      <c r="C515" s="132">
        <f>IF(H515&lt;&gt;"",COUNTA($H$12:H515),"")</f>
        <v>270</v>
      </c>
      <c r="D515" s="15"/>
      <c r="E515" s="131" t="s">
        <v>703</v>
      </c>
      <c r="F515" s="83" t="s">
        <v>14</v>
      </c>
      <c r="G515" s="16">
        <v>95</v>
      </c>
      <c r="H515" s="169">
        <v>0</v>
      </c>
      <c r="I515" s="177">
        <f t="shared" si="34"/>
        <v>0</v>
      </c>
      <c r="J515" s="42"/>
      <c r="K515" s="141">
        <f>Tabela1[[#This Row],[Količina]]-Tabela1[[#This Row],[Cena skupaj]]</f>
        <v>95</v>
      </c>
      <c r="L515" s="162">
        <f>IF(Tabela1[[#This Row],[Cena za enoto]]=1,Tabela1[[#This Row],[Količina]],0)</f>
        <v>0</v>
      </c>
      <c r="M515" s="139">
        <f>Tabela1[[#This Row],[Cena za enoto]]</f>
        <v>0</v>
      </c>
      <c r="N515" s="139">
        <f t="shared" si="32"/>
        <v>0</v>
      </c>
    </row>
    <row r="516" spans="1:14" s="143" customFormat="1">
      <c r="A516" s="139">
        <v>510</v>
      </c>
      <c r="B516" s="98"/>
      <c r="C516" s="132">
        <f>IF(H516&lt;&gt;"",COUNTA($H$12:H516),"")</f>
        <v>271</v>
      </c>
      <c r="D516" s="15"/>
      <c r="E516" s="131" t="s">
        <v>704</v>
      </c>
      <c r="F516" s="83" t="s">
        <v>14</v>
      </c>
      <c r="G516" s="16">
        <v>93</v>
      </c>
      <c r="H516" s="169">
        <v>0</v>
      </c>
      <c r="I516" s="177">
        <f t="shared" si="34"/>
        <v>0</v>
      </c>
      <c r="J516" s="42"/>
      <c r="K516" s="141">
        <f>Tabela1[[#This Row],[Količina]]-Tabela1[[#This Row],[Cena skupaj]]</f>
        <v>93</v>
      </c>
      <c r="L516" s="162">
        <f>IF(Tabela1[[#This Row],[Cena za enoto]]=1,Tabela1[[#This Row],[Količina]],0)</f>
        <v>0</v>
      </c>
      <c r="M516" s="139">
        <f>Tabela1[[#This Row],[Cena za enoto]]</f>
        <v>0</v>
      </c>
      <c r="N516" s="139">
        <f t="shared" si="32"/>
        <v>0</v>
      </c>
    </row>
    <row r="517" spans="1:14" s="143" customFormat="1" ht="22.5">
      <c r="A517" s="139">
        <v>511</v>
      </c>
      <c r="B517" s="98"/>
      <c r="C517" s="132" t="str">
        <f>IF(H517&lt;&gt;"",COUNTA($H$12:H517),"")</f>
        <v/>
      </c>
      <c r="D517" s="15" t="s">
        <v>3233</v>
      </c>
      <c r="E517" s="131" t="s">
        <v>705</v>
      </c>
      <c r="F517" s="83"/>
      <c r="G517" s="16"/>
      <c r="H517" s="159"/>
      <c r="I517" s="177" t="str">
        <f t="shared" si="34"/>
        <v/>
      </c>
      <c r="J517" s="42"/>
      <c r="K517" s="141"/>
      <c r="L517" s="162">
        <f>IF(Tabela1[[#This Row],[Cena za enoto]]=1,Tabela1[[#This Row],[Količina]],0)</f>
        <v>0</v>
      </c>
      <c r="M517" s="139">
        <f>Tabela1[[#This Row],[Cena za enoto]]</f>
        <v>0</v>
      </c>
      <c r="N517" s="139">
        <f t="shared" si="32"/>
        <v>0</v>
      </c>
    </row>
    <row r="518" spans="1:14" s="143" customFormat="1">
      <c r="A518" s="139">
        <v>512</v>
      </c>
      <c r="B518" s="98"/>
      <c r="C518" s="132" t="str">
        <f>IF(H518&lt;&gt;"",COUNTA($H$12:H518),"")</f>
        <v/>
      </c>
      <c r="D518" s="15"/>
      <c r="E518" s="131" t="s">
        <v>706</v>
      </c>
      <c r="F518" s="83"/>
      <c r="G518" s="16"/>
      <c r="H518" s="159"/>
      <c r="I518" s="177" t="str">
        <f t="shared" si="34"/>
        <v/>
      </c>
      <c r="J518" s="42"/>
      <c r="K518" s="141"/>
      <c r="L518" s="162">
        <f>IF(Tabela1[[#This Row],[Cena za enoto]]=1,Tabela1[[#This Row],[Količina]],0)</f>
        <v>0</v>
      </c>
      <c r="M518" s="139">
        <f>Tabela1[[#This Row],[Cena za enoto]]</f>
        <v>0</v>
      </c>
      <c r="N518" s="139">
        <f t="shared" si="32"/>
        <v>0</v>
      </c>
    </row>
    <row r="519" spans="1:14" s="143" customFormat="1">
      <c r="A519" s="139">
        <v>513</v>
      </c>
      <c r="B519" s="98"/>
      <c r="C519" s="132">
        <f>IF(H519&lt;&gt;"",COUNTA($H$12:H519),"")</f>
        <v>272</v>
      </c>
      <c r="D519" s="15" t="s">
        <v>619</v>
      </c>
      <c r="E519" s="131" t="s">
        <v>707</v>
      </c>
      <c r="F519" s="83" t="s">
        <v>14</v>
      </c>
      <c r="G519" s="16">
        <v>113</v>
      </c>
      <c r="H519" s="169">
        <v>0</v>
      </c>
      <c r="I519" s="177">
        <f t="shared" si="34"/>
        <v>0</v>
      </c>
      <c r="J519" s="42"/>
      <c r="K519" s="141">
        <f>Tabela1[[#This Row],[Količina]]-Tabela1[[#This Row],[Cena skupaj]]</f>
        <v>113</v>
      </c>
      <c r="L519" s="162">
        <f>IF(Tabela1[[#This Row],[Cena za enoto]]=1,Tabela1[[#This Row],[Količina]],0)</f>
        <v>0</v>
      </c>
      <c r="M519" s="139">
        <f>Tabela1[[#This Row],[Cena za enoto]]</f>
        <v>0</v>
      </c>
      <c r="N519" s="139">
        <f t="shared" si="32"/>
        <v>0</v>
      </c>
    </row>
    <row r="520" spans="1:14" s="143" customFormat="1">
      <c r="A520" s="139">
        <v>514</v>
      </c>
      <c r="B520" s="98"/>
      <c r="C520" s="132">
        <f>IF(H520&lt;&gt;"",COUNTA($H$12:H520),"")</f>
        <v>273</v>
      </c>
      <c r="D520" s="15" t="s">
        <v>621</v>
      </c>
      <c r="E520" s="131" t="s">
        <v>708</v>
      </c>
      <c r="F520" s="83" t="s">
        <v>14</v>
      </c>
      <c r="G520" s="16">
        <v>9</v>
      </c>
      <c r="H520" s="169">
        <v>0</v>
      </c>
      <c r="I520" s="177">
        <f t="shared" si="34"/>
        <v>0</v>
      </c>
      <c r="J520" s="42"/>
      <c r="K520" s="141">
        <f>Tabela1[[#This Row],[Količina]]-Tabela1[[#This Row],[Cena skupaj]]</f>
        <v>9</v>
      </c>
      <c r="L520" s="162">
        <f>IF(Tabela1[[#This Row],[Cena za enoto]]=1,Tabela1[[#This Row],[Količina]],0)</f>
        <v>0</v>
      </c>
      <c r="M520" s="139">
        <f>Tabela1[[#This Row],[Cena za enoto]]</f>
        <v>0</v>
      </c>
      <c r="N520" s="139">
        <f t="shared" si="32"/>
        <v>0</v>
      </c>
    </row>
    <row r="521" spans="1:14" s="143" customFormat="1" ht="22.5">
      <c r="A521" s="139">
        <v>515</v>
      </c>
      <c r="B521" s="98"/>
      <c r="C521" s="132" t="str">
        <f>IF(H521&lt;&gt;"",COUNTA($H$12:H521),"")</f>
        <v/>
      </c>
      <c r="D521" s="15" t="s">
        <v>3234</v>
      </c>
      <c r="E521" s="131" t="s">
        <v>709</v>
      </c>
      <c r="F521" s="83"/>
      <c r="G521" s="16"/>
      <c r="H521" s="159"/>
      <c r="I521" s="177" t="str">
        <f t="shared" si="34"/>
        <v/>
      </c>
      <c r="J521" s="42"/>
      <c r="K521" s="141"/>
      <c r="L521" s="162">
        <f>IF(Tabela1[[#This Row],[Cena za enoto]]=1,Tabela1[[#This Row],[Količina]],0)</f>
        <v>0</v>
      </c>
      <c r="M521" s="139">
        <f>Tabela1[[#This Row],[Cena za enoto]]</f>
        <v>0</v>
      </c>
      <c r="N521" s="139">
        <f t="shared" si="32"/>
        <v>0</v>
      </c>
    </row>
    <row r="522" spans="1:14" s="143" customFormat="1">
      <c r="A522" s="139">
        <v>516</v>
      </c>
      <c r="B522" s="98"/>
      <c r="C522" s="132" t="str">
        <f>IF(H522&lt;&gt;"",COUNTA($H$12:H522),"")</f>
        <v/>
      </c>
      <c r="D522" s="15" t="s">
        <v>619</v>
      </c>
      <c r="E522" s="131" t="s">
        <v>710</v>
      </c>
      <c r="F522" s="83"/>
      <c r="G522" s="16"/>
      <c r="H522" s="159"/>
      <c r="I522" s="177" t="str">
        <f t="shared" si="34"/>
        <v/>
      </c>
      <c r="J522" s="42"/>
      <c r="K522" s="141"/>
      <c r="L522" s="162">
        <f>IF(Tabela1[[#This Row],[Cena za enoto]]=1,Tabela1[[#This Row],[Količina]],0)</f>
        <v>0</v>
      </c>
      <c r="M522" s="139">
        <f>Tabela1[[#This Row],[Cena za enoto]]</f>
        <v>0</v>
      </c>
      <c r="N522" s="139">
        <f t="shared" si="32"/>
        <v>0</v>
      </c>
    </row>
    <row r="523" spans="1:14" s="143" customFormat="1">
      <c r="A523" s="139">
        <v>517</v>
      </c>
      <c r="B523" s="98"/>
      <c r="C523" s="132">
        <f>IF(H523&lt;&gt;"",COUNTA($H$12:H523),"")</f>
        <v>274</v>
      </c>
      <c r="D523" s="15"/>
      <c r="E523" s="131" t="s">
        <v>711</v>
      </c>
      <c r="F523" s="83" t="s">
        <v>10</v>
      </c>
      <c r="G523" s="16">
        <v>13</v>
      </c>
      <c r="H523" s="169">
        <v>0</v>
      </c>
      <c r="I523" s="177">
        <f t="shared" si="34"/>
        <v>0</v>
      </c>
      <c r="J523" s="42"/>
      <c r="K523" s="141">
        <f>Tabela1[[#This Row],[Količina]]-Tabela1[[#This Row],[Cena skupaj]]</f>
        <v>13</v>
      </c>
      <c r="L523" s="162">
        <f>IF(Tabela1[[#This Row],[Cena za enoto]]=1,Tabela1[[#This Row],[Količina]],0)</f>
        <v>0</v>
      </c>
      <c r="M523" s="139">
        <f>Tabela1[[#This Row],[Cena za enoto]]</f>
        <v>0</v>
      </c>
      <c r="N523" s="139">
        <f t="shared" si="32"/>
        <v>0</v>
      </c>
    </row>
    <row r="524" spans="1:14" s="143" customFormat="1">
      <c r="A524" s="139">
        <v>518</v>
      </c>
      <c r="B524" s="98"/>
      <c r="C524" s="132">
        <f>IF(H524&lt;&gt;"",COUNTA($H$12:H524),"")</f>
        <v>275</v>
      </c>
      <c r="D524" s="15"/>
      <c r="E524" s="131" t="s">
        <v>712</v>
      </c>
      <c r="F524" s="83" t="s">
        <v>10</v>
      </c>
      <c r="G524" s="16">
        <v>6</v>
      </c>
      <c r="H524" s="169">
        <v>0</v>
      </c>
      <c r="I524" s="177">
        <f t="shared" si="34"/>
        <v>0</v>
      </c>
      <c r="J524" s="42"/>
      <c r="K524" s="141">
        <f>Tabela1[[#This Row],[Količina]]-Tabela1[[#This Row],[Cena skupaj]]</f>
        <v>6</v>
      </c>
      <c r="L524" s="162">
        <f>IF(Tabela1[[#This Row],[Cena za enoto]]=1,Tabela1[[#This Row],[Količina]],0)</f>
        <v>0</v>
      </c>
      <c r="M524" s="139">
        <f>Tabela1[[#This Row],[Cena za enoto]]</f>
        <v>0</v>
      </c>
      <c r="N524" s="139">
        <f t="shared" si="32"/>
        <v>0</v>
      </c>
    </row>
    <row r="525" spans="1:14" s="143" customFormat="1">
      <c r="A525" s="139">
        <v>519</v>
      </c>
      <c r="B525" s="98"/>
      <c r="C525" s="132">
        <f>IF(H525&lt;&gt;"",COUNTA($H$12:H525),"")</f>
        <v>276</v>
      </c>
      <c r="D525" s="15"/>
      <c r="E525" s="131" t="s">
        <v>713</v>
      </c>
      <c r="F525" s="83" t="s">
        <v>10</v>
      </c>
      <c r="G525" s="16">
        <v>54</v>
      </c>
      <c r="H525" s="169">
        <v>0</v>
      </c>
      <c r="I525" s="177">
        <f t="shared" si="34"/>
        <v>0</v>
      </c>
      <c r="J525" s="42"/>
      <c r="K525" s="141">
        <f>Tabela1[[#This Row],[Količina]]-Tabela1[[#This Row],[Cena skupaj]]</f>
        <v>54</v>
      </c>
      <c r="L525" s="162">
        <f>IF(Tabela1[[#This Row],[Cena za enoto]]=1,Tabela1[[#This Row],[Količina]],0)</f>
        <v>0</v>
      </c>
      <c r="M525" s="139">
        <f>Tabela1[[#This Row],[Cena za enoto]]</f>
        <v>0</v>
      </c>
      <c r="N525" s="139">
        <f t="shared" si="32"/>
        <v>0</v>
      </c>
    </row>
    <row r="526" spans="1:14" s="143" customFormat="1">
      <c r="A526" s="139">
        <v>520</v>
      </c>
      <c r="B526" s="98"/>
      <c r="C526" s="132">
        <f>IF(H526&lt;&gt;"",COUNTA($H$12:H526),"")</f>
        <v>277</v>
      </c>
      <c r="D526" s="15"/>
      <c r="E526" s="131" t="s">
        <v>714</v>
      </c>
      <c r="F526" s="83" t="s">
        <v>10</v>
      </c>
      <c r="G526" s="16">
        <v>9</v>
      </c>
      <c r="H526" s="169">
        <v>0</v>
      </c>
      <c r="I526" s="177">
        <f t="shared" si="34"/>
        <v>0</v>
      </c>
      <c r="J526" s="42"/>
      <c r="K526" s="141">
        <f>Tabela1[[#This Row],[Količina]]-Tabela1[[#This Row],[Cena skupaj]]</f>
        <v>9</v>
      </c>
      <c r="L526" s="162">
        <f>IF(Tabela1[[#This Row],[Cena za enoto]]=1,Tabela1[[#This Row],[Količina]],0)</f>
        <v>0</v>
      </c>
      <c r="M526" s="139">
        <f>Tabela1[[#This Row],[Cena za enoto]]</f>
        <v>0</v>
      </c>
      <c r="N526" s="139">
        <f t="shared" ref="N526:N589" si="35">L526*M526</f>
        <v>0</v>
      </c>
    </row>
    <row r="527" spans="1:14" s="143" customFormat="1" ht="22.5">
      <c r="A527" s="139">
        <v>521</v>
      </c>
      <c r="B527" s="98"/>
      <c r="C527" s="132" t="str">
        <f>IF(H527&lt;&gt;"",COUNTA($H$12:H527),"")</f>
        <v/>
      </c>
      <c r="D527" s="15" t="s">
        <v>621</v>
      </c>
      <c r="E527" s="131" t="s">
        <v>715</v>
      </c>
      <c r="F527" s="83"/>
      <c r="G527" s="16"/>
      <c r="H527" s="159"/>
      <c r="I527" s="177" t="str">
        <f t="shared" ref="I527:I558" si="36">IF(ISNUMBER(G527),ROUND(G527*H527,2),"")</f>
        <v/>
      </c>
      <c r="J527" s="42"/>
      <c r="K527" s="141"/>
      <c r="L527" s="162">
        <f>IF(Tabela1[[#This Row],[Cena za enoto]]=1,Tabela1[[#This Row],[Količina]],0)</f>
        <v>0</v>
      </c>
      <c r="M527" s="139">
        <f>Tabela1[[#This Row],[Cena za enoto]]</f>
        <v>0</v>
      </c>
      <c r="N527" s="139">
        <f t="shared" si="35"/>
        <v>0</v>
      </c>
    </row>
    <row r="528" spans="1:14" s="143" customFormat="1">
      <c r="A528" s="139">
        <v>522</v>
      </c>
      <c r="B528" s="98"/>
      <c r="C528" s="132">
        <f>IF(H528&lt;&gt;"",COUNTA($H$12:H528),"")</f>
        <v>278</v>
      </c>
      <c r="D528" s="15"/>
      <c r="E528" s="131" t="s">
        <v>712</v>
      </c>
      <c r="F528" s="83" t="s">
        <v>10</v>
      </c>
      <c r="G528" s="16">
        <v>9</v>
      </c>
      <c r="H528" s="169">
        <v>0</v>
      </c>
      <c r="I528" s="177">
        <f t="shared" si="36"/>
        <v>0</v>
      </c>
      <c r="J528" s="42"/>
      <c r="K528" s="141">
        <f>Tabela1[[#This Row],[Količina]]-Tabela1[[#This Row],[Cena skupaj]]</f>
        <v>9</v>
      </c>
      <c r="L528" s="162">
        <f>IF(Tabela1[[#This Row],[Cena za enoto]]=1,Tabela1[[#This Row],[Količina]],0)</f>
        <v>0</v>
      </c>
      <c r="M528" s="139">
        <f>Tabela1[[#This Row],[Cena za enoto]]</f>
        <v>0</v>
      </c>
      <c r="N528" s="139">
        <f t="shared" si="35"/>
        <v>0</v>
      </c>
    </row>
    <row r="529" spans="1:14" s="143" customFormat="1">
      <c r="A529" s="139">
        <v>523</v>
      </c>
      <c r="B529" s="98"/>
      <c r="C529" s="132">
        <f>IF(H529&lt;&gt;"",COUNTA($H$12:H529),"")</f>
        <v>279</v>
      </c>
      <c r="D529" s="15"/>
      <c r="E529" s="131" t="s">
        <v>713</v>
      </c>
      <c r="F529" s="83" t="s">
        <v>10</v>
      </c>
      <c r="G529" s="16">
        <v>3</v>
      </c>
      <c r="H529" s="169">
        <v>0</v>
      </c>
      <c r="I529" s="177">
        <f t="shared" si="36"/>
        <v>0</v>
      </c>
      <c r="J529" s="42"/>
      <c r="K529" s="141">
        <f>Tabela1[[#This Row],[Količina]]-Tabela1[[#This Row],[Cena skupaj]]</f>
        <v>3</v>
      </c>
      <c r="L529" s="162">
        <f>IF(Tabela1[[#This Row],[Cena za enoto]]=1,Tabela1[[#This Row],[Količina]],0)</f>
        <v>0</v>
      </c>
      <c r="M529" s="139">
        <f>Tabela1[[#This Row],[Cena za enoto]]</f>
        <v>0</v>
      </c>
      <c r="N529" s="139">
        <f t="shared" si="35"/>
        <v>0</v>
      </c>
    </row>
    <row r="530" spans="1:14" s="143" customFormat="1">
      <c r="A530" s="139">
        <v>524</v>
      </c>
      <c r="B530" s="98"/>
      <c r="C530" s="132" t="str">
        <f>IF(H530&lt;&gt;"",COUNTA($H$12:H530),"")</f>
        <v/>
      </c>
      <c r="D530" s="15" t="s">
        <v>623</v>
      </c>
      <c r="E530" s="131" t="s">
        <v>716</v>
      </c>
      <c r="F530" s="83"/>
      <c r="G530" s="16"/>
      <c r="H530" s="159"/>
      <c r="I530" s="177" t="str">
        <f t="shared" si="36"/>
        <v/>
      </c>
      <c r="J530" s="42"/>
      <c r="K530" s="141"/>
      <c r="L530" s="162">
        <f>IF(Tabela1[[#This Row],[Cena za enoto]]=1,Tabela1[[#This Row],[Količina]],0)</f>
        <v>0</v>
      </c>
      <c r="M530" s="139">
        <f>Tabela1[[#This Row],[Cena za enoto]]</f>
        <v>0</v>
      </c>
      <c r="N530" s="139">
        <f t="shared" si="35"/>
        <v>0</v>
      </c>
    </row>
    <row r="531" spans="1:14" s="143" customFormat="1">
      <c r="A531" s="139">
        <v>525</v>
      </c>
      <c r="B531" s="98"/>
      <c r="C531" s="132">
        <f>IF(H531&lt;&gt;"",COUNTA($H$12:H531),"")</f>
        <v>280</v>
      </c>
      <c r="D531" s="15"/>
      <c r="E531" s="131" t="s">
        <v>711</v>
      </c>
      <c r="F531" s="83" t="s">
        <v>10</v>
      </c>
      <c r="G531" s="16">
        <v>1</v>
      </c>
      <c r="H531" s="169">
        <v>0</v>
      </c>
      <c r="I531" s="177">
        <f t="shared" si="36"/>
        <v>0</v>
      </c>
      <c r="J531" s="42"/>
      <c r="K531" s="141">
        <f>Tabela1[[#This Row],[Količina]]-Tabela1[[#This Row],[Cena skupaj]]</f>
        <v>1</v>
      </c>
      <c r="L531" s="162">
        <f>IF(Tabela1[[#This Row],[Cena za enoto]]=1,Tabela1[[#This Row],[Količina]],0)</f>
        <v>0</v>
      </c>
      <c r="M531" s="139">
        <f>Tabela1[[#This Row],[Cena za enoto]]</f>
        <v>0</v>
      </c>
      <c r="N531" s="139">
        <f t="shared" si="35"/>
        <v>0</v>
      </c>
    </row>
    <row r="532" spans="1:14" s="143" customFormat="1">
      <c r="A532" s="139">
        <v>526</v>
      </c>
      <c r="B532" s="98"/>
      <c r="C532" s="132">
        <f>IF(H532&lt;&gt;"",COUNTA($H$12:H532),"")</f>
        <v>281</v>
      </c>
      <c r="D532" s="15"/>
      <c r="E532" s="131" t="s">
        <v>712</v>
      </c>
      <c r="F532" s="83" t="s">
        <v>10</v>
      </c>
      <c r="G532" s="16">
        <v>3</v>
      </c>
      <c r="H532" s="169">
        <v>0</v>
      </c>
      <c r="I532" s="177">
        <f t="shared" si="36"/>
        <v>0</v>
      </c>
      <c r="J532" s="42"/>
      <c r="K532" s="141">
        <f>Tabela1[[#This Row],[Količina]]-Tabela1[[#This Row],[Cena skupaj]]</f>
        <v>3</v>
      </c>
      <c r="L532" s="162">
        <f>IF(Tabela1[[#This Row],[Cena za enoto]]=1,Tabela1[[#This Row],[Količina]],0)</f>
        <v>0</v>
      </c>
      <c r="M532" s="139">
        <f>Tabela1[[#This Row],[Cena za enoto]]</f>
        <v>0</v>
      </c>
      <c r="N532" s="139">
        <f t="shared" si="35"/>
        <v>0</v>
      </c>
    </row>
    <row r="533" spans="1:14" s="143" customFormat="1">
      <c r="A533" s="139">
        <v>527</v>
      </c>
      <c r="B533" s="98"/>
      <c r="C533" s="132">
        <f>IF(H533&lt;&gt;"",COUNTA($H$12:H533),"")</f>
        <v>282</v>
      </c>
      <c r="D533" s="15"/>
      <c r="E533" s="131" t="s">
        <v>713</v>
      </c>
      <c r="F533" s="83" t="s">
        <v>10</v>
      </c>
      <c r="G533" s="16">
        <v>2</v>
      </c>
      <c r="H533" s="169">
        <v>0</v>
      </c>
      <c r="I533" s="177">
        <f t="shared" si="36"/>
        <v>0</v>
      </c>
      <c r="J533" s="42"/>
      <c r="K533" s="141">
        <f>Tabela1[[#This Row],[Količina]]-Tabela1[[#This Row],[Cena skupaj]]</f>
        <v>2</v>
      </c>
      <c r="L533" s="162">
        <f>IF(Tabela1[[#This Row],[Cena za enoto]]=1,Tabela1[[#This Row],[Količina]],0)</f>
        <v>0</v>
      </c>
      <c r="M533" s="139">
        <f>Tabela1[[#This Row],[Cena za enoto]]</f>
        <v>0</v>
      </c>
      <c r="N533" s="139">
        <f t="shared" si="35"/>
        <v>0</v>
      </c>
    </row>
    <row r="534" spans="1:14" s="143" customFormat="1">
      <c r="A534" s="139">
        <v>528</v>
      </c>
      <c r="B534" s="98"/>
      <c r="C534" s="132">
        <f>IF(H534&lt;&gt;"",COUNTA($H$12:H534),"")</f>
        <v>283</v>
      </c>
      <c r="D534" s="15"/>
      <c r="E534" s="131" t="s">
        <v>714</v>
      </c>
      <c r="F534" s="83" t="s">
        <v>10</v>
      </c>
      <c r="G534" s="16">
        <v>4</v>
      </c>
      <c r="H534" s="169">
        <v>0</v>
      </c>
      <c r="I534" s="177">
        <f t="shared" si="36"/>
        <v>0</v>
      </c>
      <c r="J534" s="42"/>
      <c r="K534" s="141">
        <f>Tabela1[[#This Row],[Količina]]-Tabela1[[#This Row],[Cena skupaj]]</f>
        <v>4</v>
      </c>
      <c r="L534" s="162">
        <f>IF(Tabela1[[#This Row],[Cena za enoto]]=1,Tabela1[[#This Row],[Količina]],0)</f>
        <v>0</v>
      </c>
      <c r="M534" s="139">
        <f>Tabela1[[#This Row],[Cena za enoto]]</f>
        <v>0</v>
      </c>
      <c r="N534" s="139">
        <f t="shared" si="35"/>
        <v>0</v>
      </c>
    </row>
    <row r="535" spans="1:14" s="143" customFormat="1">
      <c r="A535" s="139">
        <v>529</v>
      </c>
      <c r="B535" s="98"/>
      <c r="C535" s="132" t="str">
        <f>IF(H535&lt;&gt;"",COUNTA($H$12:H535),"")</f>
        <v/>
      </c>
      <c r="D535" s="15" t="s">
        <v>717</v>
      </c>
      <c r="E535" s="131" t="s">
        <v>718</v>
      </c>
      <c r="F535" s="83"/>
      <c r="G535" s="16"/>
      <c r="H535" s="159"/>
      <c r="I535" s="177" t="str">
        <f t="shared" si="36"/>
        <v/>
      </c>
      <c r="J535" s="42"/>
      <c r="K535" s="141"/>
      <c r="L535" s="162">
        <f>IF(Tabela1[[#This Row],[Cena za enoto]]=1,Tabela1[[#This Row],[Količina]],0)</f>
        <v>0</v>
      </c>
      <c r="M535" s="139">
        <f>Tabela1[[#This Row],[Cena za enoto]]</f>
        <v>0</v>
      </c>
      <c r="N535" s="139">
        <f t="shared" si="35"/>
        <v>0</v>
      </c>
    </row>
    <row r="536" spans="1:14" s="143" customFormat="1">
      <c r="A536" s="139">
        <v>530</v>
      </c>
      <c r="B536" s="98"/>
      <c r="C536" s="132">
        <f>IF(H536&lt;&gt;"",COUNTA($H$12:H536),"")</f>
        <v>284</v>
      </c>
      <c r="D536" s="15"/>
      <c r="E536" s="131" t="s">
        <v>712</v>
      </c>
      <c r="F536" s="83" t="s">
        <v>10</v>
      </c>
      <c r="G536" s="16">
        <v>4</v>
      </c>
      <c r="H536" s="169">
        <v>0</v>
      </c>
      <c r="I536" s="177">
        <f t="shared" si="36"/>
        <v>0</v>
      </c>
      <c r="J536" s="42"/>
      <c r="K536" s="141">
        <f>Tabela1[[#This Row],[Količina]]-Tabela1[[#This Row],[Cena skupaj]]</f>
        <v>4</v>
      </c>
      <c r="L536" s="162">
        <f>IF(Tabela1[[#This Row],[Cena za enoto]]=1,Tabela1[[#This Row],[Količina]],0)</f>
        <v>0</v>
      </c>
      <c r="M536" s="139">
        <f>Tabela1[[#This Row],[Cena za enoto]]</f>
        <v>0</v>
      </c>
      <c r="N536" s="139">
        <f t="shared" si="35"/>
        <v>0</v>
      </c>
    </row>
    <row r="537" spans="1:14" s="143" customFormat="1">
      <c r="A537" s="139">
        <v>531</v>
      </c>
      <c r="B537" s="98"/>
      <c r="C537" s="132" t="str">
        <f>IF(H537&lt;&gt;"",COUNTA($H$12:H537),"")</f>
        <v/>
      </c>
      <c r="D537" s="15" t="s">
        <v>719</v>
      </c>
      <c r="E537" s="131" t="s">
        <v>720</v>
      </c>
      <c r="F537" s="83"/>
      <c r="G537" s="16"/>
      <c r="H537" s="159"/>
      <c r="I537" s="177" t="str">
        <f t="shared" si="36"/>
        <v/>
      </c>
      <c r="J537" s="42"/>
      <c r="K537" s="141"/>
      <c r="L537" s="162">
        <f>IF(Tabela1[[#This Row],[Cena za enoto]]=1,Tabela1[[#This Row],[Količina]],0)</f>
        <v>0</v>
      </c>
      <c r="M537" s="139">
        <f>Tabela1[[#This Row],[Cena za enoto]]</f>
        <v>0</v>
      </c>
      <c r="N537" s="139">
        <f t="shared" si="35"/>
        <v>0</v>
      </c>
    </row>
    <row r="538" spans="1:14" s="143" customFormat="1">
      <c r="A538" s="139">
        <v>532</v>
      </c>
      <c r="B538" s="98"/>
      <c r="C538" s="132">
        <f>IF(H538&lt;&gt;"",COUNTA($H$12:H538),"")</f>
        <v>285</v>
      </c>
      <c r="D538" s="15"/>
      <c r="E538" s="131" t="s">
        <v>713</v>
      </c>
      <c r="F538" s="83" t="s">
        <v>10</v>
      </c>
      <c r="G538" s="16">
        <v>1</v>
      </c>
      <c r="H538" s="169">
        <v>0</v>
      </c>
      <c r="I538" s="177">
        <f t="shared" si="36"/>
        <v>0</v>
      </c>
      <c r="J538" s="42"/>
      <c r="K538" s="141">
        <f>Tabela1[[#This Row],[Količina]]-Tabela1[[#This Row],[Cena skupaj]]</f>
        <v>1</v>
      </c>
      <c r="L538" s="162">
        <f>IF(Tabela1[[#This Row],[Cena za enoto]]=1,Tabela1[[#This Row],[Količina]],0)</f>
        <v>0</v>
      </c>
      <c r="M538" s="139">
        <f>Tabela1[[#This Row],[Cena za enoto]]</f>
        <v>0</v>
      </c>
      <c r="N538" s="139">
        <f t="shared" si="35"/>
        <v>0</v>
      </c>
    </row>
    <row r="539" spans="1:14" s="143" customFormat="1" ht="45">
      <c r="A539" s="139">
        <v>533</v>
      </c>
      <c r="B539" s="98"/>
      <c r="C539" s="132" t="str">
        <f>IF(H539&lt;&gt;"",COUNTA($H$12:H539),"")</f>
        <v/>
      </c>
      <c r="D539" s="15" t="s">
        <v>3235</v>
      </c>
      <c r="E539" s="131" t="s">
        <v>721</v>
      </c>
      <c r="F539" s="83"/>
      <c r="G539" s="16"/>
      <c r="H539" s="159"/>
      <c r="I539" s="177" t="str">
        <f t="shared" si="36"/>
        <v/>
      </c>
      <c r="J539" s="42"/>
      <c r="K539" s="141"/>
      <c r="L539" s="162">
        <f>IF(Tabela1[[#This Row],[Cena za enoto]]=1,Tabela1[[#This Row],[Količina]],0)</f>
        <v>0</v>
      </c>
      <c r="M539" s="139">
        <f>Tabela1[[#This Row],[Cena za enoto]]</f>
        <v>0</v>
      </c>
      <c r="N539" s="139">
        <f t="shared" si="35"/>
        <v>0</v>
      </c>
    </row>
    <row r="540" spans="1:14" s="143" customFormat="1">
      <c r="A540" s="139">
        <v>534</v>
      </c>
      <c r="B540" s="98"/>
      <c r="C540" s="132">
        <f>IF(H540&lt;&gt;"",COUNTA($H$12:H540),"")</f>
        <v>286</v>
      </c>
      <c r="D540" s="15" t="s">
        <v>619</v>
      </c>
      <c r="E540" s="131" t="s">
        <v>722</v>
      </c>
      <c r="F540" s="83" t="s">
        <v>10</v>
      </c>
      <c r="G540" s="16">
        <v>2</v>
      </c>
      <c r="H540" s="169">
        <v>0</v>
      </c>
      <c r="I540" s="177">
        <f t="shared" si="36"/>
        <v>0</v>
      </c>
      <c r="J540" s="42"/>
      <c r="K540" s="141">
        <f>Tabela1[[#This Row],[Količina]]-Tabela1[[#This Row],[Cena skupaj]]</f>
        <v>2</v>
      </c>
      <c r="L540" s="162">
        <f>IF(Tabela1[[#This Row],[Cena za enoto]]=1,Tabela1[[#This Row],[Količina]],0)</f>
        <v>0</v>
      </c>
      <c r="M540" s="139">
        <f>Tabela1[[#This Row],[Cena za enoto]]</f>
        <v>0</v>
      </c>
      <c r="N540" s="139">
        <f t="shared" si="35"/>
        <v>0</v>
      </c>
    </row>
    <row r="541" spans="1:14" s="143" customFormat="1">
      <c r="A541" s="139">
        <v>535</v>
      </c>
      <c r="B541" s="98"/>
      <c r="C541" s="132">
        <f>IF(H541&lt;&gt;"",COUNTA($H$12:H541),"")</f>
        <v>287</v>
      </c>
      <c r="D541" s="15" t="s">
        <v>621</v>
      </c>
      <c r="E541" s="131" t="s">
        <v>723</v>
      </c>
      <c r="F541" s="83" t="s">
        <v>10</v>
      </c>
      <c r="G541" s="16">
        <v>1</v>
      </c>
      <c r="H541" s="169">
        <v>0</v>
      </c>
      <c r="I541" s="177">
        <f t="shared" si="36"/>
        <v>0</v>
      </c>
      <c r="J541" s="42"/>
      <c r="K541" s="141">
        <f>Tabela1[[#This Row],[Količina]]-Tabela1[[#This Row],[Cena skupaj]]</f>
        <v>1</v>
      </c>
      <c r="L541" s="162">
        <f>IF(Tabela1[[#This Row],[Cena za enoto]]=1,Tabela1[[#This Row],[Količina]],0)</f>
        <v>0</v>
      </c>
      <c r="M541" s="139">
        <f>Tabela1[[#This Row],[Cena za enoto]]</f>
        <v>0</v>
      </c>
      <c r="N541" s="139">
        <f t="shared" si="35"/>
        <v>0</v>
      </c>
    </row>
    <row r="542" spans="1:14" s="148" customFormat="1" ht="45">
      <c r="A542" s="139">
        <v>536</v>
      </c>
      <c r="B542" s="98"/>
      <c r="C542" s="132" t="str">
        <f>IF(H542&lt;&gt;"",COUNTA($H$12:H542),"")</f>
        <v/>
      </c>
      <c r="D542" s="15" t="s">
        <v>3236</v>
      </c>
      <c r="E542" s="131" t="s">
        <v>749</v>
      </c>
      <c r="F542" s="83"/>
      <c r="G542" s="16"/>
      <c r="H542" s="159"/>
      <c r="I542" s="177" t="str">
        <f t="shared" si="36"/>
        <v/>
      </c>
      <c r="J542" s="42"/>
      <c r="K542" s="141"/>
      <c r="L542" s="162">
        <f>IF(Tabela1[[#This Row],[Cena za enoto]]=1,Tabela1[[#This Row],[Količina]],0)</f>
        <v>0</v>
      </c>
      <c r="M542" s="139">
        <f>Tabela1[[#This Row],[Cena za enoto]]</f>
        <v>0</v>
      </c>
      <c r="N542" s="139">
        <f t="shared" si="35"/>
        <v>0</v>
      </c>
    </row>
    <row r="543" spans="1:14" s="148" customFormat="1">
      <c r="A543" s="139">
        <v>537</v>
      </c>
      <c r="B543" s="98"/>
      <c r="C543" s="132">
        <f>IF(H543&lt;&gt;"",COUNTA($H$12:H543),"")</f>
        <v>288</v>
      </c>
      <c r="D543" s="15"/>
      <c r="E543" s="131" t="s">
        <v>724</v>
      </c>
      <c r="F543" s="83" t="s">
        <v>10</v>
      </c>
      <c r="G543" s="16">
        <v>4</v>
      </c>
      <c r="H543" s="169">
        <v>0</v>
      </c>
      <c r="I543" s="177">
        <f t="shared" si="36"/>
        <v>0</v>
      </c>
      <c r="J543" s="42"/>
      <c r="K543" s="141">
        <f>Tabela1[[#This Row],[Količina]]-Tabela1[[#This Row],[Cena skupaj]]</f>
        <v>4</v>
      </c>
      <c r="L543" s="162">
        <f>IF(Tabela1[[#This Row],[Cena za enoto]]=1,Tabela1[[#This Row],[Količina]],0)</f>
        <v>0</v>
      </c>
      <c r="M543" s="139">
        <f>Tabela1[[#This Row],[Cena za enoto]]</f>
        <v>0</v>
      </c>
      <c r="N543" s="139">
        <f t="shared" si="35"/>
        <v>0</v>
      </c>
    </row>
    <row r="544" spans="1:14" ht="33.75">
      <c r="A544" s="139">
        <v>538</v>
      </c>
      <c r="B544" s="98"/>
      <c r="C544" s="132">
        <f>IF(H544&lt;&gt;"",COUNTA($H$12:H544),"")</f>
        <v>289</v>
      </c>
      <c r="D544" s="15" t="s">
        <v>3237</v>
      </c>
      <c r="E544" s="131" t="s">
        <v>725</v>
      </c>
      <c r="F544" s="83" t="s">
        <v>14</v>
      </c>
      <c r="G544" s="16">
        <v>756</v>
      </c>
      <c r="H544" s="169">
        <v>0</v>
      </c>
      <c r="I544" s="177">
        <f t="shared" si="36"/>
        <v>0</v>
      </c>
      <c r="K544" s="141">
        <f>Tabela1[[#This Row],[Količina]]-Tabela1[[#This Row],[Cena skupaj]]</f>
        <v>756</v>
      </c>
      <c r="L544" s="162">
        <f>IF(Tabela1[[#This Row],[Cena za enoto]]=1,Tabela1[[#This Row],[Količina]],0)</f>
        <v>0</v>
      </c>
      <c r="M544" s="139">
        <f>Tabela1[[#This Row],[Cena za enoto]]</f>
        <v>0</v>
      </c>
      <c r="N544" s="139">
        <f t="shared" si="35"/>
        <v>0</v>
      </c>
    </row>
    <row r="545" spans="1:14" s="143" customFormat="1" ht="33.75">
      <c r="A545" s="139">
        <v>539</v>
      </c>
      <c r="B545" s="98"/>
      <c r="C545" s="132" t="str">
        <f>IF(H545&lt;&gt;"",COUNTA($H$12:H545),"")</f>
        <v/>
      </c>
      <c r="D545" s="15" t="s">
        <v>3238</v>
      </c>
      <c r="E545" s="131" t="s">
        <v>726</v>
      </c>
      <c r="F545" s="83"/>
      <c r="G545" s="16"/>
      <c r="H545" s="159"/>
      <c r="I545" s="177" t="str">
        <f t="shared" si="36"/>
        <v/>
      </c>
      <c r="J545" s="42"/>
      <c r="K545" s="141"/>
      <c r="L545" s="162">
        <f>IF(Tabela1[[#This Row],[Cena za enoto]]=1,Tabela1[[#This Row],[Količina]],0)</f>
        <v>0</v>
      </c>
      <c r="M545" s="139">
        <f>Tabela1[[#This Row],[Cena za enoto]]</f>
        <v>0</v>
      </c>
      <c r="N545" s="139">
        <f t="shared" si="35"/>
        <v>0</v>
      </c>
    </row>
    <row r="546" spans="1:14" s="143" customFormat="1">
      <c r="A546" s="139">
        <v>540</v>
      </c>
      <c r="B546" s="98"/>
      <c r="C546" s="132" t="str">
        <f>IF(H546&lt;&gt;"",COUNTA($H$12:H546),"")</f>
        <v/>
      </c>
      <c r="D546" s="15" t="s">
        <v>619</v>
      </c>
      <c r="E546" s="131" t="s">
        <v>727</v>
      </c>
      <c r="F546" s="83"/>
      <c r="G546" s="16"/>
      <c r="H546" s="159"/>
      <c r="I546" s="177" t="str">
        <f t="shared" si="36"/>
        <v/>
      </c>
      <c r="J546" s="42"/>
      <c r="K546" s="141"/>
      <c r="L546" s="162">
        <f>IF(Tabela1[[#This Row],[Cena za enoto]]=1,Tabela1[[#This Row],[Količina]],0)</f>
        <v>0</v>
      </c>
      <c r="M546" s="139">
        <f>Tabela1[[#This Row],[Cena za enoto]]</f>
        <v>0</v>
      </c>
      <c r="N546" s="139">
        <f t="shared" si="35"/>
        <v>0</v>
      </c>
    </row>
    <row r="547" spans="1:14" s="143" customFormat="1" ht="22.5">
      <c r="A547" s="139">
        <v>541</v>
      </c>
      <c r="B547" s="98"/>
      <c r="C547" s="132">
        <f>IF(H547&lt;&gt;"",COUNTA($H$12:H547),"")</f>
        <v>290</v>
      </c>
      <c r="D547" s="15"/>
      <c r="E547" s="131" t="s">
        <v>728</v>
      </c>
      <c r="F547" s="83" t="s">
        <v>5</v>
      </c>
      <c r="G547" s="16">
        <v>1</v>
      </c>
      <c r="H547" s="169">
        <v>0</v>
      </c>
      <c r="I547" s="177">
        <f t="shared" si="36"/>
        <v>0</v>
      </c>
      <c r="J547" s="42"/>
      <c r="K547" s="141">
        <f>Tabela1[[#This Row],[Količina]]-Tabela1[[#This Row],[Cena skupaj]]</f>
        <v>1</v>
      </c>
      <c r="L547" s="162">
        <f>IF(Tabela1[[#This Row],[Cena za enoto]]=1,Tabela1[[#This Row],[Količina]],0)</f>
        <v>0</v>
      </c>
      <c r="M547" s="139">
        <f>Tabela1[[#This Row],[Cena za enoto]]</f>
        <v>0</v>
      </c>
      <c r="N547" s="139">
        <f t="shared" si="35"/>
        <v>0</v>
      </c>
    </row>
    <row r="548" spans="1:14" s="143" customFormat="1">
      <c r="A548" s="139">
        <v>542</v>
      </c>
      <c r="B548" s="98"/>
      <c r="C548" s="132">
        <f>IF(H548&lt;&gt;"",COUNTA($H$12:H548),"")</f>
        <v>291</v>
      </c>
      <c r="D548" s="15"/>
      <c r="E548" s="131" t="s">
        <v>729</v>
      </c>
      <c r="F548" s="83" t="s">
        <v>14</v>
      </c>
      <c r="G548" s="16">
        <v>8</v>
      </c>
      <c r="H548" s="169">
        <v>0</v>
      </c>
      <c r="I548" s="177">
        <f t="shared" si="36"/>
        <v>0</v>
      </c>
      <c r="J548" s="42"/>
      <c r="K548" s="141">
        <f>Tabela1[[#This Row],[Količina]]-Tabela1[[#This Row],[Cena skupaj]]</f>
        <v>8</v>
      </c>
      <c r="L548" s="162">
        <f>IF(Tabela1[[#This Row],[Cena za enoto]]=1,Tabela1[[#This Row],[Količina]],0)</f>
        <v>0</v>
      </c>
      <c r="M548" s="139">
        <f>Tabela1[[#This Row],[Cena za enoto]]</f>
        <v>0</v>
      </c>
      <c r="N548" s="139">
        <f t="shared" si="35"/>
        <v>0</v>
      </c>
    </row>
    <row r="549" spans="1:14" s="143" customFormat="1" ht="22.5">
      <c r="A549" s="139">
        <v>543</v>
      </c>
      <c r="B549" s="98"/>
      <c r="C549" s="132">
        <f>IF(H549&lt;&gt;"",COUNTA($H$12:H549),"")</f>
        <v>292</v>
      </c>
      <c r="D549" s="15"/>
      <c r="E549" s="131" t="s">
        <v>730</v>
      </c>
      <c r="F549" s="83" t="s">
        <v>5</v>
      </c>
      <c r="G549" s="16">
        <v>1</v>
      </c>
      <c r="H549" s="169">
        <v>0</v>
      </c>
      <c r="I549" s="177">
        <f t="shared" si="36"/>
        <v>0</v>
      </c>
      <c r="J549" s="42"/>
      <c r="K549" s="141">
        <f>Tabela1[[#This Row],[Količina]]-Tabela1[[#This Row],[Cena skupaj]]</f>
        <v>1</v>
      </c>
      <c r="L549" s="162">
        <f>IF(Tabela1[[#This Row],[Cena za enoto]]=1,Tabela1[[#This Row],[Količina]],0)</f>
        <v>0</v>
      </c>
      <c r="M549" s="139">
        <f>Tabela1[[#This Row],[Cena za enoto]]</f>
        <v>0</v>
      </c>
      <c r="N549" s="139">
        <f t="shared" si="35"/>
        <v>0</v>
      </c>
    </row>
    <row r="550" spans="1:14" s="143" customFormat="1">
      <c r="A550" s="139">
        <v>544</v>
      </c>
      <c r="B550" s="98"/>
      <c r="C550" s="132">
        <f>IF(H550&lt;&gt;"",COUNTA($H$12:H550),"")</f>
        <v>293</v>
      </c>
      <c r="D550" s="15"/>
      <c r="E550" s="131" t="s">
        <v>731</v>
      </c>
      <c r="F550" s="83" t="s">
        <v>14</v>
      </c>
      <c r="G550" s="16">
        <v>4</v>
      </c>
      <c r="H550" s="169">
        <v>0</v>
      </c>
      <c r="I550" s="177">
        <f t="shared" si="36"/>
        <v>0</v>
      </c>
      <c r="J550" s="42"/>
      <c r="K550" s="141">
        <f>Tabela1[[#This Row],[Količina]]-Tabela1[[#This Row],[Cena skupaj]]</f>
        <v>4</v>
      </c>
      <c r="L550" s="162">
        <f>IF(Tabela1[[#This Row],[Cena za enoto]]=1,Tabela1[[#This Row],[Količina]],0)</f>
        <v>0</v>
      </c>
      <c r="M550" s="139">
        <f>Tabela1[[#This Row],[Cena za enoto]]</f>
        <v>0</v>
      </c>
      <c r="N550" s="139">
        <f t="shared" si="35"/>
        <v>0</v>
      </c>
    </row>
    <row r="551" spans="1:14" s="143" customFormat="1">
      <c r="A551" s="139">
        <v>545</v>
      </c>
      <c r="B551" s="98"/>
      <c r="C551" s="132" t="str">
        <f>IF(H551&lt;&gt;"",COUNTA($H$12:H551),"")</f>
        <v/>
      </c>
      <c r="D551" s="15" t="s">
        <v>621</v>
      </c>
      <c r="E551" s="131" t="s">
        <v>732</v>
      </c>
      <c r="F551" s="83"/>
      <c r="G551" s="16"/>
      <c r="H551" s="159"/>
      <c r="I551" s="177" t="str">
        <f t="shared" si="36"/>
        <v/>
      </c>
      <c r="J551" s="42"/>
      <c r="K551" s="141"/>
      <c r="L551" s="162">
        <f>IF(Tabela1[[#This Row],[Cena za enoto]]=1,Tabela1[[#This Row],[Količina]],0)</f>
        <v>0</v>
      </c>
      <c r="M551" s="139">
        <f>Tabela1[[#This Row],[Cena za enoto]]</f>
        <v>0</v>
      </c>
      <c r="N551" s="139">
        <f t="shared" si="35"/>
        <v>0</v>
      </c>
    </row>
    <row r="552" spans="1:14" s="143" customFormat="1" ht="22.5">
      <c r="A552" s="139">
        <v>546</v>
      </c>
      <c r="B552" s="98"/>
      <c r="C552" s="132">
        <f>IF(H552&lt;&gt;"",COUNTA($H$12:H552),"")</f>
        <v>294</v>
      </c>
      <c r="D552" s="15"/>
      <c r="E552" s="131" t="s">
        <v>733</v>
      </c>
      <c r="F552" s="83" t="s">
        <v>5</v>
      </c>
      <c r="G552" s="16">
        <v>1</v>
      </c>
      <c r="H552" s="169">
        <v>0</v>
      </c>
      <c r="I552" s="177">
        <f t="shared" si="36"/>
        <v>0</v>
      </c>
      <c r="J552" s="42"/>
      <c r="K552" s="141">
        <f>Tabela1[[#This Row],[Količina]]-Tabela1[[#This Row],[Cena skupaj]]</f>
        <v>1</v>
      </c>
      <c r="L552" s="162">
        <f>IF(Tabela1[[#This Row],[Cena za enoto]]=1,Tabela1[[#This Row],[Količina]],0)</f>
        <v>0</v>
      </c>
      <c r="M552" s="139">
        <f>Tabela1[[#This Row],[Cena za enoto]]</f>
        <v>0</v>
      </c>
      <c r="N552" s="139">
        <f t="shared" si="35"/>
        <v>0</v>
      </c>
    </row>
    <row r="553" spans="1:14" s="143" customFormat="1">
      <c r="A553" s="139">
        <v>547</v>
      </c>
      <c r="B553" s="98"/>
      <c r="C553" s="132">
        <f>IF(H553&lt;&gt;"",COUNTA($H$12:H553),"")</f>
        <v>295</v>
      </c>
      <c r="D553" s="15"/>
      <c r="E553" s="131" t="s">
        <v>729</v>
      </c>
      <c r="F553" s="83" t="s">
        <v>14</v>
      </c>
      <c r="G553" s="16">
        <v>5</v>
      </c>
      <c r="H553" s="169">
        <v>0</v>
      </c>
      <c r="I553" s="177">
        <f t="shared" si="36"/>
        <v>0</v>
      </c>
      <c r="J553" s="42"/>
      <c r="K553" s="141">
        <f>Tabela1[[#This Row],[Količina]]-Tabela1[[#This Row],[Cena skupaj]]</f>
        <v>5</v>
      </c>
      <c r="L553" s="162">
        <f>IF(Tabela1[[#This Row],[Cena za enoto]]=1,Tabela1[[#This Row],[Količina]],0)</f>
        <v>0</v>
      </c>
      <c r="M553" s="139">
        <f>Tabela1[[#This Row],[Cena za enoto]]</f>
        <v>0</v>
      </c>
      <c r="N553" s="139">
        <f t="shared" si="35"/>
        <v>0</v>
      </c>
    </row>
    <row r="554" spans="1:14" s="143" customFormat="1" ht="22.5">
      <c r="A554" s="139">
        <v>548</v>
      </c>
      <c r="B554" s="98"/>
      <c r="C554" s="132">
        <f>IF(H554&lt;&gt;"",COUNTA($H$12:H554),"")</f>
        <v>296</v>
      </c>
      <c r="D554" s="15"/>
      <c r="E554" s="131" t="s">
        <v>734</v>
      </c>
      <c r="F554" s="83" t="s">
        <v>5</v>
      </c>
      <c r="G554" s="16">
        <v>1</v>
      </c>
      <c r="H554" s="169">
        <v>0</v>
      </c>
      <c r="I554" s="177">
        <f t="shared" si="36"/>
        <v>0</v>
      </c>
      <c r="J554" s="42"/>
      <c r="K554" s="141">
        <f>Tabela1[[#This Row],[Količina]]-Tabela1[[#This Row],[Cena skupaj]]</f>
        <v>1</v>
      </c>
      <c r="L554" s="162">
        <f>IF(Tabela1[[#This Row],[Cena za enoto]]=1,Tabela1[[#This Row],[Količina]],0)</f>
        <v>0</v>
      </c>
      <c r="M554" s="139">
        <f>Tabela1[[#This Row],[Cena za enoto]]</f>
        <v>0</v>
      </c>
      <c r="N554" s="139">
        <f t="shared" si="35"/>
        <v>0</v>
      </c>
    </row>
    <row r="555" spans="1:14" s="143" customFormat="1">
      <c r="A555" s="139">
        <v>549</v>
      </c>
      <c r="B555" s="98"/>
      <c r="C555" s="132">
        <f>IF(H555&lt;&gt;"",COUNTA($H$12:H555),"")</f>
        <v>297</v>
      </c>
      <c r="D555" s="15"/>
      <c r="E555" s="131" t="s">
        <v>731</v>
      </c>
      <c r="F555" s="83" t="s">
        <v>14</v>
      </c>
      <c r="G555" s="16">
        <v>1</v>
      </c>
      <c r="H555" s="169">
        <v>0</v>
      </c>
      <c r="I555" s="177">
        <f t="shared" si="36"/>
        <v>0</v>
      </c>
      <c r="J555" s="42"/>
      <c r="K555" s="141">
        <f>Tabela1[[#This Row],[Količina]]-Tabela1[[#This Row],[Cena skupaj]]</f>
        <v>1</v>
      </c>
      <c r="L555" s="162">
        <f>IF(Tabela1[[#This Row],[Cena za enoto]]=1,Tabela1[[#This Row],[Količina]],0)</f>
        <v>0</v>
      </c>
      <c r="M555" s="139">
        <f>Tabela1[[#This Row],[Cena za enoto]]</f>
        <v>0</v>
      </c>
      <c r="N555" s="139">
        <f t="shared" si="35"/>
        <v>0</v>
      </c>
    </row>
    <row r="556" spans="1:14" s="143" customFormat="1">
      <c r="A556" s="139">
        <v>550</v>
      </c>
      <c r="B556" s="98"/>
      <c r="C556" s="132" t="str">
        <f>IF(H556&lt;&gt;"",COUNTA($H$12:H556),"")</f>
        <v/>
      </c>
      <c r="D556" s="15" t="s">
        <v>623</v>
      </c>
      <c r="E556" s="131" t="s">
        <v>735</v>
      </c>
      <c r="F556" s="83"/>
      <c r="G556" s="16"/>
      <c r="H556" s="159"/>
      <c r="I556" s="177" t="str">
        <f t="shared" si="36"/>
        <v/>
      </c>
      <c r="J556" s="42"/>
      <c r="K556" s="141"/>
      <c r="L556" s="162">
        <f>IF(Tabela1[[#This Row],[Cena za enoto]]=1,Tabela1[[#This Row],[Količina]],0)</f>
        <v>0</v>
      </c>
      <c r="M556" s="139">
        <f>Tabela1[[#This Row],[Cena za enoto]]</f>
        <v>0</v>
      </c>
      <c r="N556" s="139">
        <f t="shared" si="35"/>
        <v>0</v>
      </c>
    </row>
    <row r="557" spans="1:14" s="143" customFormat="1" ht="22.5">
      <c r="A557" s="139">
        <v>551</v>
      </c>
      <c r="B557" s="98"/>
      <c r="C557" s="132">
        <f>IF(H557&lt;&gt;"",COUNTA($H$12:H557),"")</f>
        <v>298</v>
      </c>
      <c r="D557" s="15"/>
      <c r="E557" s="131" t="s">
        <v>736</v>
      </c>
      <c r="F557" s="83" t="s">
        <v>5</v>
      </c>
      <c r="G557" s="16">
        <v>1</v>
      </c>
      <c r="H557" s="169">
        <v>0</v>
      </c>
      <c r="I557" s="177">
        <f t="shared" si="36"/>
        <v>0</v>
      </c>
      <c r="J557" s="42"/>
      <c r="K557" s="141">
        <f>Tabela1[[#This Row],[Količina]]-Tabela1[[#This Row],[Cena skupaj]]</f>
        <v>1</v>
      </c>
      <c r="L557" s="162">
        <f>IF(Tabela1[[#This Row],[Cena za enoto]]=1,Tabela1[[#This Row],[Količina]],0)</f>
        <v>0</v>
      </c>
      <c r="M557" s="139">
        <f>Tabela1[[#This Row],[Cena za enoto]]</f>
        <v>0</v>
      </c>
      <c r="N557" s="139">
        <f t="shared" si="35"/>
        <v>0</v>
      </c>
    </row>
    <row r="558" spans="1:14" s="143" customFormat="1">
      <c r="A558" s="139">
        <v>552</v>
      </c>
      <c r="B558" s="98"/>
      <c r="C558" s="132">
        <f>IF(H558&lt;&gt;"",COUNTA($H$12:H558),"")</f>
        <v>299</v>
      </c>
      <c r="D558" s="15"/>
      <c r="E558" s="131" t="s">
        <v>729</v>
      </c>
      <c r="F558" s="83" t="s">
        <v>14</v>
      </c>
      <c r="G558" s="16">
        <v>3</v>
      </c>
      <c r="H558" s="169">
        <v>0</v>
      </c>
      <c r="I558" s="177">
        <f t="shared" si="36"/>
        <v>0</v>
      </c>
      <c r="J558" s="42"/>
      <c r="K558" s="141">
        <f>Tabela1[[#This Row],[Količina]]-Tabela1[[#This Row],[Cena skupaj]]</f>
        <v>3</v>
      </c>
      <c r="L558" s="162">
        <f>IF(Tabela1[[#This Row],[Cena za enoto]]=1,Tabela1[[#This Row],[Količina]],0)</f>
        <v>0</v>
      </c>
      <c r="M558" s="139">
        <f>Tabela1[[#This Row],[Cena za enoto]]</f>
        <v>0</v>
      </c>
      <c r="N558" s="139">
        <f t="shared" si="35"/>
        <v>0</v>
      </c>
    </row>
    <row r="559" spans="1:14" s="143" customFormat="1" ht="22.5">
      <c r="A559" s="139">
        <v>553</v>
      </c>
      <c r="B559" s="98"/>
      <c r="C559" s="132">
        <f>IF(H559&lt;&gt;"",COUNTA($H$12:H559),"")</f>
        <v>300</v>
      </c>
      <c r="D559" s="15"/>
      <c r="E559" s="131" t="s">
        <v>737</v>
      </c>
      <c r="F559" s="83" t="s">
        <v>5</v>
      </c>
      <c r="G559" s="16">
        <v>1</v>
      </c>
      <c r="H559" s="169">
        <v>0</v>
      </c>
      <c r="I559" s="177">
        <f t="shared" ref="I559:I570" si="37">IF(ISNUMBER(G559),ROUND(G559*H559,2),"")</f>
        <v>0</v>
      </c>
      <c r="J559" s="42"/>
      <c r="K559" s="141">
        <f>Tabela1[[#This Row],[Količina]]-Tabela1[[#This Row],[Cena skupaj]]</f>
        <v>1</v>
      </c>
      <c r="L559" s="162">
        <f>IF(Tabela1[[#This Row],[Cena za enoto]]=1,Tabela1[[#This Row],[Količina]],0)</f>
        <v>0</v>
      </c>
      <c r="M559" s="139">
        <f>Tabela1[[#This Row],[Cena za enoto]]</f>
        <v>0</v>
      </c>
      <c r="N559" s="139">
        <f t="shared" si="35"/>
        <v>0</v>
      </c>
    </row>
    <row r="560" spans="1:14" s="143" customFormat="1">
      <c r="A560" s="139">
        <v>554</v>
      </c>
      <c r="B560" s="98"/>
      <c r="C560" s="132">
        <f>IF(H560&lt;&gt;"",COUNTA($H$12:H560),"")</f>
        <v>301</v>
      </c>
      <c r="D560" s="15"/>
      <c r="E560" s="131" t="s">
        <v>731</v>
      </c>
      <c r="F560" s="83" t="s">
        <v>14</v>
      </c>
      <c r="G560" s="16">
        <v>5</v>
      </c>
      <c r="H560" s="169">
        <v>0</v>
      </c>
      <c r="I560" s="177">
        <f t="shared" si="37"/>
        <v>0</v>
      </c>
      <c r="J560" s="42"/>
      <c r="K560" s="141">
        <f>Tabela1[[#This Row],[Količina]]-Tabela1[[#This Row],[Cena skupaj]]</f>
        <v>5</v>
      </c>
      <c r="L560" s="162">
        <f>IF(Tabela1[[#This Row],[Cena za enoto]]=1,Tabela1[[#This Row],[Količina]],0)</f>
        <v>0</v>
      </c>
      <c r="M560" s="139">
        <f>Tabela1[[#This Row],[Cena za enoto]]</f>
        <v>0</v>
      </c>
      <c r="N560" s="139">
        <f t="shared" si="35"/>
        <v>0</v>
      </c>
    </row>
    <row r="561" spans="1:14" s="143" customFormat="1" ht="22.5">
      <c r="A561" s="139">
        <v>555</v>
      </c>
      <c r="B561" s="98"/>
      <c r="C561" s="132" t="str">
        <f>IF(H561&lt;&gt;"",COUNTA($H$12:H561),"")</f>
        <v/>
      </c>
      <c r="D561" s="15" t="s">
        <v>3239</v>
      </c>
      <c r="E561" s="131" t="s">
        <v>738</v>
      </c>
      <c r="F561" s="83"/>
      <c r="G561" s="16"/>
      <c r="H561" s="159"/>
      <c r="I561" s="177" t="str">
        <f t="shared" si="37"/>
        <v/>
      </c>
      <c r="J561" s="42"/>
      <c r="K561" s="141"/>
      <c r="L561" s="162">
        <f>IF(Tabela1[[#This Row],[Cena za enoto]]=1,Tabela1[[#This Row],[Količina]],0)</f>
        <v>0</v>
      </c>
      <c r="M561" s="139">
        <f>Tabela1[[#This Row],[Cena za enoto]]</f>
        <v>0</v>
      </c>
      <c r="N561" s="139">
        <f t="shared" si="35"/>
        <v>0</v>
      </c>
    </row>
    <row r="562" spans="1:14" s="143" customFormat="1">
      <c r="A562" s="139">
        <v>556</v>
      </c>
      <c r="B562" s="98"/>
      <c r="C562" s="132">
        <f>IF(H562&lt;&gt;"",COUNTA($H$12:H562),"")</f>
        <v>302</v>
      </c>
      <c r="D562" s="15"/>
      <c r="E562" s="131" t="s">
        <v>739</v>
      </c>
      <c r="F562" s="83" t="s">
        <v>10</v>
      </c>
      <c r="G562" s="16">
        <v>186</v>
      </c>
      <c r="H562" s="169">
        <v>0</v>
      </c>
      <c r="I562" s="177">
        <f t="shared" si="37"/>
        <v>0</v>
      </c>
      <c r="J562" s="42"/>
      <c r="K562" s="141">
        <f>Tabela1[[#This Row],[Količina]]-Tabela1[[#This Row],[Cena skupaj]]</f>
        <v>186</v>
      </c>
      <c r="L562" s="162">
        <f>IF(Tabela1[[#This Row],[Cena za enoto]]=1,Tabela1[[#This Row],[Količina]],0)</f>
        <v>0</v>
      </c>
      <c r="M562" s="139">
        <f>Tabela1[[#This Row],[Cena za enoto]]</f>
        <v>0</v>
      </c>
      <c r="N562" s="139">
        <f t="shared" si="35"/>
        <v>0</v>
      </c>
    </row>
    <row r="563" spans="1:14" s="143" customFormat="1">
      <c r="A563" s="139">
        <v>557</v>
      </c>
      <c r="B563" s="98"/>
      <c r="C563" s="132">
        <f>IF(H563&lt;&gt;"",COUNTA($H$12:H563),"")</f>
        <v>303</v>
      </c>
      <c r="D563" s="15"/>
      <c r="E563" s="131" t="s">
        <v>740</v>
      </c>
      <c r="F563" s="83" t="s">
        <v>10</v>
      </c>
      <c r="G563" s="16">
        <v>10</v>
      </c>
      <c r="H563" s="169">
        <v>0</v>
      </c>
      <c r="I563" s="177">
        <f t="shared" si="37"/>
        <v>0</v>
      </c>
      <c r="J563" s="42"/>
      <c r="K563" s="141">
        <f>Tabela1[[#This Row],[Količina]]-Tabela1[[#This Row],[Cena skupaj]]</f>
        <v>10</v>
      </c>
      <c r="L563" s="162">
        <f>IF(Tabela1[[#This Row],[Cena za enoto]]=1,Tabela1[[#This Row],[Količina]],0)</f>
        <v>0</v>
      </c>
      <c r="M563" s="139">
        <f>Tabela1[[#This Row],[Cena za enoto]]</f>
        <v>0</v>
      </c>
      <c r="N563" s="139">
        <f t="shared" si="35"/>
        <v>0</v>
      </c>
    </row>
    <row r="564" spans="1:14" ht="22.5">
      <c r="A564" s="139">
        <v>558</v>
      </c>
      <c r="B564" s="98"/>
      <c r="C564" s="132">
        <f>IF(H564&lt;&gt;"",COUNTA($H$12:H564),"")</f>
        <v>304</v>
      </c>
      <c r="D564" s="15" t="s">
        <v>3240</v>
      </c>
      <c r="E564" s="131" t="s">
        <v>741</v>
      </c>
      <c r="F564" s="83" t="s">
        <v>10</v>
      </c>
      <c r="G564" s="16">
        <v>1</v>
      </c>
      <c r="H564" s="169">
        <v>0</v>
      </c>
      <c r="I564" s="177">
        <f t="shared" si="37"/>
        <v>0</v>
      </c>
      <c r="K564" s="141">
        <f>Tabela1[[#This Row],[Količina]]-Tabela1[[#This Row],[Cena skupaj]]</f>
        <v>1</v>
      </c>
      <c r="L564" s="162">
        <f>IF(Tabela1[[#This Row],[Cena za enoto]]=1,Tabela1[[#This Row],[Količina]],0)</f>
        <v>0</v>
      </c>
      <c r="M564" s="139">
        <f>Tabela1[[#This Row],[Cena za enoto]]</f>
        <v>0</v>
      </c>
      <c r="N564" s="139">
        <f t="shared" si="35"/>
        <v>0</v>
      </c>
    </row>
    <row r="565" spans="1:14" ht="22.5">
      <c r="A565" s="139">
        <v>559</v>
      </c>
      <c r="B565" s="98"/>
      <c r="C565" s="132">
        <f>IF(H565&lt;&gt;"",COUNTA($H$12:H565),"")</f>
        <v>305</v>
      </c>
      <c r="D565" s="15" t="s">
        <v>3241</v>
      </c>
      <c r="E565" s="131" t="s">
        <v>742</v>
      </c>
      <c r="F565" s="83" t="s">
        <v>10</v>
      </c>
      <c r="G565" s="16">
        <v>2</v>
      </c>
      <c r="H565" s="169">
        <v>0</v>
      </c>
      <c r="I565" s="177">
        <f t="shared" si="37"/>
        <v>0</v>
      </c>
      <c r="K565" s="141">
        <f>Tabela1[[#This Row],[Količina]]-Tabela1[[#This Row],[Cena skupaj]]</f>
        <v>2</v>
      </c>
      <c r="L565" s="162">
        <f>IF(Tabela1[[#This Row],[Cena za enoto]]=1,Tabela1[[#This Row],[Količina]],0)</f>
        <v>0</v>
      </c>
      <c r="M565" s="139">
        <f>Tabela1[[#This Row],[Cena za enoto]]</f>
        <v>0</v>
      </c>
      <c r="N565" s="139">
        <f t="shared" si="35"/>
        <v>0</v>
      </c>
    </row>
    <row r="566" spans="1:14" s="143" customFormat="1" ht="33.75">
      <c r="A566" s="139">
        <v>560</v>
      </c>
      <c r="B566" s="98"/>
      <c r="C566" s="132" t="str">
        <f>IF(H566&lt;&gt;"",COUNTA($H$12:H566),"")</f>
        <v/>
      </c>
      <c r="D566" s="15" t="s">
        <v>3242</v>
      </c>
      <c r="E566" s="131" t="s">
        <v>743</v>
      </c>
      <c r="F566" s="83"/>
      <c r="G566" s="16"/>
      <c r="H566" s="159"/>
      <c r="I566" s="177" t="str">
        <f t="shared" si="37"/>
        <v/>
      </c>
      <c r="J566" s="42"/>
      <c r="K566" s="141"/>
      <c r="L566" s="162">
        <f>IF(Tabela1[[#This Row],[Cena za enoto]]=1,Tabela1[[#This Row],[Količina]],0)</f>
        <v>0</v>
      </c>
      <c r="M566" s="139">
        <f>Tabela1[[#This Row],[Cena za enoto]]</f>
        <v>0</v>
      </c>
      <c r="N566" s="139">
        <f t="shared" si="35"/>
        <v>0</v>
      </c>
    </row>
    <row r="567" spans="1:14" s="143" customFormat="1">
      <c r="A567" s="139">
        <v>561</v>
      </c>
      <c r="B567" s="98"/>
      <c r="C567" s="132">
        <f>IF(H567&lt;&gt;"",COUNTA($H$12:H567),"")</f>
        <v>306</v>
      </c>
      <c r="D567" s="15"/>
      <c r="E567" s="131" t="s">
        <v>744</v>
      </c>
      <c r="F567" s="83" t="s">
        <v>10</v>
      </c>
      <c r="G567" s="16">
        <v>1</v>
      </c>
      <c r="H567" s="169">
        <v>0</v>
      </c>
      <c r="I567" s="177">
        <f t="shared" si="37"/>
        <v>0</v>
      </c>
      <c r="J567" s="42"/>
      <c r="K567" s="141">
        <f>Tabela1[[#This Row],[Količina]]-Tabela1[[#This Row],[Cena skupaj]]</f>
        <v>1</v>
      </c>
      <c r="L567" s="162">
        <f>IF(Tabela1[[#This Row],[Cena za enoto]]=1,Tabela1[[#This Row],[Količina]],0)</f>
        <v>0</v>
      </c>
      <c r="M567" s="139">
        <f>Tabela1[[#This Row],[Cena za enoto]]</f>
        <v>0</v>
      </c>
      <c r="N567" s="139">
        <f t="shared" si="35"/>
        <v>0</v>
      </c>
    </row>
    <row r="568" spans="1:14" ht="33.75">
      <c r="A568" s="139">
        <v>562</v>
      </c>
      <c r="B568" s="98"/>
      <c r="C568" s="132">
        <f>IF(H568&lt;&gt;"",COUNTA($H$12:H568),"")</f>
        <v>307</v>
      </c>
      <c r="D568" s="15" t="s">
        <v>3243</v>
      </c>
      <c r="E568" s="131" t="s">
        <v>745</v>
      </c>
      <c r="F568" s="83" t="s">
        <v>14</v>
      </c>
      <c r="G568" s="16">
        <v>13</v>
      </c>
      <c r="H568" s="169">
        <v>0</v>
      </c>
      <c r="I568" s="177">
        <f t="shared" si="37"/>
        <v>0</v>
      </c>
      <c r="K568" s="141">
        <f>Tabela1[[#This Row],[Količina]]-Tabela1[[#This Row],[Cena skupaj]]</f>
        <v>13</v>
      </c>
      <c r="L568" s="162">
        <f>IF(Tabela1[[#This Row],[Cena za enoto]]=1,Tabela1[[#This Row],[Količina]],0)</f>
        <v>0</v>
      </c>
      <c r="M568" s="139">
        <f>Tabela1[[#This Row],[Cena za enoto]]</f>
        <v>0</v>
      </c>
      <c r="N568" s="139">
        <f t="shared" si="35"/>
        <v>0</v>
      </c>
    </row>
    <row r="569" spans="1:14" ht="33.75">
      <c r="A569" s="139">
        <v>563</v>
      </c>
      <c r="B569" s="98"/>
      <c r="C569" s="132">
        <f>IF(H569&lt;&gt;"",COUNTA($H$12:H569),"")</f>
        <v>308</v>
      </c>
      <c r="D569" s="15" t="s">
        <v>3244</v>
      </c>
      <c r="E569" s="131" t="s">
        <v>746</v>
      </c>
      <c r="F569" s="83" t="s">
        <v>6</v>
      </c>
      <c r="G569" s="16">
        <v>6</v>
      </c>
      <c r="H569" s="169">
        <v>0</v>
      </c>
      <c r="I569" s="177">
        <f t="shared" si="37"/>
        <v>0</v>
      </c>
      <c r="K569" s="141">
        <f>Tabela1[[#This Row],[Količina]]-Tabela1[[#This Row],[Cena skupaj]]</f>
        <v>6</v>
      </c>
      <c r="L569" s="162">
        <f>IF(Tabela1[[#This Row],[Cena za enoto]]=1,Tabela1[[#This Row],[Količina]],0)</f>
        <v>0</v>
      </c>
      <c r="M569" s="139">
        <f>Tabela1[[#This Row],[Cena za enoto]]</f>
        <v>0</v>
      </c>
      <c r="N569" s="139">
        <f t="shared" si="35"/>
        <v>0</v>
      </c>
    </row>
    <row r="570" spans="1:14">
      <c r="A570" s="139">
        <v>564</v>
      </c>
      <c r="B570" s="98"/>
      <c r="C570" s="132">
        <f>IF(H570&lt;&gt;"",COUNTA($H$12:H570),"")</f>
        <v>309</v>
      </c>
      <c r="D570" s="15" t="s">
        <v>3245</v>
      </c>
      <c r="E570" s="131" t="s">
        <v>747</v>
      </c>
      <c r="F570" s="83" t="s">
        <v>14</v>
      </c>
      <c r="G570" s="16">
        <v>742</v>
      </c>
      <c r="H570" s="169">
        <v>0</v>
      </c>
      <c r="I570" s="177">
        <f t="shared" si="37"/>
        <v>0</v>
      </c>
      <c r="K570" s="141">
        <f>Tabela1[[#This Row],[Količina]]-Tabela1[[#This Row],[Cena skupaj]]</f>
        <v>742</v>
      </c>
      <c r="L570" s="162">
        <f>IF(Tabela1[[#This Row],[Cena za enoto]]=1,Tabela1[[#This Row],[Količina]],0)</f>
        <v>0</v>
      </c>
      <c r="M570" s="139">
        <f>Tabela1[[#This Row],[Cena za enoto]]</f>
        <v>0</v>
      </c>
      <c r="N570" s="139">
        <f t="shared" si="35"/>
        <v>0</v>
      </c>
    </row>
    <row r="571" spans="1:14">
      <c r="A571" s="139">
        <v>565</v>
      </c>
      <c r="B571" s="93">
        <v>3</v>
      </c>
      <c r="C571" s="192" t="str">
        <f>IF(H571&lt;&gt;"",COUNTA($H$12:H571),"")</f>
        <v/>
      </c>
      <c r="D571" s="14"/>
      <c r="E571" s="193" t="s">
        <v>750</v>
      </c>
      <c r="F571" s="114"/>
      <c r="G571" s="37"/>
      <c r="H571" s="160"/>
      <c r="I571" s="158">
        <f>SUM(I572:I613)</f>
        <v>0</v>
      </c>
      <c r="K571" s="141">
        <f>Tabela1[[#This Row],[Količina]]-Tabela1[[#This Row],[Cena skupaj]]</f>
        <v>0</v>
      </c>
      <c r="L571" s="162">
        <f>IF(Tabela1[[#This Row],[Cena za enoto]]=1,Tabela1[[#This Row],[Količina]],0)</f>
        <v>0</v>
      </c>
      <c r="M571" s="139">
        <f>Tabela1[[#This Row],[Cena za enoto]]</f>
        <v>0</v>
      </c>
      <c r="N571" s="139">
        <f t="shared" si="35"/>
        <v>0</v>
      </c>
    </row>
    <row r="572" spans="1:14">
      <c r="A572" s="139">
        <v>566</v>
      </c>
      <c r="B572" s="98"/>
      <c r="C572" s="132">
        <f>IF(H572&lt;&gt;"",COUNTA($H$12:H572),"")</f>
        <v>310</v>
      </c>
      <c r="D572" s="15" t="s">
        <v>3226</v>
      </c>
      <c r="E572" s="131" t="s">
        <v>22</v>
      </c>
      <c r="F572" s="83" t="s">
        <v>14</v>
      </c>
      <c r="G572" s="16">
        <v>100</v>
      </c>
      <c r="H572" s="169">
        <v>0</v>
      </c>
      <c r="I572" s="177">
        <f t="shared" ref="I572:I613" si="38">IF(ISNUMBER(G572),ROUND(G572*H572,2),"")</f>
        <v>0</v>
      </c>
      <c r="K572" s="141">
        <f>Tabela1[[#This Row],[Količina]]-Tabela1[[#This Row],[Cena skupaj]]</f>
        <v>100</v>
      </c>
      <c r="L572" s="162">
        <f>IF(Tabela1[[#This Row],[Cena za enoto]]=1,Tabela1[[#This Row],[Količina]],0)</f>
        <v>0</v>
      </c>
      <c r="M572" s="139">
        <f>Tabela1[[#This Row],[Cena za enoto]]</f>
        <v>0</v>
      </c>
      <c r="N572" s="139">
        <f t="shared" si="35"/>
        <v>0</v>
      </c>
    </row>
    <row r="573" spans="1:14">
      <c r="A573" s="139">
        <v>567</v>
      </c>
      <c r="B573" s="98"/>
      <c r="C573" s="132">
        <f>IF(H573&lt;&gt;"",COUNTA($H$12:H573),"")</f>
        <v>311</v>
      </c>
      <c r="D573" s="15" t="s">
        <v>3227</v>
      </c>
      <c r="E573" s="131" t="s">
        <v>23</v>
      </c>
      <c r="F573" s="83" t="s">
        <v>10</v>
      </c>
      <c r="G573" s="16">
        <v>6</v>
      </c>
      <c r="H573" s="169">
        <v>0</v>
      </c>
      <c r="I573" s="177">
        <f t="shared" si="38"/>
        <v>0</v>
      </c>
      <c r="K573" s="141">
        <f>Tabela1[[#This Row],[Količina]]-Tabela1[[#This Row],[Cena skupaj]]</f>
        <v>6</v>
      </c>
      <c r="L573" s="162">
        <f>IF(Tabela1[[#This Row],[Cena za enoto]]=1,Tabela1[[#This Row],[Količina]],0)</f>
        <v>0</v>
      </c>
      <c r="M573" s="139">
        <f>Tabela1[[#This Row],[Cena za enoto]]</f>
        <v>0</v>
      </c>
      <c r="N573" s="139">
        <f t="shared" si="35"/>
        <v>0</v>
      </c>
    </row>
    <row r="574" spans="1:14" s="143" customFormat="1">
      <c r="A574" s="139">
        <v>568</v>
      </c>
      <c r="B574" s="98"/>
      <c r="C574" s="132">
        <f>IF(H574&lt;&gt;"",COUNTA($H$12:H574),"")</f>
        <v>312</v>
      </c>
      <c r="D574" s="15" t="s">
        <v>3224</v>
      </c>
      <c r="E574" s="131" t="s">
        <v>751</v>
      </c>
      <c r="F574" s="83" t="s">
        <v>7</v>
      </c>
      <c r="G574" s="16">
        <v>86</v>
      </c>
      <c r="H574" s="169">
        <v>0</v>
      </c>
      <c r="I574" s="177">
        <f t="shared" si="38"/>
        <v>0</v>
      </c>
      <c r="J574" s="42"/>
      <c r="K574" s="141">
        <f>Tabela1[[#This Row],[Količina]]-Tabela1[[#This Row],[Cena skupaj]]</f>
        <v>86</v>
      </c>
      <c r="L574" s="162">
        <f>IF(Tabela1[[#This Row],[Cena za enoto]]=1,Tabela1[[#This Row],[Količina]],0)</f>
        <v>0</v>
      </c>
      <c r="M574" s="139">
        <f>Tabela1[[#This Row],[Cena za enoto]]</f>
        <v>0</v>
      </c>
      <c r="N574" s="139">
        <f t="shared" si="35"/>
        <v>0</v>
      </c>
    </row>
    <row r="575" spans="1:14" s="143" customFormat="1" ht="22.5">
      <c r="A575" s="139">
        <v>569</v>
      </c>
      <c r="B575" s="98"/>
      <c r="C575" s="132" t="str">
        <f>IF(H575&lt;&gt;"",COUNTA($H$12:H575),"")</f>
        <v/>
      </c>
      <c r="D575" s="15"/>
      <c r="E575" s="131" t="s">
        <v>752</v>
      </c>
      <c r="F575" s="83"/>
      <c r="G575" s="16"/>
      <c r="H575" s="159"/>
      <c r="I575" s="177" t="str">
        <f t="shared" si="38"/>
        <v/>
      </c>
      <c r="J575" s="42"/>
      <c r="K575" s="141"/>
      <c r="L575" s="162">
        <f>IF(Tabela1[[#This Row],[Cena za enoto]]=1,Tabela1[[#This Row],[Količina]],0)</f>
        <v>0</v>
      </c>
      <c r="M575" s="139">
        <f>Tabela1[[#This Row],[Cena za enoto]]</f>
        <v>0</v>
      </c>
      <c r="N575" s="139">
        <f t="shared" si="35"/>
        <v>0</v>
      </c>
    </row>
    <row r="576" spans="1:14" ht="22.5">
      <c r="A576" s="139">
        <v>570</v>
      </c>
      <c r="B576" s="99"/>
      <c r="C576" s="194">
        <f>IF(H576&lt;&gt;"",COUNTA($H$12:H576),"")</f>
        <v>313</v>
      </c>
      <c r="D576" s="15" t="s">
        <v>3228</v>
      </c>
      <c r="E576" s="131" t="s">
        <v>753</v>
      </c>
      <c r="F576" s="83" t="s">
        <v>6</v>
      </c>
      <c r="G576" s="16">
        <v>770</v>
      </c>
      <c r="H576" s="169">
        <v>0</v>
      </c>
      <c r="I576" s="177">
        <f t="shared" si="38"/>
        <v>0</v>
      </c>
      <c r="K576" s="141">
        <f>Tabela1[[#This Row],[Količina]]-Tabela1[[#This Row],[Cena skupaj]]</f>
        <v>770</v>
      </c>
      <c r="L576" s="162">
        <f>IF(Tabela1[[#This Row],[Cena za enoto]]=1,Tabela1[[#This Row],[Količina]],0)</f>
        <v>0</v>
      </c>
      <c r="M576" s="139">
        <f>Tabela1[[#This Row],[Cena za enoto]]</f>
        <v>0</v>
      </c>
      <c r="N576" s="139">
        <f t="shared" si="35"/>
        <v>0</v>
      </c>
    </row>
    <row r="577" spans="1:14" ht="33.75">
      <c r="A577" s="139">
        <v>571</v>
      </c>
      <c r="B577" s="101"/>
      <c r="C577" s="194">
        <f>IF(H577&lt;&gt;"",COUNTA($H$12:H577),"")</f>
        <v>314</v>
      </c>
      <c r="D577" s="15" t="s">
        <v>3229</v>
      </c>
      <c r="E577" s="131" t="s">
        <v>754</v>
      </c>
      <c r="F577" s="83" t="s">
        <v>7</v>
      </c>
      <c r="G577" s="16">
        <v>460</v>
      </c>
      <c r="H577" s="169">
        <v>0</v>
      </c>
      <c r="I577" s="177">
        <f t="shared" si="38"/>
        <v>0</v>
      </c>
      <c r="K577" s="141">
        <f>Tabela1[[#This Row],[Količina]]-Tabela1[[#This Row],[Cena skupaj]]</f>
        <v>460</v>
      </c>
      <c r="L577" s="162">
        <f>IF(Tabela1[[#This Row],[Cena za enoto]]=1,Tabela1[[#This Row],[Količina]],0)</f>
        <v>0</v>
      </c>
      <c r="M577" s="139">
        <f>Tabela1[[#This Row],[Cena za enoto]]</f>
        <v>0</v>
      </c>
      <c r="N577" s="139">
        <f t="shared" si="35"/>
        <v>0</v>
      </c>
    </row>
    <row r="578" spans="1:14" ht="33.75">
      <c r="A578" s="139">
        <v>572</v>
      </c>
      <c r="B578" s="98"/>
      <c r="C578" s="132">
        <f>IF(H578&lt;&gt;"",COUNTA($H$12:H578),"")</f>
        <v>315</v>
      </c>
      <c r="D578" s="15" t="s">
        <v>3230</v>
      </c>
      <c r="E578" s="131" t="s">
        <v>755</v>
      </c>
      <c r="F578" s="83" t="s">
        <v>7</v>
      </c>
      <c r="G578" s="16">
        <v>130</v>
      </c>
      <c r="H578" s="169">
        <v>0</v>
      </c>
      <c r="I578" s="177">
        <f t="shared" si="38"/>
        <v>0</v>
      </c>
      <c r="K578" s="141">
        <f>Tabela1[[#This Row],[Količina]]-Tabela1[[#This Row],[Cena skupaj]]</f>
        <v>130</v>
      </c>
      <c r="L578" s="162">
        <f>IF(Tabela1[[#This Row],[Cena za enoto]]=1,Tabela1[[#This Row],[Količina]],0)</f>
        <v>0</v>
      </c>
      <c r="M578" s="139">
        <f>Tabela1[[#This Row],[Cena za enoto]]</f>
        <v>0</v>
      </c>
      <c r="N578" s="139">
        <f t="shared" si="35"/>
        <v>0</v>
      </c>
    </row>
    <row r="579" spans="1:14">
      <c r="A579" s="139">
        <v>573</v>
      </c>
      <c r="B579" s="102"/>
      <c r="C579" s="132">
        <f>IF(H579&lt;&gt;"",COUNTA($H$12:H579),"")</f>
        <v>316</v>
      </c>
      <c r="D579" s="15" t="s">
        <v>3231</v>
      </c>
      <c r="E579" s="131" t="s">
        <v>24</v>
      </c>
      <c r="F579" s="83" t="s">
        <v>6</v>
      </c>
      <c r="G579" s="16">
        <v>650</v>
      </c>
      <c r="H579" s="169">
        <v>0</v>
      </c>
      <c r="I579" s="177">
        <f t="shared" si="38"/>
        <v>0</v>
      </c>
      <c r="K579" s="141">
        <f>Tabela1[[#This Row],[Količina]]-Tabela1[[#This Row],[Cena skupaj]]</f>
        <v>650</v>
      </c>
      <c r="L579" s="162">
        <f>IF(Tabela1[[#This Row],[Cena za enoto]]=1,Tabela1[[#This Row],[Količina]],0)</f>
        <v>0</v>
      </c>
      <c r="M579" s="139">
        <f>Tabela1[[#This Row],[Cena za enoto]]</f>
        <v>0</v>
      </c>
      <c r="N579" s="139">
        <f t="shared" si="35"/>
        <v>0</v>
      </c>
    </row>
    <row r="580" spans="1:14" s="143" customFormat="1">
      <c r="A580" s="139">
        <v>574</v>
      </c>
      <c r="B580" s="98"/>
      <c r="C580" s="132" t="str">
        <f>IF(H580&lt;&gt;"",COUNTA($H$12:H580),"")</f>
        <v/>
      </c>
      <c r="D580" s="15" t="s">
        <v>3232</v>
      </c>
      <c r="E580" s="131" t="s">
        <v>25</v>
      </c>
      <c r="F580" s="83"/>
      <c r="G580" s="16"/>
      <c r="H580" s="159"/>
      <c r="I580" s="177" t="str">
        <f t="shared" si="38"/>
        <v/>
      </c>
      <c r="J580" s="42"/>
      <c r="K580" s="141"/>
      <c r="L580" s="162">
        <f>IF(Tabela1[[#This Row],[Cena za enoto]]=1,Tabela1[[#This Row],[Količina]],0)</f>
        <v>0</v>
      </c>
      <c r="M580" s="139">
        <f>Tabela1[[#This Row],[Cena za enoto]]</f>
        <v>0</v>
      </c>
      <c r="N580" s="139">
        <f t="shared" si="35"/>
        <v>0</v>
      </c>
    </row>
    <row r="581" spans="1:14" s="143" customFormat="1">
      <c r="A581" s="139">
        <v>575</v>
      </c>
      <c r="B581" s="102"/>
      <c r="C581" s="132">
        <f>IF(H581&lt;&gt;"",COUNTA($H$12:H581),"")</f>
        <v>317</v>
      </c>
      <c r="D581" s="15" t="s">
        <v>619</v>
      </c>
      <c r="E581" s="131" t="s">
        <v>756</v>
      </c>
      <c r="F581" s="83" t="s">
        <v>7</v>
      </c>
      <c r="G581" s="16">
        <v>12</v>
      </c>
      <c r="H581" s="169">
        <v>0</v>
      </c>
      <c r="I581" s="177">
        <f t="shared" si="38"/>
        <v>0</v>
      </c>
      <c r="J581" s="42"/>
      <c r="K581" s="141">
        <f>Tabela1[[#This Row],[Količina]]-Tabela1[[#This Row],[Cena skupaj]]</f>
        <v>12</v>
      </c>
      <c r="L581" s="162">
        <f>IF(Tabela1[[#This Row],[Cena za enoto]]=1,Tabela1[[#This Row],[Količina]],0)</f>
        <v>0</v>
      </c>
      <c r="M581" s="139">
        <f>Tabela1[[#This Row],[Cena za enoto]]</f>
        <v>0</v>
      </c>
      <c r="N581" s="139">
        <f t="shared" si="35"/>
        <v>0</v>
      </c>
    </row>
    <row r="582" spans="1:14" s="143" customFormat="1">
      <c r="A582" s="139">
        <v>576</v>
      </c>
      <c r="B582" s="98"/>
      <c r="C582" s="132">
        <f>IF(H582&lt;&gt;"",COUNTA($H$12:H582),"")</f>
        <v>318</v>
      </c>
      <c r="D582" s="15" t="s">
        <v>621</v>
      </c>
      <c r="E582" s="131" t="s">
        <v>757</v>
      </c>
      <c r="F582" s="83" t="s">
        <v>7</v>
      </c>
      <c r="G582" s="16">
        <v>65</v>
      </c>
      <c r="H582" s="169">
        <v>0</v>
      </c>
      <c r="I582" s="177">
        <f t="shared" si="38"/>
        <v>0</v>
      </c>
      <c r="J582" s="42"/>
      <c r="K582" s="141">
        <f>Tabela1[[#This Row],[Količina]]-Tabela1[[#This Row],[Cena skupaj]]</f>
        <v>65</v>
      </c>
      <c r="L582" s="162">
        <f>IF(Tabela1[[#This Row],[Cena za enoto]]=1,Tabela1[[#This Row],[Količina]],0)</f>
        <v>0</v>
      </c>
      <c r="M582" s="139">
        <f>Tabela1[[#This Row],[Cena za enoto]]</f>
        <v>0</v>
      </c>
      <c r="N582" s="139">
        <f t="shared" si="35"/>
        <v>0</v>
      </c>
    </row>
    <row r="583" spans="1:14" s="143" customFormat="1">
      <c r="A583" s="139">
        <v>577</v>
      </c>
      <c r="B583" s="102"/>
      <c r="C583" s="132">
        <f>IF(H583&lt;&gt;"",COUNTA($H$12:H583),"")</f>
        <v>319</v>
      </c>
      <c r="D583" s="15" t="s">
        <v>623</v>
      </c>
      <c r="E583" s="131" t="s">
        <v>758</v>
      </c>
      <c r="F583" s="83" t="s">
        <v>6</v>
      </c>
      <c r="G583" s="16">
        <v>210</v>
      </c>
      <c r="H583" s="169">
        <v>0</v>
      </c>
      <c r="I583" s="177">
        <f t="shared" si="38"/>
        <v>0</v>
      </c>
      <c r="J583" s="42"/>
      <c r="K583" s="141">
        <f>Tabela1[[#This Row],[Količina]]-Tabela1[[#This Row],[Cena skupaj]]</f>
        <v>210</v>
      </c>
      <c r="L583" s="162">
        <f>IF(Tabela1[[#This Row],[Cena za enoto]]=1,Tabela1[[#This Row],[Količina]],0)</f>
        <v>0</v>
      </c>
      <c r="M583" s="139">
        <f>Tabela1[[#This Row],[Cena za enoto]]</f>
        <v>0</v>
      </c>
      <c r="N583" s="139">
        <f t="shared" si="35"/>
        <v>0</v>
      </c>
    </row>
    <row r="584" spans="1:14" s="143" customFormat="1">
      <c r="A584" s="139">
        <v>578</v>
      </c>
      <c r="B584" s="98"/>
      <c r="C584" s="132" t="str">
        <f>IF(H584&lt;&gt;"",COUNTA($H$12:H584),"")</f>
        <v/>
      </c>
      <c r="D584" s="15" t="s">
        <v>3233</v>
      </c>
      <c r="E584" s="131" t="s">
        <v>759</v>
      </c>
      <c r="F584" s="83"/>
      <c r="G584" s="16"/>
      <c r="H584" s="159"/>
      <c r="I584" s="177" t="str">
        <f t="shared" si="38"/>
        <v/>
      </c>
      <c r="J584" s="42"/>
      <c r="K584" s="141"/>
      <c r="L584" s="162">
        <f>IF(Tabela1[[#This Row],[Cena za enoto]]=1,Tabela1[[#This Row],[Količina]],0)</f>
        <v>0</v>
      </c>
      <c r="M584" s="139">
        <f>Tabela1[[#This Row],[Cena za enoto]]</f>
        <v>0</v>
      </c>
      <c r="N584" s="139">
        <f t="shared" si="35"/>
        <v>0</v>
      </c>
    </row>
    <row r="585" spans="1:14" s="143" customFormat="1">
      <c r="A585" s="139">
        <v>579</v>
      </c>
      <c r="B585" s="98"/>
      <c r="C585" s="132">
        <f>IF(H585&lt;&gt;"",COUNTA($H$12:H585),"")</f>
        <v>320</v>
      </c>
      <c r="D585" s="15"/>
      <c r="E585" s="131" t="s">
        <v>760</v>
      </c>
      <c r="F585" s="83" t="s">
        <v>6</v>
      </c>
      <c r="G585" s="16">
        <v>10.5</v>
      </c>
      <c r="H585" s="169">
        <v>0</v>
      </c>
      <c r="I585" s="177">
        <f t="shared" si="38"/>
        <v>0</v>
      </c>
      <c r="J585" s="42"/>
      <c r="K585" s="141">
        <f>Tabela1[[#This Row],[Količina]]-Tabela1[[#This Row],[Cena skupaj]]</f>
        <v>10.5</v>
      </c>
      <c r="L585" s="162">
        <f>IF(Tabela1[[#This Row],[Cena za enoto]]=1,Tabela1[[#This Row],[Količina]],0)</f>
        <v>0</v>
      </c>
      <c r="M585" s="139">
        <f>Tabela1[[#This Row],[Cena za enoto]]</f>
        <v>0</v>
      </c>
      <c r="N585" s="139">
        <f t="shared" si="35"/>
        <v>0</v>
      </c>
    </row>
    <row r="586" spans="1:14" s="143" customFormat="1">
      <c r="A586" s="139">
        <v>580</v>
      </c>
      <c r="B586" s="98"/>
      <c r="C586" s="132">
        <f>IF(H586&lt;&gt;"",COUNTA($H$12:H586),"")</f>
        <v>321</v>
      </c>
      <c r="D586" s="15"/>
      <c r="E586" s="131" t="s">
        <v>761</v>
      </c>
      <c r="F586" s="83" t="s">
        <v>6</v>
      </c>
      <c r="G586" s="16">
        <v>3.4</v>
      </c>
      <c r="H586" s="169">
        <v>0</v>
      </c>
      <c r="I586" s="177">
        <f t="shared" si="38"/>
        <v>0</v>
      </c>
      <c r="J586" s="42"/>
      <c r="K586" s="141">
        <f>Tabela1[[#This Row],[Količina]]-Tabela1[[#This Row],[Cena skupaj]]</f>
        <v>3.4</v>
      </c>
      <c r="L586" s="162">
        <f>IF(Tabela1[[#This Row],[Cena za enoto]]=1,Tabela1[[#This Row],[Količina]],0)</f>
        <v>0</v>
      </c>
      <c r="M586" s="139">
        <f>Tabela1[[#This Row],[Cena za enoto]]</f>
        <v>0</v>
      </c>
      <c r="N586" s="139">
        <f t="shared" si="35"/>
        <v>0</v>
      </c>
    </row>
    <row r="587" spans="1:14">
      <c r="A587" s="139">
        <v>581</v>
      </c>
      <c r="B587" s="102"/>
      <c r="C587" s="132">
        <f>IF(H587&lt;&gt;"",COUNTA($H$12:H587),"")</f>
        <v>322</v>
      </c>
      <c r="D587" s="15" t="s">
        <v>3234</v>
      </c>
      <c r="E587" s="131" t="s">
        <v>762</v>
      </c>
      <c r="F587" s="83" t="s">
        <v>14</v>
      </c>
      <c r="G587" s="16">
        <v>26</v>
      </c>
      <c r="H587" s="169">
        <v>0</v>
      </c>
      <c r="I587" s="177">
        <f t="shared" si="38"/>
        <v>0</v>
      </c>
      <c r="K587" s="141">
        <f>Tabela1[[#This Row],[Količina]]-Tabela1[[#This Row],[Cena skupaj]]</f>
        <v>26</v>
      </c>
      <c r="L587" s="162">
        <f>IF(Tabela1[[#This Row],[Cena za enoto]]=1,Tabela1[[#This Row],[Količina]],0)</f>
        <v>0</v>
      </c>
      <c r="M587" s="139">
        <f>Tabela1[[#This Row],[Cena za enoto]]</f>
        <v>0</v>
      </c>
      <c r="N587" s="139">
        <f t="shared" si="35"/>
        <v>0</v>
      </c>
    </row>
    <row r="588" spans="1:14" ht="67.5">
      <c r="A588" s="139">
        <v>582</v>
      </c>
      <c r="B588" s="98"/>
      <c r="C588" s="132">
        <f>IF(H588&lt;&gt;"",COUNTA($H$12:H588),"")</f>
        <v>323</v>
      </c>
      <c r="D588" s="15" t="s">
        <v>3235</v>
      </c>
      <c r="E588" s="131" t="s">
        <v>763</v>
      </c>
      <c r="F588" s="83" t="s">
        <v>14</v>
      </c>
      <c r="G588" s="16">
        <v>200</v>
      </c>
      <c r="H588" s="169">
        <v>0</v>
      </c>
      <c r="I588" s="177">
        <f t="shared" si="38"/>
        <v>0</v>
      </c>
      <c r="K588" s="141">
        <f>Tabela1[[#This Row],[Količina]]-Tabela1[[#This Row],[Cena skupaj]]</f>
        <v>200</v>
      </c>
      <c r="L588" s="162">
        <f>IF(Tabela1[[#This Row],[Cena za enoto]]=1,Tabela1[[#This Row],[Količina]],0)</f>
        <v>0</v>
      </c>
      <c r="M588" s="139">
        <f>Tabela1[[#This Row],[Cena za enoto]]</f>
        <v>0</v>
      </c>
      <c r="N588" s="139">
        <f t="shared" si="35"/>
        <v>0</v>
      </c>
    </row>
    <row r="589" spans="1:14" s="143" customFormat="1" ht="22.5">
      <c r="A589" s="139">
        <v>583</v>
      </c>
      <c r="B589" s="98"/>
      <c r="C589" s="132" t="str">
        <f>IF(H589&lt;&gt;"",COUNTA($H$12:H589),"")</f>
        <v/>
      </c>
      <c r="D589" s="15" t="s">
        <v>3236</v>
      </c>
      <c r="E589" s="131" t="s">
        <v>764</v>
      </c>
      <c r="F589" s="83"/>
      <c r="G589" s="16"/>
      <c r="H589" s="159"/>
      <c r="I589" s="177" t="str">
        <f t="shared" si="38"/>
        <v/>
      </c>
      <c r="J589" s="42"/>
      <c r="K589" s="141"/>
      <c r="L589" s="162">
        <f>IF(Tabela1[[#This Row],[Cena za enoto]]=1,Tabela1[[#This Row],[Količina]],0)</f>
        <v>0</v>
      </c>
      <c r="M589" s="139">
        <f>Tabela1[[#This Row],[Cena za enoto]]</f>
        <v>0</v>
      </c>
      <c r="N589" s="139">
        <f t="shared" si="35"/>
        <v>0</v>
      </c>
    </row>
    <row r="590" spans="1:14" s="143" customFormat="1">
      <c r="A590" s="139">
        <v>584</v>
      </c>
      <c r="B590" s="99"/>
      <c r="C590" s="194" t="str">
        <f>IF(H590&lt;&gt;"",COUNTA($H$12:H590),"")</f>
        <v/>
      </c>
      <c r="D590" s="15"/>
      <c r="E590" s="131" t="s">
        <v>765</v>
      </c>
      <c r="F590" s="83"/>
      <c r="G590" s="16"/>
      <c r="H590" s="159"/>
      <c r="I590" s="177" t="str">
        <f t="shared" si="38"/>
        <v/>
      </c>
      <c r="J590" s="42"/>
      <c r="K590" s="141"/>
      <c r="L590" s="162">
        <f>IF(Tabela1[[#This Row],[Cena za enoto]]=1,Tabela1[[#This Row],[Količina]],0)</f>
        <v>0</v>
      </c>
      <c r="M590" s="139">
        <f>Tabela1[[#This Row],[Cena za enoto]]</f>
        <v>0</v>
      </c>
      <c r="N590" s="139">
        <f t="shared" ref="N590:N653" si="39">L590*M590</f>
        <v>0</v>
      </c>
    </row>
    <row r="591" spans="1:14" s="143" customFormat="1">
      <c r="A591" s="139">
        <v>585</v>
      </c>
      <c r="B591" s="101"/>
      <c r="C591" s="194">
        <f>IF(H591&lt;&gt;"",COUNTA($H$12:H591),"")</f>
        <v>324</v>
      </c>
      <c r="D591" s="15" t="s">
        <v>619</v>
      </c>
      <c r="E591" s="131" t="s">
        <v>766</v>
      </c>
      <c r="F591" s="83" t="s">
        <v>7</v>
      </c>
      <c r="G591" s="16">
        <v>0.6</v>
      </c>
      <c r="H591" s="169">
        <v>0</v>
      </c>
      <c r="I591" s="177">
        <f t="shared" si="38"/>
        <v>0</v>
      </c>
      <c r="J591" s="42"/>
      <c r="K591" s="141">
        <f>Tabela1[[#This Row],[Količina]]-Tabela1[[#This Row],[Cena skupaj]]</f>
        <v>0.6</v>
      </c>
      <c r="L591" s="162">
        <f>IF(Tabela1[[#This Row],[Cena za enoto]]=1,Tabela1[[#This Row],[Količina]],0)</f>
        <v>0</v>
      </c>
      <c r="M591" s="139">
        <f>Tabela1[[#This Row],[Cena za enoto]]</f>
        <v>0</v>
      </c>
      <c r="N591" s="139">
        <f t="shared" si="39"/>
        <v>0</v>
      </c>
    </row>
    <row r="592" spans="1:14" s="143" customFormat="1" ht="22.5">
      <c r="A592" s="139">
        <v>586</v>
      </c>
      <c r="B592" s="101"/>
      <c r="C592" s="194">
        <f>IF(H592&lt;&gt;"",COUNTA($H$12:H592),"")</f>
        <v>325</v>
      </c>
      <c r="D592" s="15" t="s">
        <v>621</v>
      </c>
      <c r="E592" s="131" t="s">
        <v>767</v>
      </c>
      <c r="F592" s="83" t="s">
        <v>7</v>
      </c>
      <c r="G592" s="16">
        <v>1.45</v>
      </c>
      <c r="H592" s="169">
        <v>0</v>
      </c>
      <c r="I592" s="177">
        <f t="shared" si="38"/>
        <v>0</v>
      </c>
      <c r="J592" s="42"/>
      <c r="K592" s="141">
        <f>Tabela1[[#This Row],[Količina]]-Tabela1[[#This Row],[Cena skupaj]]</f>
        <v>1.45</v>
      </c>
      <c r="L592" s="162">
        <f>IF(Tabela1[[#This Row],[Cena za enoto]]=1,Tabela1[[#This Row],[Količina]],0)</f>
        <v>0</v>
      </c>
      <c r="M592" s="139">
        <f>Tabela1[[#This Row],[Cena za enoto]]</f>
        <v>0</v>
      </c>
      <c r="N592" s="139">
        <f t="shared" si="39"/>
        <v>0</v>
      </c>
    </row>
    <row r="593" spans="1:14" s="143" customFormat="1" ht="22.5">
      <c r="A593" s="139">
        <v>587</v>
      </c>
      <c r="B593" s="99"/>
      <c r="C593" s="194">
        <f>IF(H593&lt;&gt;"",COUNTA($H$12:H593),"")</f>
        <v>326</v>
      </c>
      <c r="D593" s="15" t="s">
        <v>623</v>
      </c>
      <c r="E593" s="131" t="s">
        <v>768</v>
      </c>
      <c r="F593" s="83" t="s">
        <v>7</v>
      </c>
      <c r="G593" s="16">
        <v>1.9</v>
      </c>
      <c r="H593" s="169">
        <v>0</v>
      </c>
      <c r="I593" s="177">
        <f t="shared" si="38"/>
        <v>0</v>
      </c>
      <c r="J593" s="42"/>
      <c r="K593" s="141">
        <f>Tabela1[[#This Row],[Količina]]-Tabela1[[#This Row],[Cena skupaj]]</f>
        <v>1.9</v>
      </c>
      <c r="L593" s="162">
        <f>IF(Tabela1[[#This Row],[Cena za enoto]]=1,Tabela1[[#This Row],[Količina]],0)</f>
        <v>0</v>
      </c>
      <c r="M593" s="139">
        <f>Tabela1[[#This Row],[Cena za enoto]]</f>
        <v>0</v>
      </c>
      <c r="N593" s="139">
        <f t="shared" si="39"/>
        <v>0</v>
      </c>
    </row>
    <row r="594" spans="1:14" s="143" customFormat="1" ht="22.5">
      <c r="A594" s="139">
        <v>588</v>
      </c>
      <c r="B594" s="101"/>
      <c r="C594" s="194" t="str">
        <f>IF(H594&lt;&gt;"",COUNTA($H$12:H594),"")</f>
        <v/>
      </c>
      <c r="D594" s="15" t="s">
        <v>717</v>
      </c>
      <c r="E594" s="131" t="s">
        <v>769</v>
      </c>
      <c r="F594" s="83"/>
      <c r="G594" s="16"/>
      <c r="H594" s="159"/>
      <c r="I594" s="177" t="str">
        <f t="shared" si="38"/>
        <v/>
      </c>
      <c r="J594" s="42"/>
      <c r="K594" s="141"/>
      <c r="L594" s="162">
        <f>IF(Tabela1[[#This Row],[Cena za enoto]]=1,Tabela1[[#This Row],[Količina]],0)</f>
        <v>0</v>
      </c>
      <c r="M594" s="139">
        <f>Tabela1[[#This Row],[Cena za enoto]]</f>
        <v>0</v>
      </c>
      <c r="N594" s="139">
        <f t="shared" si="39"/>
        <v>0</v>
      </c>
    </row>
    <row r="595" spans="1:14" s="143" customFormat="1">
      <c r="A595" s="139">
        <v>589</v>
      </c>
      <c r="B595" s="99"/>
      <c r="C595" s="194">
        <f>IF(H595&lt;&gt;"",COUNTA($H$12:H595),"")</f>
        <v>327</v>
      </c>
      <c r="D595" s="15"/>
      <c r="E595" s="131" t="s">
        <v>770</v>
      </c>
      <c r="F595" s="83" t="s">
        <v>13</v>
      </c>
      <c r="G595" s="16">
        <v>296</v>
      </c>
      <c r="H595" s="169">
        <v>0</v>
      </c>
      <c r="I595" s="177">
        <f t="shared" si="38"/>
        <v>0</v>
      </c>
      <c r="J595" s="42"/>
      <c r="K595" s="141">
        <f>Tabela1[[#This Row],[Količina]]-Tabela1[[#This Row],[Cena skupaj]]</f>
        <v>296</v>
      </c>
      <c r="L595" s="162">
        <f>IF(Tabela1[[#This Row],[Cena za enoto]]=1,Tabela1[[#This Row],[Količina]],0)</f>
        <v>0</v>
      </c>
      <c r="M595" s="139">
        <f>Tabela1[[#This Row],[Cena za enoto]]</f>
        <v>0</v>
      </c>
      <c r="N595" s="139">
        <f t="shared" si="39"/>
        <v>0</v>
      </c>
    </row>
    <row r="596" spans="1:14" s="143" customFormat="1">
      <c r="A596" s="139">
        <v>590</v>
      </c>
      <c r="B596" s="99"/>
      <c r="C596" s="194">
        <f>IF(H596&lt;&gt;"",COUNTA($H$12:H596),"")</f>
        <v>328</v>
      </c>
      <c r="D596" s="15" t="s">
        <v>719</v>
      </c>
      <c r="E596" s="131" t="s">
        <v>771</v>
      </c>
      <c r="F596" s="83" t="s">
        <v>6</v>
      </c>
      <c r="G596" s="16">
        <v>5</v>
      </c>
      <c r="H596" s="169">
        <v>0</v>
      </c>
      <c r="I596" s="177">
        <f t="shared" si="38"/>
        <v>0</v>
      </c>
      <c r="J596" s="42"/>
      <c r="K596" s="141">
        <f>Tabela1[[#This Row],[Količina]]-Tabela1[[#This Row],[Cena skupaj]]</f>
        <v>5</v>
      </c>
      <c r="L596" s="162">
        <f>IF(Tabela1[[#This Row],[Cena za enoto]]=1,Tabela1[[#This Row],[Količina]],0)</f>
        <v>0</v>
      </c>
      <c r="M596" s="139">
        <f>Tabela1[[#This Row],[Cena za enoto]]</f>
        <v>0</v>
      </c>
      <c r="N596" s="139">
        <f t="shared" si="39"/>
        <v>0</v>
      </c>
    </row>
    <row r="597" spans="1:14" s="143" customFormat="1" ht="22.5">
      <c r="A597" s="139">
        <v>591</v>
      </c>
      <c r="B597" s="99"/>
      <c r="C597" s="194">
        <f>IF(H597&lt;&gt;"",COUNTA($H$12:H597),"")</f>
        <v>329</v>
      </c>
      <c r="D597" s="15" t="s">
        <v>772</v>
      </c>
      <c r="E597" s="131" t="s">
        <v>773</v>
      </c>
      <c r="F597" s="83" t="s">
        <v>6</v>
      </c>
      <c r="G597" s="16">
        <v>25.6</v>
      </c>
      <c r="H597" s="169">
        <v>0</v>
      </c>
      <c r="I597" s="177">
        <f t="shared" si="38"/>
        <v>0</v>
      </c>
      <c r="J597" s="42"/>
      <c r="K597" s="141">
        <f>Tabela1[[#This Row],[Količina]]-Tabela1[[#This Row],[Cena skupaj]]</f>
        <v>25.6</v>
      </c>
      <c r="L597" s="162">
        <f>IF(Tabela1[[#This Row],[Cena za enoto]]=1,Tabela1[[#This Row],[Količina]],0)</f>
        <v>0</v>
      </c>
      <c r="M597" s="139">
        <f>Tabela1[[#This Row],[Cena za enoto]]</f>
        <v>0</v>
      </c>
      <c r="N597" s="139">
        <f t="shared" si="39"/>
        <v>0</v>
      </c>
    </row>
    <row r="598" spans="1:14" s="143" customFormat="1" ht="22.5">
      <c r="A598" s="139">
        <v>592</v>
      </c>
      <c r="B598" s="99"/>
      <c r="C598" s="194">
        <f>IF(H598&lt;&gt;"",COUNTA($H$12:H598),"")</f>
        <v>330</v>
      </c>
      <c r="D598" s="15" t="s">
        <v>774</v>
      </c>
      <c r="E598" s="131" t="s">
        <v>775</v>
      </c>
      <c r="F598" s="83" t="s">
        <v>14</v>
      </c>
      <c r="G598" s="16">
        <v>14.2</v>
      </c>
      <c r="H598" s="169">
        <v>0</v>
      </c>
      <c r="I598" s="177">
        <f t="shared" si="38"/>
        <v>0</v>
      </c>
      <c r="J598" s="42"/>
      <c r="K598" s="141">
        <f>Tabela1[[#This Row],[Količina]]-Tabela1[[#This Row],[Cena skupaj]]</f>
        <v>14.2</v>
      </c>
      <c r="L598" s="162">
        <f>IF(Tabela1[[#This Row],[Cena za enoto]]=1,Tabela1[[#This Row],[Količina]],0)</f>
        <v>0</v>
      </c>
      <c r="M598" s="139">
        <f>Tabela1[[#This Row],[Cena za enoto]]</f>
        <v>0</v>
      </c>
      <c r="N598" s="139">
        <f t="shared" si="39"/>
        <v>0</v>
      </c>
    </row>
    <row r="599" spans="1:14" s="143" customFormat="1" ht="33.75">
      <c r="A599" s="139">
        <v>593</v>
      </c>
      <c r="B599" s="98"/>
      <c r="C599" s="132" t="str">
        <f>IF(H599&lt;&gt;"",COUNTA($H$12:H599),"")</f>
        <v/>
      </c>
      <c r="D599" s="15" t="s">
        <v>3237</v>
      </c>
      <c r="E599" s="131" t="s">
        <v>776</v>
      </c>
      <c r="F599" s="83"/>
      <c r="G599" s="16"/>
      <c r="H599" s="159"/>
      <c r="I599" s="177" t="str">
        <f t="shared" si="38"/>
        <v/>
      </c>
      <c r="J599" s="42"/>
      <c r="K599" s="141"/>
      <c r="L599" s="162">
        <f>IF(Tabela1[[#This Row],[Cena za enoto]]=1,Tabela1[[#This Row],[Količina]],0)</f>
        <v>0</v>
      </c>
      <c r="M599" s="139">
        <f>Tabela1[[#This Row],[Cena za enoto]]</f>
        <v>0</v>
      </c>
      <c r="N599" s="139">
        <f t="shared" si="39"/>
        <v>0</v>
      </c>
    </row>
    <row r="600" spans="1:14" s="143" customFormat="1">
      <c r="A600" s="139">
        <v>594</v>
      </c>
      <c r="B600" s="98"/>
      <c r="C600" s="132" t="str">
        <f>IF(H600&lt;&gt;"",COUNTA($H$12:H600),"")</f>
        <v/>
      </c>
      <c r="D600" s="15"/>
      <c r="E600" s="131" t="s">
        <v>777</v>
      </c>
      <c r="F600" s="83"/>
      <c r="G600" s="16"/>
      <c r="H600" s="159"/>
      <c r="I600" s="177" t="str">
        <f t="shared" si="38"/>
        <v/>
      </c>
      <c r="J600" s="42"/>
      <c r="K600" s="141"/>
      <c r="L600" s="162">
        <f>IF(Tabela1[[#This Row],[Cena za enoto]]=1,Tabela1[[#This Row],[Količina]],0)</f>
        <v>0</v>
      </c>
      <c r="M600" s="139">
        <f>Tabela1[[#This Row],[Cena za enoto]]</f>
        <v>0</v>
      </c>
      <c r="N600" s="139">
        <f t="shared" si="39"/>
        <v>0</v>
      </c>
    </row>
    <row r="601" spans="1:14" s="143" customFormat="1">
      <c r="A601" s="139">
        <v>595</v>
      </c>
      <c r="B601" s="98"/>
      <c r="C601" s="132">
        <f>IF(H601&lt;&gt;"",COUNTA($H$12:H601),"")</f>
        <v>331</v>
      </c>
      <c r="D601" s="15" t="s">
        <v>619</v>
      </c>
      <c r="E601" s="131" t="s">
        <v>778</v>
      </c>
      <c r="F601" s="83" t="s">
        <v>6</v>
      </c>
      <c r="G601" s="16">
        <v>524</v>
      </c>
      <c r="H601" s="169">
        <v>0</v>
      </c>
      <c r="I601" s="177">
        <f t="shared" si="38"/>
        <v>0</v>
      </c>
      <c r="J601" s="42"/>
      <c r="K601" s="141">
        <f>Tabela1[[#This Row],[Količina]]-Tabela1[[#This Row],[Cena skupaj]]</f>
        <v>524</v>
      </c>
      <c r="L601" s="162">
        <f>IF(Tabela1[[#This Row],[Cena za enoto]]=1,Tabela1[[#This Row],[Količina]],0)</f>
        <v>0</v>
      </c>
      <c r="M601" s="139">
        <f>Tabela1[[#This Row],[Cena za enoto]]</f>
        <v>0</v>
      </c>
      <c r="N601" s="139">
        <f t="shared" si="39"/>
        <v>0</v>
      </c>
    </row>
    <row r="602" spans="1:14" s="143" customFormat="1" ht="22.5">
      <c r="A602" s="139">
        <v>596</v>
      </c>
      <c r="B602" s="102"/>
      <c r="C602" s="132" t="str">
        <f>IF(H602&lt;&gt;"",COUNTA($H$12:H602),"")</f>
        <v/>
      </c>
      <c r="D602" s="15" t="s">
        <v>621</v>
      </c>
      <c r="E602" s="131" t="s">
        <v>779</v>
      </c>
      <c r="F602" s="83"/>
      <c r="G602" s="16"/>
      <c r="H602" s="159"/>
      <c r="I602" s="177" t="str">
        <f t="shared" si="38"/>
        <v/>
      </c>
      <c r="J602" s="42"/>
      <c r="K602" s="141"/>
      <c r="L602" s="162">
        <f>IF(Tabela1[[#This Row],[Cena za enoto]]=1,Tabela1[[#This Row],[Količina]],0)</f>
        <v>0</v>
      </c>
      <c r="M602" s="139">
        <f>Tabela1[[#This Row],[Cena za enoto]]</f>
        <v>0</v>
      </c>
      <c r="N602" s="139">
        <f t="shared" si="39"/>
        <v>0</v>
      </c>
    </row>
    <row r="603" spans="1:14" s="143" customFormat="1">
      <c r="A603" s="139">
        <v>597</v>
      </c>
      <c r="B603" s="98"/>
      <c r="C603" s="132">
        <f>IF(H603&lt;&gt;"",COUNTA($H$12:H603),"")</f>
        <v>332</v>
      </c>
      <c r="D603" s="15"/>
      <c r="E603" s="131" t="s">
        <v>780</v>
      </c>
      <c r="F603" s="83" t="s">
        <v>6</v>
      </c>
      <c r="G603" s="16">
        <v>118</v>
      </c>
      <c r="H603" s="169">
        <v>0</v>
      </c>
      <c r="I603" s="177">
        <f t="shared" si="38"/>
        <v>0</v>
      </c>
      <c r="J603" s="42"/>
      <c r="K603" s="141">
        <f>Tabela1[[#This Row],[Količina]]-Tabela1[[#This Row],[Cena skupaj]]</f>
        <v>118</v>
      </c>
      <c r="L603" s="162">
        <f>IF(Tabela1[[#This Row],[Cena za enoto]]=1,Tabela1[[#This Row],[Količina]],0)</f>
        <v>0</v>
      </c>
      <c r="M603" s="139">
        <f>Tabela1[[#This Row],[Cena za enoto]]</f>
        <v>0</v>
      </c>
      <c r="N603" s="139">
        <f t="shared" si="39"/>
        <v>0</v>
      </c>
    </row>
    <row r="604" spans="1:14" s="143" customFormat="1">
      <c r="A604" s="139">
        <v>598</v>
      </c>
      <c r="B604" s="98"/>
      <c r="C604" s="132">
        <f>IF(H604&lt;&gt;"",COUNTA($H$12:H604),"")</f>
        <v>333</v>
      </c>
      <c r="D604" s="15"/>
      <c r="E604" s="131" t="s">
        <v>781</v>
      </c>
      <c r="F604" s="83" t="s">
        <v>6</v>
      </c>
      <c r="G604" s="16">
        <v>7.1</v>
      </c>
      <c r="H604" s="169">
        <v>0</v>
      </c>
      <c r="I604" s="177">
        <f t="shared" si="38"/>
        <v>0</v>
      </c>
      <c r="J604" s="42"/>
      <c r="K604" s="141">
        <f>Tabela1[[#This Row],[Količina]]-Tabela1[[#This Row],[Cena skupaj]]</f>
        <v>7.1</v>
      </c>
      <c r="L604" s="162">
        <f>IF(Tabela1[[#This Row],[Cena za enoto]]=1,Tabela1[[#This Row],[Količina]],0)</f>
        <v>0</v>
      </c>
      <c r="M604" s="139">
        <f>Tabela1[[#This Row],[Cena za enoto]]</f>
        <v>0</v>
      </c>
      <c r="N604" s="139">
        <f t="shared" si="39"/>
        <v>0</v>
      </c>
    </row>
    <row r="605" spans="1:14" s="143" customFormat="1">
      <c r="A605" s="139">
        <v>599</v>
      </c>
      <c r="B605" s="101"/>
      <c r="C605" s="194" t="str">
        <f>IF(H605&lt;&gt;"",COUNTA($H$12:H605),"")</f>
        <v/>
      </c>
      <c r="D605" s="15" t="s">
        <v>3238</v>
      </c>
      <c r="E605" s="131" t="s">
        <v>26</v>
      </c>
      <c r="F605" s="83"/>
      <c r="G605" s="16"/>
      <c r="H605" s="159"/>
      <c r="I605" s="177" t="str">
        <f t="shared" si="38"/>
        <v/>
      </c>
      <c r="J605" s="42"/>
      <c r="K605" s="141"/>
      <c r="L605" s="162">
        <f>IF(Tabela1[[#This Row],[Cena za enoto]]=1,Tabela1[[#This Row],[Količina]],0)</f>
        <v>0</v>
      </c>
      <c r="M605" s="139">
        <f>Tabela1[[#This Row],[Cena za enoto]]</f>
        <v>0</v>
      </c>
      <c r="N605" s="139">
        <f t="shared" si="39"/>
        <v>0</v>
      </c>
    </row>
    <row r="606" spans="1:14" s="143" customFormat="1">
      <c r="A606" s="139">
        <v>600</v>
      </c>
      <c r="B606" s="102"/>
      <c r="C606" s="132">
        <f>IF(H606&lt;&gt;"",COUNTA($H$12:H606),"")</f>
        <v>334</v>
      </c>
      <c r="D606" s="15"/>
      <c r="E606" s="131" t="s">
        <v>782</v>
      </c>
      <c r="F606" s="83" t="s">
        <v>14</v>
      </c>
      <c r="G606" s="16">
        <v>200</v>
      </c>
      <c r="H606" s="169">
        <v>0</v>
      </c>
      <c r="I606" s="177">
        <f t="shared" si="38"/>
        <v>0</v>
      </c>
      <c r="J606" s="42"/>
      <c r="K606" s="141">
        <f>Tabela1[[#This Row],[Količina]]-Tabela1[[#This Row],[Cena skupaj]]</f>
        <v>200</v>
      </c>
      <c r="L606" s="162">
        <f>IF(Tabela1[[#This Row],[Cena za enoto]]=1,Tabela1[[#This Row],[Količina]],0)</f>
        <v>0</v>
      </c>
      <c r="M606" s="139">
        <f>Tabela1[[#This Row],[Cena za enoto]]</f>
        <v>0</v>
      </c>
      <c r="N606" s="139">
        <f t="shared" si="39"/>
        <v>0</v>
      </c>
    </row>
    <row r="607" spans="1:14" s="143" customFormat="1">
      <c r="A607" s="139">
        <v>601</v>
      </c>
      <c r="B607" s="98"/>
      <c r="C607" s="132">
        <f>IF(H607&lt;&gt;"",COUNTA($H$12:H607),"")</f>
        <v>335</v>
      </c>
      <c r="D607" s="15"/>
      <c r="E607" s="131" t="s">
        <v>783</v>
      </c>
      <c r="F607" s="83" t="s">
        <v>6</v>
      </c>
      <c r="G607" s="16">
        <v>7</v>
      </c>
      <c r="H607" s="169">
        <v>0</v>
      </c>
      <c r="I607" s="177">
        <f t="shared" si="38"/>
        <v>0</v>
      </c>
      <c r="J607" s="42"/>
      <c r="K607" s="141">
        <f>Tabela1[[#This Row],[Količina]]-Tabela1[[#This Row],[Cena skupaj]]</f>
        <v>7</v>
      </c>
      <c r="L607" s="162">
        <f>IF(Tabela1[[#This Row],[Cena za enoto]]=1,Tabela1[[#This Row],[Količina]],0)</f>
        <v>0</v>
      </c>
      <c r="M607" s="139">
        <f>Tabela1[[#This Row],[Cena za enoto]]</f>
        <v>0</v>
      </c>
      <c r="N607" s="139">
        <f t="shared" si="39"/>
        <v>0</v>
      </c>
    </row>
    <row r="608" spans="1:14" s="143" customFormat="1">
      <c r="A608" s="139">
        <v>602</v>
      </c>
      <c r="B608" s="98"/>
      <c r="C608" s="132">
        <f>IF(H608&lt;&gt;"",COUNTA($H$12:H608),"")</f>
        <v>336</v>
      </c>
      <c r="D608" s="15"/>
      <c r="E608" s="131" t="s">
        <v>784</v>
      </c>
      <c r="F608" s="83" t="s">
        <v>10</v>
      </c>
      <c r="G608" s="16">
        <v>1</v>
      </c>
      <c r="H608" s="169">
        <v>0</v>
      </c>
      <c r="I608" s="177">
        <f t="shared" si="38"/>
        <v>0</v>
      </c>
      <c r="J608" s="42"/>
      <c r="K608" s="141">
        <f>Tabela1[[#This Row],[Količina]]-Tabela1[[#This Row],[Cena skupaj]]</f>
        <v>1</v>
      </c>
      <c r="L608" s="162">
        <f>IF(Tabela1[[#This Row],[Cena za enoto]]=1,Tabela1[[#This Row],[Količina]],0)</f>
        <v>0</v>
      </c>
      <c r="M608" s="139">
        <f>Tabela1[[#This Row],[Cena za enoto]]</f>
        <v>0</v>
      </c>
      <c r="N608" s="139">
        <f t="shared" si="39"/>
        <v>0</v>
      </c>
    </row>
    <row r="609" spans="1:14" s="143" customFormat="1" ht="56.25">
      <c r="A609" s="139">
        <v>603</v>
      </c>
      <c r="B609" s="98"/>
      <c r="C609" s="132" t="str">
        <f>IF(H609&lt;&gt;"",COUNTA($H$12:H609),"")</f>
        <v/>
      </c>
      <c r="D609" s="15" t="s">
        <v>3239</v>
      </c>
      <c r="E609" s="131" t="s">
        <v>785</v>
      </c>
      <c r="F609" s="83"/>
      <c r="G609" s="16"/>
      <c r="H609" s="159"/>
      <c r="I609" s="177" t="str">
        <f t="shared" si="38"/>
        <v/>
      </c>
      <c r="J609" s="42"/>
      <c r="K609" s="141"/>
      <c r="L609" s="162">
        <f>IF(Tabela1[[#This Row],[Cena za enoto]]=1,Tabela1[[#This Row],[Količina]],0)</f>
        <v>0</v>
      </c>
      <c r="M609" s="139">
        <f>Tabela1[[#This Row],[Cena za enoto]]</f>
        <v>0</v>
      </c>
      <c r="N609" s="139">
        <f t="shared" si="39"/>
        <v>0</v>
      </c>
    </row>
    <row r="610" spans="1:14" s="143" customFormat="1" ht="22.5">
      <c r="A610" s="139">
        <v>604</v>
      </c>
      <c r="B610" s="98"/>
      <c r="C610" s="132" t="str">
        <f>IF(H610&lt;&gt;"",COUNTA($H$12:H610),"")</f>
        <v/>
      </c>
      <c r="D610" s="15"/>
      <c r="E610" s="131" t="s">
        <v>786</v>
      </c>
      <c r="F610" s="83"/>
      <c r="G610" s="16"/>
      <c r="H610" s="159"/>
      <c r="I610" s="177" t="str">
        <f t="shared" si="38"/>
        <v/>
      </c>
      <c r="J610" s="42"/>
      <c r="K610" s="141"/>
      <c r="L610" s="162">
        <f>IF(Tabela1[[#This Row],[Cena za enoto]]=1,Tabela1[[#This Row],[Količina]],0)</f>
        <v>0</v>
      </c>
      <c r="M610" s="139">
        <f>Tabela1[[#This Row],[Cena za enoto]]</f>
        <v>0</v>
      </c>
      <c r="N610" s="139">
        <f t="shared" si="39"/>
        <v>0</v>
      </c>
    </row>
    <row r="611" spans="1:14" s="143" customFormat="1">
      <c r="A611" s="139">
        <v>605</v>
      </c>
      <c r="B611" s="98"/>
      <c r="C611" s="132">
        <f>IF(H611&lt;&gt;"",COUNTA($H$12:H611),"")</f>
        <v>337</v>
      </c>
      <c r="D611" s="15" t="s">
        <v>619</v>
      </c>
      <c r="E611" s="131" t="s">
        <v>787</v>
      </c>
      <c r="F611" s="83" t="s">
        <v>14</v>
      </c>
      <c r="G611" s="16">
        <v>10.4</v>
      </c>
      <c r="H611" s="169">
        <v>0</v>
      </c>
      <c r="I611" s="177">
        <f t="shared" si="38"/>
        <v>0</v>
      </c>
      <c r="J611" s="42"/>
      <c r="K611" s="141">
        <f>Tabela1[[#This Row],[Količina]]-Tabela1[[#This Row],[Cena skupaj]]</f>
        <v>10.4</v>
      </c>
      <c r="L611" s="162">
        <f>IF(Tabela1[[#This Row],[Cena za enoto]]=1,Tabela1[[#This Row],[Količina]],0)</f>
        <v>0</v>
      </c>
      <c r="M611" s="139">
        <f>Tabela1[[#This Row],[Cena za enoto]]</f>
        <v>0</v>
      </c>
      <c r="N611" s="139">
        <f t="shared" si="39"/>
        <v>0</v>
      </c>
    </row>
    <row r="612" spans="1:14">
      <c r="A612" s="139">
        <v>606</v>
      </c>
      <c r="B612" s="98"/>
      <c r="C612" s="132">
        <f>IF(H612&lt;&gt;"",COUNTA($H$12:H612),"")</f>
        <v>338</v>
      </c>
      <c r="D612" s="15" t="s">
        <v>3240</v>
      </c>
      <c r="E612" s="131" t="s">
        <v>27</v>
      </c>
      <c r="F612" s="83" t="s">
        <v>10</v>
      </c>
      <c r="G612" s="16">
        <v>4</v>
      </c>
      <c r="H612" s="169">
        <v>0</v>
      </c>
      <c r="I612" s="177">
        <f t="shared" si="38"/>
        <v>0</v>
      </c>
      <c r="K612" s="141">
        <f>Tabela1[[#This Row],[Količina]]-Tabela1[[#This Row],[Cena skupaj]]</f>
        <v>4</v>
      </c>
      <c r="L612" s="162">
        <f>IF(Tabela1[[#This Row],[Cena za enoto]]=1,Tabela1[[#This Row],[Količina]],0)</f>
        <v>0</v>
      </c>
      <c r="M612" s="139">
        <f>Tabela1[[#This Row],[Cena za enoto]]</f>
        <v>0</v>
      </c>
      <c r="N612" s="139">
        <f t="shared" si="39"/>
        <v>0</v>
      </c>
    </row>
    <row r="613" spans="1:14">
      <c r="A613" s="139">
        <v>607</v>
      </c>
      <c r="B613" s="98"/>
      <c r="C613" s="132">
        <f>IF(H613&lt;&gt;"",COUNTA($H$12:H613),"")</f>
        <v>339</v>
      </c>
      <c r="D613" s="15" t="s">
        <v>3241</v>
      </c>
      <c r="E613" s="131" t="s">
        <v>28</v>
      </c>
      <c r="F613" s="83" t="s">
        <v>6</v>
      </c>
      <c r="G613" s="16">
        <v>650</v>
      </c>
      <c r="H613" s="169">
        <v>0</v>
      </c>
      <c r="I613" s="177">
        <f t="shared" si="38"/>
        <v>0</v>
      </c>
      <c r="K613" s="141">
        <f>Tabela1[[#This Row],[Količina]]-Tabela1[[#This Row],[Cena skupaj]]</f>
        <v>650</v>
      </c>
      <c r="L613" s="162">
        <f>IF(Tabela1[[#This Row],[Cena za enoto]]=1,Tabela1[[#This Row],[Količina]],0)</f>
        <v>0</v>
      </c>
      <c r="M613" s="139">
        <f>Tabela1[[#This Row],[Cena za enoto]]</f>
        <v>0</v>
      </c>
      <c r="N613" s="139">
        <f t="shared" si="39"/>
        <v>0</v>
      </c>
    </row>
    <row r="614" spans="1:14">
      <c r="A614" s="139">
        <v>608</v>
      </c>
      <c r="B614" s="93">
        <v>3</v>
      </c>
      <c r="C614" s="192" t="str">
        <f>IF(H614&lt;&gt;"",COUNTA($H$12:H614),"")</f>
        <v/>
      </c>
      <c r="D614" s="14"/>
      <c r="E614" s="193" t="s">
        <v>788</v>
      </c>
      <c r="F614" s="114"/>
      <c r="G614" s="37"/>
      <c r="H614" s="160"/>
      <c r="I614" s="158">
        <f>SUM(I615:I655)</f>
        <v>0</v>
      </c>
      <c r="K614" s="141">
        <f>Tabela1[[#This Row],[Količina]]-Tabela1[[#This Row],[Cena skupaj]]</f>
        <v>0</v>
      </c>
      <c r="L614" s="162">
        <f>IF(Tabela1[[#This Row],[Cena za enoto]]=1,Tabela1[[#This Row],[Količina]],0)</f>
        <v>0</v>
      </c>
      <c r="M614" s="139">
        <f>Tabela1[[#This Row],[Cena za enoto]]</f>
        <v>0</v>
      </c>
      <c r="N614" s="139">
        <f t="shared" si="39"/>
        <v>0</v>
      </c>
    </row>
    <row r="615" spans="1:14">
      <c r="A615" s="139">
        <v>609</v>
      </c>
      <c r="B615" s="98"/>
      <c r="C615" s="132">
        <f>IF(H615&lt;&gt;"",COUNTA($H$12:H615),"")</f>
        <v>340</v>
      </c>
      <c r="D615" s="15" t="s">
        <v>3226</v>
      </c>
      <c r="E615" s="131" t="s">
        <v>22</v>
      </c>
      <c r="F615" s="83" t="s">
        <v>14</v>
      </c>
      <c r="G615" s="16">
        <v>105</v>
      </c>
      <c r="H615" s="169">
        <v>0</v>
      </c>
      <c r="I615" s="177">
        <f t="shared" ref="I615:I655" si="40">IF(ISNUMBER(G615),ROUND(G615*H615,2),"")</f>
        <v>0</v>
      </c>
      <c r="K615" s="141">
        <f>Tabela1[[#This Row],[Količina]]-Tabela1[[#This Row],[Cena skupaj]]</f>
        <v>105</v>
      </c>
      <c r="L615" s="162">
        <f>IF(Tabela1[[#This Row],[Cena za enoto]]=1,Tabela1[[#This Row],[Količina]],0)</f>
        <v>0</v>
      </c>
      <c r="M615" s="139">
        <f>Tabela1[[#This Row],[Cena za enoto]]</f>
        <v>0</v>
      </c>
      <c r="N615" s="139">
        <f t="shared" si="39"/>
        <v>0</v>
      </c>
    </row>
    <row r="616" spans="1:14">
      <c r="A616" s="139">
        <v>610</v>
      </c>
      <c r="B616" s="98"/>
      <c r="C616" s="132">
        <f>IF(H616&lt;&gt;"",COUNTA($H$12:H616),"")</f>
        <v>341</v>
      </c>
      <c r="D616" s="15" t="s">
        <v>3227</v>
      </c>
      <c r="E616" s="131" t="s">
        <v>23</v>
      </c>
      <c r="F616" s="83" t="s">
        <v>10</v>
      </c>
      <c r="G616" s="16">
        <v>6</v>
      </c>
      <c r="H616" s="169">
        <v>0</v>
      </c>
      <c r="I616" s="177">
        <f t="shared" si="40"/>
        <v>0</v>
      </c>
      <c r="K616" s="141">
        <f>Tabela1[[#This Row],[Količina]]-Tabela1[[#This Row],[Cena skupaj]]</f>
        <v>6</v>
      </c>
      <c r="L616" s="162">
        <f>IF(Tabela1[[#This Row],[Cena za enoto]]=1,Tabela1[[#This Row],[Količina]],0)</f>
        <v>0</v>
      </c>
      <c r="M616" s="139">
        <f>Tabela1[[#This Row],[Cena za enoto]]</f>
        <v>0</v>
      </c>
      <c r="N616" s="139">
        <f t="shared" si="39"/>
        <v>0</v>
      </c>
    </row>
    <row r="617" spans="1:14" s="143" customFormat="1">
      <c r="A617" s="139">
        <v>611</v>
      </c>
      <c r="B617" s="99"/>
      <c r="C617" s="194">
        <f>IF(H617&lt;&gt;"",COUNTA($H$12:H617),"")</f>
        <v>342</v>
      </c>
      <c r="D617" s="15" t="s">
        <v>3224</v>
      </c>
      <c r="E617" s="131" t="s">
        <v>751</v>
      </c>
      <c r="F617" s="83" t="s">
        <v>7</v>
      </c>
      <c r="G617" s="16">
        <v>83</v>
      </c>
      <c r="H617" s="169">
        <v>0</v>
      </c>
      <c r="I617" s="177">
        <f t="shared" si="40"/>
        <v>0</v>
      </c>
      <c r="J617" s="42"/>
      <c r="K617" s="141">
        <f>Tabela1[[#This Row],[Količina]]-Tabela1[[#This Row],[Cena skupaj]]</f>
        <v>83</v>
      </c>
      <c r="L617" s="162">
        <f>IF(Tabela1[[#This Row],[Cena za enoto]]=1,Tabela1[[#This Row],[Količina]],0)</f>
        <v>0</v>
      </c>
      <c r="M617" s="139">
        <f>Tabela1[[#This Row],[Cena za enoto]]</f>
        <v>0</v>
      </c>
      <c r="N617" s="139">
        <f t="shared" si="39"/>
        <v>0</v>
      </c>
    </row>
    <row r="618" spans="1:14" s="143" customFormat="1" ht="22.5">
      <c r="A618" s="139">
        <v>612</v>
      </c>
      <c r="B618" s="101"/>
      <c r="C618" s="194" t="str">
        <f>IF(H618&lt;&gt;"",COUNTA($H$12:H618),"")</f>
        <v/>
      </c>
      <c r="D618" s="15"/>
      <c r="E618" s="131" t="s">
        <v>789</v>
      </c>
      <c r="F618" s="83"/>
      <c r="G618" s="16"/>
      <c r="H618" s="159"/>
      <c r="I618" s="177" t="str">
        <f t="shared" si="40"/>
        <v/>
      </c>
      <c r="J618" s="42"/>
      <c r="K618" s="141"/>
      <c r="L618" s="162">
        <f>IF(Tabela1[[#This Row],[Cena za enoto]]=1,Tabela1[[#This Row],[Količina]],0)</f>
        <v>0</v>
      </c>
      <c r="M618" s="139">
        <f>Tabela1[[#This Row],[Cena za enoto]]</f>
        <v>0</v>
      </c>
      <c r="N618" s="139">
        <f t="shared" si="39"/>
        <v>0</v>
      </c>
    </row>
    <row r="619" spans="1:14" ht="22.5">
      <c r="A619" s="139">
        <v>613</v>
      </c>
      <c r="B619" s="98"/>
      <c r="C619" s="132">
        <f>IF(H619&lt;&gt;"",COUNTA($H$12:H619),"")</f>
        <v>343</v>
      </c>
      <c r="D619" s="15" t="s">
        <v>3228</v>
      </c>
      <c r="E619" s="131" t="s">
        <v>753</v>
      </c>
      <c r="F619" s="83" t="s">
        <v>6</v>
      </c>
      <c r="G619" s="16">
        <v>730</v>
      </c>
      <c r="H619" s="169">
        <v>0</v>
      </c>
      <c r="I619" s="177">
        <f t="shared" si="40"/>
        <v>0</v>
      </c>
      <c r="K619" s="141">
        <f>Tabela1[[#This Row],[Količina]]-Tabela1[[#This Row],[Cena skupaj]]</f>
        <v>730</v>
      </c>
      <c r="L619" s="162">
        <f>IF(Tabela1[[#This Row],[Cena za enoto]]=1,Tabela1[[#This Row],[Količina]],0)</f>
        <v>0</v>
      </c>
      <c r="M619" s="139">
        <f>Tabela1[[#This Row],[Cena za enoto]]</f>
        <v>0</v>
      </c>
      <c r="N619" s="139">
        <f t="shared" si="39"/>
        <v>0</v>
      </c>
    </row>
    <row r="620" spans="1:14" ht="33.75">
      <c r="A620" s="139">
        <v>614</v>
      </c>
      <c r="B620" s="102"/>
      <c r="C620" s="132">
        <f>IF(H620&lt;&gt;"",COUNTA($H$12:H620),"")</f>
        <v>344</v>
      </c>
      <c r="D620" s="15" t="s">
        <v>3229</v>
      </c>
      <c r="E620" s="131" t="s">
        <v>754</v>
      </c>
      <c r="F620" s="83" t="s">
        <v>7</v>
      </c>
      <c r="G620" s="16">
        <v>415</v>
      </c>
      <c r="H620" s="169">
        <v>0</v>
      </c>
      <c r="I620" s="177">
        <f t="shared" si="40"/>
        <v>0</v>
      </c>
      <c r="K620" s="141">
        <f>Tabela1[[#This Row],[Količina]]-Tabela1[[#This Row],[Cena skupaj]]</f>
        <v>415</v>
      </c>
      <c r="L620" s="162">
        <f>IF(Tabela1[[#This Row],[Cena za enoto]]=1,Tabela1[[#This Row],[Količina]],0)</f>
        <v>0</v>
      </c>
      <c r="M620" s="139">
        <f>Tabela1[[#This Row],[Cena za enoto]]</f>
        <v>0</v>
      </c>
      <c r="N620" s="139">
        <f t="shared" si="39"/>
        <v>0</v>
      </c>
    </row>
    <row r="621" spans="1:14" ht="33.75">
      <c r="A621" s="139">
        <v>615</v>
      </c>
      <c r="B621" s="98"/>
      <c r="C621" s="132">
        <f>IF(H621&lt;&gt;"",COUNTA($H$12:H621),"")</f>
        <v>345</v>
      </c>
      <c r="D621" s="15" t="s">
        <v>3230</v>
      </c>
      <c r="E621" s="131" t="s">
        <v>755</v>
      </c>
      <c r="F621" s="83" t="s">
        <v>7</v>
      </c>
      <c r="G621" s="16">
        <v>128</v>
      </c>
      <c r="H621" s="169">
        <v>0</v>
      </c>
      <c r="I621" s="177">
        <f t="shared" si="40"/>
        <v>0</v>
      </c>
      <c r="K621" s="141">
        <f>Tabela1[[#This Row],[Količina]]-Tabela1[[#This Row],[Cena skupaj]]</f>
        <v>128</v>
      </c>
      <c r="L621" s="162">
        <f>IF(Tabela1[[#This Row],[Cena za enoto]]=1,Tabela1[[#This Row],[Količina]],0)</f>
        <v>0</v>
      </c>
      <c r="M621" s="139">
        <f>Tabela1[[#This Row],[Cena za enoto]]</f>
        <v>0</v>
      </c>
      <c r="N621" s="139">
        <f t="shared" si="39"/>
        <v>0</v>
      </c>
    </row>
    <row r="622" spans="1:14">
      <c r="A622" s="139">
        <v>616</v>
      </c>
      <c r="B622" s="102"/>
      <c r="C622" s="132">
        <f>IF(H622&lt;&gt;"",COUNTA($H$12:H622),"")</f>
        <v>346</v>
      </c>
      <c r="D622" s="15" t="s">
        <v>3231</v>
      </c>
      <c r="E622" s="131" t="s">
        <v>24</v>
      </c>
      <c r="F622" s="83" t="s">
        <v>6</v>
      </c>
      <c r="G622" s="16">
        <v>638</v>
      </c>
      <c r="H622" s="169">
        <v>0</v>
      </c>
      <c r="I622" s="177">
        <f t="shared" si="40"/>
        <v>0</v>
      </c>
      <c r="K622" s="141">
        <f>Tabela1[[#This Row],[Količina]]-Tabela1[[#This Row],[Cena skupaj]]</f>
        <v>638</v>
      </c>
      <c r="L622" s="162">
        <f>IF(Tabela1[[#This Row],[Cena za enoto]]=1,Tabela1[[#This Row],[Količina]],0)</f>
        <v>0</v>
      </c>
      <c r="M622" s="139">
        <f>Tabela1[[#This Row],[Cena za enoto]]</f>
        <v>0</v>
      </c>
      <c r="N622" s="139">
        <f t="shared" si="39"/>
        <v>0</v>
      </c>
    </row>
    <row r="623" spans="1:14" s="143" customFormat="1">
      <c r="A623" s="139">
        <v>617</v>
      </c>
      <c r="B623" s="101"/>
      <c r="C623" s="194" t="str">
        <f>IF(H623&lt;&gt;"",COUNTA($H$12:H623),"")</f>
        <v/>
      </c>
      <c r="D623" s="15" t="s">
        <v>3232</v>
      </c>
      <c r="E623" s="131" t="s">
        <v>25</v>
      </c>
      <c r="F623" s="83"/>
      <c r="G623" s="16"/>
      <c r="H623" s="159"/>
      <c r="I623" s="177" t="str">
        <f t="shared" si="40"/>
        <v/>
      </c>
      <c r="J623" s="42"/>
      <c r="K623" s="141"/>
      <c r="L623" s="162">
        <f>IF(Tabela1[[#This Row],[Cena za enoto]]=1,Tabela1[[#This Row],[Količina]],0)</f>
        <v>0</v>
      </c>
      <c r="M623" s="139">
        <f>Tabela1[[#This Row],[Cena za enoto]]</f>
        <v>0</v>
      </c>
      <c r="N623" s="139">
        <f t="shared" si="39"/>
        <v>0</v>
      </c>
    </row>
    <row r="624" spans="1:14" s="143" customFormat="1">
      <c r="A624" s="139">
        <v>618</v>
      </c>
      <c r="B624" s="101"/>
      <c r="C624" s="194">
        <f>IF(H624&lt;&gt;"",COUNTA($H$12:H624),"")</f>
        <v>347</v>
      </c>
      <c r="D624" s="15" t="s">
        <v>619</v>
      </c>
      <c r="E624" s="131" t="s">
        <v>756</v>
      </c>
      <c r="F624" s="83" t="s">
        <v>7</v>
      </c>
      <c r="G624" s="16">
        <v>11.4</v>
      </c>
      <c r="H624" s="169">
        <v>0</v>
      </c>
      <c r="I624" s="177">
        <f t="shared" si="40"/>
        <v>0</v>
      </c>
      <c r="J624" s="42"/>
      <c r="K624" s="141">
        <f>Tabela1[[#This Row],[Količina]]-Tabela1[[#This Row],[Cena skupaj]]</f>
        <v>11.4</v>
      </c>
      <c r="L624" s="162">
        <f>IF(Tabela1[[#This Row],[Cena za enoto]]=1,Tabela1[[#This Row],[Količina]],0)</f>
        <v>0</v>
      </c>
      <c r="M624" s="139">
        <f>Tabela1[[#This Row],[Cena za enoto]]</f>
        <v>0</v>
      </c>
      <c r="N624" s="139">
        <f t="shared" si="39"/>
        <v>0</v>
      </c>
    </row>
    <row r="625" spans="1:14" s="143" customFormat="1">
      <c r="A625" s="139">
        <v>619</v>
      </c>
      <c r="B625" s="99"/>
      <c r="C625" s="194">
        <f>IF(H625&lt;&gt;"",COUNTA($H$12:H625),"")</f>
        <v>348</v>
      </c>
      <c r="D625" s="15" t="s">
        <v>621</v>
      </c>
      <c r="E625" s="131" t="s">
        <v>757</v>
      </c>
      <c r="F625" s="83" t="s">
        <v>7</v>
      </c>
      <c r="G625" s="16">
        <v>61.8</v>
      </c>
      <c r="H625" s="169">
        <v>0</v>
      </c>
      <c r="I625" s="177">
        <f t="shared" si="40"/>
        <v>0</v>
      </c>
      <c r="J625" s="42"/>
      <c r="K625" s="141">
        <f>Tabela1[[#This Row],[Količina]]-Tabela1[[#This Row],[Cena skupaj]]</f>
        <v>61.8</v>
      </c>
      <c r="L625" s="162">
        <f>IF(Tabela1[[#This Row],[Cena za enoto]]=1,Tabela1[[#This Row],[Količina]],0)</f>
        <v>0</v>
      </c>
      <c r="M625" s="139">
        <f>Tabela1[[#This Row],[Cena za enoto]]</f>
        <v>0</v>
      </c>
      <c r="N625" s="139">
        <f t="shared" si="39"/>
        <v>0</v>
      </c>
    </row>
    <row r="626" spans="1:14" s="143" customFormat="1">
      <c r="A626" s="139">
        <v>620</v>
      </c>
      <c r="B626" s="99"/>
      <c r="C626" s="194">
        <f>IF(H626&lt;&gt;"",COUNTA($H$12:H626),"")</f>
        <v>349</v>
      </c>
      <c r="D626" s="15" t="s">
        <v>623</v>
      </c>
      <c r="E626" s="131" t="s">
        <v>758</v>
      </c>
      <c r="F626" s="83" t="s">
        <v>6</v>
      </c>
      <c r="G626" s="16">
        <v>199.5</v>
      </c>
      <c r="H626" s="169">
        <v>0</v>
      </c>
      <c r="I626" s="177">
        <f t="shared" si="40"/>
        <v>0</v>
      </c>
      <c r="J626" s="42"/>
      <c r="K626" s="141">
        <f>Tabela1[[#This Row],[Količina]]-Tabela1[[#This Row],[Cena skupaj]]</f>
        <v>199.5</v>
      </c>
      <c r="L626" s="162">
        <f>IF(Tabela1[[#This Row],[Cena za enoto]]=1,Tabela1[[#This Row],[Količina]],0)</f>
        <v>0</v>
      </c>
      <c r="M626" s="139">
        <f>Tabela1[[#This Row],[Cena za enoto]]</f>
        <v>0</v>
      </c>
      <c r="N626" s="139">
        <f t="shared" si="39"/>
        <v>0</v>
      </c>
    </row>
    <row r="627" spans="1:14" s="143" customFormat="1">
      <c r="A627" s="139">
        <v>621</v>
      </c>
      <c r="B627" s="102"/>
      <c r="C627" s="132" t="str">
        <f>IF(H627&lt;&gt;"",COUNTA($H$12:H627),"")</f>
        <v/>
      </c>
      <c r="D627" s="15" t="s">
        <v>3233</v>
      </c>
      <c r="E627" s="131" t="s">
        <v>759</v>
      </c>
      <c r="F627" s="83"/>
      <c r="G627" s="16"/>
      <c r="H627" s="159"/>
      <c r="I627" s="177" t="str">
        <f t="shared" si="40"/>
        <v/>
      </c>
      <c r="J627" s="42"/>
      <c r="K627" s="141"/>
      <c r="L627" s="162">
        <f>IF(Tabela1[[#This Row],[Cena za enoto]]=1,Tabela1[[#This Row],[Količina]],0)</f>
        <v>0</v>
      </c>
      <c r="M627" s="139">
        <f>Tabela1[[#This Row],[Cena za enoto]]</f>
        <v>0</v>
      </c>
      <c r="N627" s="139">
        <f t="shared" si="39"/>
        <v>0</v>
      </c>
    </row>
    <row r="628" spans="1:14" s="143" customFormat="1">
      <c r="A628" s="139">
        <v>622</v>
      </c>
      <c r="B628" s="98"/>
      <c r="C628" s="132">
        <f>IF(H628&lt;&gt;"",COUNTA($H$12:H628),"")</f>
        <v>350</v>
      </c>
      <c r="D628" s="15"/>
      <c r="E628" s="131" t="s">
        <v>760</v>
      </c>
      <c r="F628" s="83" t="s">
        <v>6</v>
      </c>
      <c r="G628" s="16">
        <v>10</v>
      </c>
      <c r="H628" s="169">
        <v>0</v>
      </c>
      <c r="I628" s="177">
        <f t="shared" si="40"/>
        <v>0</v>
      </c>
      <c r="J628" s="42"/>
      <c r="K628" s="141">
        <f>Tabela1[[#This Row],[Količina]]-Tabela1[[#This Row],[Cena skupaj]]</f>
        <v>10</v>
      </c>
      <c r="L628" s="162">
        <f>IF(Tabela1[[#This Row],[Cena za enoto]]=1,Tabela1[[#This Row],[Količina]],0)</f>
        <v>0</v>
      </c>
      <c r="M628" s="139">
        <f>Tabela1[[#This Row],[Cena za enoto]]</f>
        <v>0</v>
      </c>
      <c r="N628" s="139">
        <f t="shared" si="39"/>
        <v>0</v>
      </c>
    </row>
    <row r="629" spans="1:14" s="143" customFormat="1">
      <c r="A629" s="139">
        <v>623</v>
      </c>
      <c r="B629" s="98"/>
      <c r="C629" s="132">
        <f>IF(H629&lt;&gt;"",COUNTA($H$12:H629),"")</f>
        <v>351</v>
      </c>
      <c r="D629" s="15"/>
      <c r="E629" s="131" t="s">
        <v>761</v>
      </c>
      <c r="F629" s="83" t="s">
        <v>6</v>
      </c>
      <c r="G629" s="16">
        <v>3.3</v>
      </c>
      <c r="H629" s="169">
        <v>0</v>
      </c>
      <c r="I629" s="177">
        <f t="shared" si="40"/>
        <v>0</v>
      </c>
      <c r="J629" s="42"/>
      <c r="K629" s="141">
        <f>Tabela1[[#This Row],[Količina]]-Tabela1[[#This Row],[Cena skupaj]]</f>
        <v>3.3</v>
      </c>
      <c r="L629" s="162">
        <f>IF(Tabela1[[#This Row],[Cena za enoto]]=1,Tabela1[[#This Row],[Količina]],0)</f>
        <v>0</v>
      </c>
      <c r="M629" s="139">
        <f>Tabela1[[#This Row],[Cena za enoto]]</f>
        <v>0</v>
      </c>
      <c r="N629" s="139">
        <f t="shared" si="39"/>
        <v>0</v>
      </c>
    </row>
    <row r="630" spans="1:14">
      <c r="A630" s="139">
        <v>624</v>
      </c>
      <c r="B630" s="102"/>
      <c r="C630" s="132">
        <f>IF(H630&lt;&gt;"",COUNTA($H$12:H630),"")</f>
        <v>352</v>
      </c>
      <c r="D630" s="15" t="s">
        <v>3234</v>
      </c>
      <c r="E630" s="131" t="s">
        <v>762</v>
      </c>
      <c r="F630" s="83" t="s">
        <v>14</v>
      </c>
      <c r="G630" s="16">
        <v>25</v>
      </c>
      <c r="H630" s="169">
        <v>0</v>
      </c>
      <c r="I630" s="177">
        <f t="shared" si="40"/>
        <v>0</v>
      </c>
      <c r="K630" s="141">
        <f>Tabela1[[#This Row],[Količina]]-Tabela1[[#This Row],[Cena skupaj]]</f>
        <v>25</v>
      </c>
      <c r="L630" s="162">
        <f>IF(Tabela1[[#This Row],[Cena za enoto]]=1,Tabela1[[#This Row],[Količina]],0)</f>
        <v>0</v>
      </c>
      <c r="M630" s="139">
        <f>Tabela1[[#This Row],[Cena za enoto]]</f>
        <v>0</v>
      </c>
      <c r="N630" s="139">
        <f t="shared" si="39"/>
        <v>0</v>
      </c>
    </row>
    <row r="631" spans="1:14" ht="67.5">
      <c r="A631" s="139">
        <v>625</v>
      </c>
      <c r="B631" s="98"/>
      <c r="C631" s="132">
        <f>IF(H631&lt;&gt;"",COUNTA($H$12:H631),"")</f>
        <v>353</v>
      </c>
      <c r="D631" s="15" t="s">
        <v>3235</v>
      </c>
      <c r="E631" s="131" t="s">
        <v>763</v>
      </c>
      <c r="F631" s="83" t="s">
        <v>14</v>
      </c>
      <c r="G631" s="16">
        <v>190</v>
      </c>
      <c r="H631" s="169">
        <v>0</v>
      </c>
      <c r="I631" s="177">
        <f t="shared" si="40"/>
        <v>0</v>
      </c>
      <c r="K631" s="141">
        <f>Tabela1[[#This Row],[Količina]]-Tabela1[[#This Row],[Cena skupaj]]</f>
        <v>190</v>
      </c>
      <c r="L631" s="162">
        <f>IF(Tabela1[[#This Row],[Cena za enoto]]=1,Tabela1[[#This Row],[Količina]],0)</f>
        <v>0</v>
      </c>
      <c r="M631" s="139">
        <f>Tabela1[[#This Row],[Cena za enoto]]</f>
        <v>0</v>
      </c>
      <c r="N631" s="139">
        <f t="shared" si="39"/>
        <v>0</v>
      </c>
    </row>
    <row r="632" spans="1:14" s="143" customFormat="1" ht="33.75">
      <c r="A632" s="139">
        <v>626</v>
      </c>
      <c r="B632" s="98"/>
      <c r="C632" s="132" t="str">
        <f>IF(H632&lt;&gt;"",COUNTA($H$12:H632),"")</f>
        <v/>
      </c>
      <c r="D632" s="15" t="s">
        <v>3236</v>
      </c>
      <c r="E632" s="131" t="s">
        <v>790</v>
      </c>
      <c r="F632" s="83"/>
      <c r="G632" s="16"/>
      <c r="H632" s="159"/>
      <c r="I632" s="177" t="str">
        <f t="shared" si="40"/>
        <v/>
      </c>
      <c r="J632" s="42"/>
      <c r="K632" s="141"/>
      <c r="L632" s="162">
        <f>IF(Tabela1[[#This Row],[Cena za enoto]]=1,Tabela1[[#This Row],[Količina]],0)</f>
        <v>0</v>
      </c>
      <c r="M632" s="139">
        <f>Tabela1[[#This Row],[Cena za enoto]]</f>
        <v>0</v>
      </c>
      <c r="N632" s="139">
        <f t="shared" si="39"/>
        <v>0</v>
      </c>
    </row>
    <row r="633" spans="1:14" s="143" customFormat="1">
      <c r="A633" s="139">
        <v>627</v>
      </c>
      <c r="B633" s="98"/>
      <c r="C633" s="132">
        <f>IF(H633&lt;&gt;"",COUNTA($H$12:H633),"")</f>
        <v>354</v>
      </c>
      <c r="D633" s="15" t="s">
        <v>619</v>
      </c>
      <c r="E633" s="131" t="s">
        <v>766</v>
      </c>
      <c r="F633" s="83" t="s">
        <v>7</v>
      </c>
      <c r="G633" s="16">
        <v>0.6</v>
      </c>
      <c r="H633" s="169">
        <v>0</v>
      </c>
      <c r="I633" s="177">
        <f t="shared" si="40"/>
        <v>0</v>
      </c>
      <c r="J633" s="42"/>
      <c r="K633" s="141">
        <f>Tabela1[[#This Row],[Količina]]-Tabela1[[#This Row],[Cena skupaj]]</f>
        <v>0.6</v>
      </c>
      <c r="L633" s="162">
        <f>IF(Tabela1[[#This Row],[Cena za enoto]]=1,Tabela1[[#This Row],[Količina]],0)</f>
        <v>0</v>
      </c>
      <c r="M633" s="139">
        <f>Tabela1[[#This Row],[Cena za enoto]]</f>
        <v>0</v>
      </c>
      <c r="N633" s="139">
        <f t="shared" si="39"/>
        <v>0</v>
      </c>
    </row>
    <row r="634" spans="1:14" s="143" customFormat="1" ht="22.5">
      <c r="A634" s="139">
        <v>628</v>
      </c>
      <c r="B634" s="98"/>
      <c r="C634" s="132">
        <f>IF(H634&lt;&gt;"",COUNTA($H$12:H634),"")</f>
        <v>355</v>
      </c>
      <c r="D634" s="15" t="s">
        <v>621</v>
      </c>
      <c r="E634" s="131" t="s">
        <v>767</v>
      </c>
      <c r="F634" s="83" t="s">
        <v>7</v>
      </c>
      <c r="G634" s="16">
        <v>1.6</v>
      </c>
      <c r="H634" s="169">
        <v>0</v>
      </c>
      <c r="I634" s="177">
        <f t="shared" si="40"/>
        <v>0</v>
      </c>
      <c r="J634" s="42"/>
      <c r="K634" s="141">
        <f>Tabela1[[#This Row],[Količina]]-Tabela1[[#This Row],[Cena skupaj]]</f>
        <v>1.6</v>
      </c>
      <c r="L634" s="162">
        <f>IF(Tabela1[[#This Row],[Cena za enoto]]=1,Tabela1[[#This Row],[Količina]],0)</f>
        <v>0</v>
      </c>
      <c r="M634" s="139">
        <f>Tabela1[[#This Row],[Cena za enoto]]</f>
        <v>0</v>
      </c>
      <c r="N634" s="139">
        <f t="shared" si="39"/>
        <v>0</v>
      </c>
    </row>
    <row r="635" spans="1:14" s="143" customFormat="1">
      <c r="A635" s="139">
        <v>629</v>
      </c>
      <c r="B635" s="98"/>
      <c r="C635" s="132">
        <f>IF(H635&lt;&gt;"",COUNTA($H$12:H635),"")</f>
        <v>356</v>
      </c>
      <c r="D635" s="15" t="s">
        <v>623</v>
      </c>
      <c r="E635" s="131" t="s">
        <v>791</v>
      </c>
      <c r="F635" s="83" t="s">
        <v>7</v>
      </c>
      <c r="G635" s="16">
        <v>2.2999999999999998</v>
      </c>
      <c r="H635" s="169">
        <v>0</v>
      </c>
      <c r="I635" s="177">
        <f t="shared" si="40"/>
        <v>0</v>
      </c>
      <c r="J635" s="42"/>
      <c r="K635" s="141">
        <f>Tabela1[[#This Row],[Količina]]-Tabela1[[#This Row],[Cena skupaj]]</f>
        <v>2.2999999999999998</v>
      </c>
      <c r="L635" s="162">
        <f>IF(Tabela1[[#This Row],[Cena za enoto]]=1,Tabela1[[#This Row],[Količina]],0)</f>
        <v>0</v>
      </c>
      <c r="M635" s="139">
        <f>Tabela1[[#This Row],[Cena za enoto]]</f>
        <v>0</v>
      </c>
      <c r="N635" s="139">
        <f t="shared" si="39"/>
        <v>0</v>
      </c>
    </row>
    <row r="636" spans="1:14" s="143" customFormat="1" ht="22.5">
      <c r="A636" s="139">
        <v>630</v>
      </c>
      <c r="B636" s="98"/>
      <c r="C636" s="132" t="str">
        <f>IF(H636&lt;&gt;"",COUNTA($H$12:H636),"")</f>
        <v/>
      </c>
      <c r="D636" s="15" t="s">
        <v>717</v>
      </c>
      <c r="E636" s="131" t="s">
        <v>769</v>
      </c>
      <c r="F636" s="83"/>
      <c r="G636" s="16"/>
      <c r="H636" s="159"/>
      <c r="I636" s="177" t="str">
        <f t="shared" si="40"/>
        <v/>
      </c>
      <c r="J636" s="42"/>
      <c r="K636" s="141"/>
      <c r="L636" s="162">
        <f>IF(Tabela1[[#This Row],[Cena za enoto]]=1,Tabela1[[#This Row],[Količina]],0)</f>
        <v>0</v>
      </c>
      <c r="M636" s="139">
        <f>Tabela1[[#This Row],[Cena za enoto]]</f>
        <v>0</v>
      </c>
      <c r="N636" s="139">
        <f t="shared" si="39"/>
        <v>0</v>
      </c>
    </row>
    <row r="637" spans="1:14" s="143" customFormat="1">
      <c r="A637" s="139">
        <v>631</v>
      </c>
      <c r="B637" s="102"/>
      <c r="C637" s="132">
        <f>IF(H637&lt;&gt;"",COUNTA($H$12:H637),"")</f>
        <v>357</v>
      </c>
      <c r="D637" s="15"/>
      <c r="E637" s="131" t="s">
        <v>770</v>
      </c>
      <c r="F637" s="83" t="s">
        <v>13</v>
      </c>
      <c r="G637" s="16">
        <v>330</v>
      </c>
      <c r="H637" s="169">
        <v>0</v>
      </c>
      <c r="I637" s="177">
        <f t="shared" si="40"/>
        <v>0</v>
      </c>
      <c r="J637" s="42"/>
      <c r="K637" s="141">
        <f>Tabela1[[#This Row],[Količina]]-Tabela1[[#This Row],[Cena skupaj]]</f>
        <v>330</v>
      </c>
      <c r="L637" s="162">
        <f>IF(Tabela1[[#This Row],[Cena za enoto]]=1,Tabela1[[#This Row],[Količina]],0)</f>
        <v>0</v>
      </c>
      <c r="M637" s="139">
        <f>Tabela1[[#This Row],[Cena za enoto]]</f>
        <v>0</v>
      </c>
      <c r="N637" s="139">
        <f t="shared" si="39"/>
        <v>0</v>
      </c>
    </row>
    <row r="638" spans="1:14" s="143" customFormat="1">
      <c r="A638" s="139">
        <v>632</v>
      </c>
      <c r="B638" s="98"/>
      <c r="C638" s="132">
        <f>IF(H638&lt;&gt;"",COUNTA($H$12:H638),"")</f>
        <v>358</v>
      </c>
      <c r="D638" s="15" t="s">
        <v>719</v>
      </c>
      <c r="E638" s="131" t="s">
        <v>771</v>
      </c>
      <c r="F638" s="83" t="s">
        <v>6</v>
      </c>
      <c r="G638" s="16">
        <v>5.7</v>
      </c>
      <c r="H638" s="169">
        <v>0</v>
      </c>
      <c r="I638" s="177">
        <f t="shared" si="40"/>
        <v>0</v>
      </c>
      <c r="J638" s="42"/>
      <c r="K638" s="141">
        <f>Tabela1[[#This Row],[Količina]]-Tabela1[[#This Row],[Cena skupaj]]</f>
        <v>5.7</v>
      </c>
      <c r="L638" s="162">
        <f>IF(Tabela1[[#This Row],[Cena za enoto]]=1,Tabela1[[#This Row],[Količina]],0)</f>
        <v>0</v>
      </c>
      <c r="M638" s="139">
        <f>Tabela1[[#This Row],[Cena za enoto]]</f>
        <v>0</v>
      </c>
      <c r="N638" s="139">
        <f t="shared" si="39"/>
        <v>0</v>
      </c>
    </row>
    <row r="639" spans="1:14" s="143" customFormat="1" ht="22.5">
      <c r="A639" s="139">
        <v>633</v>
      </c>
      <c r="B639" s="98"/>
      <c r="C639" s="132">
        <f>IF(H639&lt;&gt;"",COUNTA($H$12:H639),"")</f>
        <v>359</v>
      </c>
      <c r="D639" s="15" t="s">
        <v>772</v>
      </c>
      <c r="E639" s="131" t="s">
        <v>773</v>
      </c>
      <c r="F639" s="83" t="s">
        <v>6</v>
      </c>
      <c r="G639" s="16">
        <v>30.2</v>
      </c>
      <c r="H639" s="169">
        <v>0</v>
      </c>
      <c r="I639" s="177">
        <f t="shared" si="40"/>
        <v>0</v>
      </c>
      <c r="J639" s="42"/>
      <c r="K639" s="141">
        <f>Tabela1[[#This Row],[Količina]]-Tabela1[[#This Row],[Cena skupaj]]</f>
        <v>30.2</v>
      </c>
      <c r="L639" s="162">
        <f>IF(Tabela1[[#This Row],[Cena za enoto]]=1,Tabela1[[#This Row],[Količina]],0)</f>
        <v>0</v>
      </c>
      <c r="M639" s="139">
        <f>Tabela1[[#This Row],[Cena za enoto]]</f>
        <v>0</v>
      </c>
      <c r="N639" s="139">
        <f t="shared" si="39"/>
        <v>0</v>
      </c>
    </row>
    <row r="640" spans="1:14" s="143" customFormat="1" ht="22.5">
      <c r="A640" s="139">
        <v>634</v>
      </c>
      <c r="B640" s="98"/>
      <c r="C640" s="132">
        <f>IF(H640&lt;&gt;"",COUNTA($H$12:H640),"")</f>
        <v>360</v>
      </c>
      <c r="D640" s="15" t="s">
        <v>774</v>
      </c>
      <c r="E640" s="131" t="s">
        <v>775</v>
      </c>
      <c r="F640" s="83" t="s">
        <v>14</v>
      </c>
      <c r="G640" s="16">
        <v>16.5</v>
      </c>
      <c r="H640" s="169">
        <v>0</v>
      </c>
      <c r="I640" s="177">
        <f t="shared" si="40"/>
        <v>0</v>
      </c>
      <c r="J640" s="42"/>
      <c r="K640" s="141">
        <f>Tabela1[[#This Row],[Količina]]-Tabela1[[#This Row],[Cena skupaj]]</f>
        <v>16.5</v>
      </c>
      <c r="L640" s="162">
        <f>IF(Tabela1[[#This Row],[Cena za enoto]]=1,Tabela1[[#This Row],[Količina]],0)</f>
        <v>0</v>
      </c>
      <c r="M640" s="139">
        <f>Tabela1[[#This Row],[Cena za enoto]]</f>
        <v>0</v>
      </c>
      <c r="N640" s="139">
        <f t="shared" si="39"/>
        <v>0</v>
      </c>
    </row>
    <row r="641" spans="1:14" s="143" customFormat="1" ht="33.75">
      <c r="A641" s="139">
        <v>635</v>
      </c>
      <c r="B641" s="98"/>
      <c r="C641" s="132" t="str">
        <f>IF(H641&lt;&gt;"",COUNTA($H$12:H641),"")</f>
        <v/>
      </c>
      <c r="D641" s="15" t="s">
        <v>3237</v>
      </c>
      <c r="E641" s="131" t="s">
        <v>776</v>
      </c>
      <c r="F641" s="83"/>
      <c r="G641" s="16"/>
      <c r="H641" s="159"/>
      <c r="I641" s="177" t="str">
        <f t="shared" si="40"/>
        <v/>
      </c>
      <c r="J641" s="42"/>
      <c r="K641" s="141"/>
      <c r="L641" s="162">
        <f>IF(Tabela1[[#This Row],[Cena za enoto]]=1,Tabela1[[#This Row],[Količina]],0)</f>
        <v>0</v>
      </c>
      <c r="M641" s="139">
        <f>Tabela1[[#This Row],[Cena za enoto]]</f>
        <v>0</v>
      </c>
      <c r="N641" s="139">
        <f t="shared" si="39"/>
        <v>0</v>
      </c>
    </row>
    <row r="642" spans="1:14" s="143" customFormat="1">
      <c r="A642" s="139">
        <v>636</v>
      </c>
      <c r="B642" s="98"/>
      <c r="C642" s="132" t="str">
        <f>IF(H642&lt;&gt;"",COUNTA($H$12:H642),"")</f>
        <v/>
      </c>
      <c r="D642" s="15"/>
      <c r="E642" s="131" t="s">
        <v>792</v>
      </c>
      <c r="F642" s="83"/>
      <c r="G642" s="16"/>
      <c r="H642" s="159"/>
      <c r="I642" s="177" t="str">
        <f t="shared" si="40"/>
        <v/>
      </c>
      <c r="J642" s="42"/>
      <c r="K642" s="141"/>
      <c r="L642" s="162">
        <f>IF(Tabela1[[#This Row],[Cena za enoto]]=1,Tabela1[[#This Row],[Količina]],0)</f>
        <v>0</v>
      </c>
      <c r="M642" s="139">
        <f>Tabela1[[#This Row],[Cena za enoto]]</f>
        <v>0</v>
      </c>
      <c r="N642" s="139">
        <f t="shared" si="39"/>
        <v>0</v>
      </c>
    </row>
    <row r="643" spans="1:14" s="143" customFormat="1">
      <c r="A643" s="139">
        <v>637</v>
      </c>
      <c r="B643" s="98"/>
      <c r="C643" s="132">
        <f>IF(H643&lt;&gt;"",COUNTA($H$12:H643),"")</f>
        <v>361</v>
      </c>
      <c r="D643" s="15" t="s">
        <v>619</v>
      </c>
      <c r="E643" s="131" t="s">
        <v>778</v>
      </c>
      <c r="F643" s="83" t="s">
        <v>6</v>
      </c>
      <c r="G643" s="16">
        <v>520</v>
      </c>
      <c r="H643" s="169">
        <v>0</v>
      </c>
      <c r="I643" s="177">
        <f t="shared" si="40"/>
        <v>0</v>
      </c>
      <c r="J643" s="42"/>
      <c r="K643" s="141">
        <f>Tabela1[[#This Row],[Količina]]-Tabela1[[#This Row],[Cena skupaj]]</f>
        <v>520</v>
      </c>
      <c r="L643" s="162">
        <f>IF(Tabela1[[#This Row],[Cena za enoto]]=1,Tabela1[[#This Row],[Količina]],0)</f>
        <v>0</v>
      </c>
      <c r="M643" s="139">
        <f>Tabela1[[#This Row],[Cena za enoto]]</f>
        <v>0</v>
      </c>
      <c r="N643" s="139">
        <f t="shared" si="39"/>
        <v>0</v>
      </c>
    </row>
    <row r="644" spans="1:14" s="143" customFormat="1" ht="22.5">
      <c r="A644" s="139">
        <v>638</v>
      </c>
      <c r="B644" s="98"/>
      <c r="C644" s="132" t="str">
        <f>IF(H644&lt;&gt;"",COUNTA($H$12:H644),"")</f>
        <v/>
      </c>
      <c r="D644" s="15" t="s">
        <v>623</v>
      </c>
      <c r="E644" s="131" t="s">
        <v>779</v>
      </c>
      <c r="F644" s="83"/>
      <c r="G644" s="16"/>
      <c r="H644" s="159"/>
      <c r="I644" s="177" t="str">
        <f t="shared" si="40"/>
        <v/>
      </c>
      <c r="J644" s="42"/>
      <c r="K644" s="141"/>
      <c r="L644" s="162">
        <f>IF(Tabela1[[#This Row],[Cena za enoto]]=1,Tabela1[[#This Row],[Količina]],0)</f>
        <v>0</v>
      </c>
      <c r="M644" s="139">
        <f>Tabela1[[#This Row],[Cena za enoto]]</f>
        <v>0</v>
      </c>
      <c r="N644" s="139">
        <f t="shared" si="39"/>
        <v>0</v>
      </c>
    </row>
    <row r="645" spans="1:14" s="143" customFormat="1">
      <c r="A645" s="139">
        <v>639</v>
      </c>
      <c r="B645" s="102"/>
      <c r="C645" s="132">
        <f>IF(H645&lt;&gt;"",COUNTA($H$12:H645),"")</f>
        <v>362</v>
      </c>
      <c r="D645" s="15"/>
      <c r="E645" s="131" t="s">
        <v>780</v>
      </c>
      <c r="F645" s="83" t="s">
        <v>6</v>
      </c>
      <c r="G645" s="16">
        <v>112</v>
      </c>
      <c r="H645" s="169">
        <v>0</v>
      </c>
      <c r="I645" s="177">
        <f t="shared" si="40"/>
        <v>0</v>
      </c>
      <c r="J645" s="42"/>
      <c r="K645" s="141">
        <f>Tabela1[[#This Row],[Količina]]-Tabela1[[#This Row],[Cena skupaj]]</f>
        <v>112</v>
      </c>
      <c r="L645" s="162">
        <f>IF(Tabela1[[#This Row],[Cena za enoto]]=1,Tabela1[[#This Row],[Količina]],0)</f>
        <v>0</v>
      </c>
      <c r="M645" s="139">
        <f>Tabela1[[#This Row],[Cena za enoto]]</f>
        <v>0</v>
      </c>
      <c r="N645" s="139">
        <f t="shared" si="39"/>
        <v>0</v>
      </c>
    </row>
    <row r="646" spans="1:14" s="143" customFormat="1">
      <c r="A646" s="139">
        <v>640</v>
      </c>
      <c r="B646" s="98"/>
      <c r="C646" s="132">
        <f>IF(H646&lt;&gt;"",COUNTA($H$12:H646),"")</f>
        <v>363</v>
      </c>
      <c r="D646" s="15"/>
      <c r="E646" s="131" t="s">
        <v>781</v>
      </c>
      <c r="F646" s="83" t="s">
        <v>6</v>
      </c>
      <c r="G646" s="16">
        <v>6.3</v>
      </c>
      <c r="H646" s="169">
        <v>0</v>
      </c>
      <c r="I646" s="177">
        <f t="shared" si="40"/>
        <v>0</v>
      </c>
      <c r="J646" s="42"/>
      <c r="K646" s="141">
        <f>Tabela1[[#This Row],[Količina]]-Tabela1[[#This Row],[Cena skupaj]]</f>
        <v>6.3</v>
      </c>
      <c r="L646" s="162">
        <f>IF(Tabela1[[#This Row],[Cena za enoto]]=1,Tabela1[[#This Row],[Količina]],0)</f>
        <v>0</v>
      </c>
      <c r="M646" s="139">
        <f>Tabela1[[#This Row],[Cena za enoto]]</f>
        <v>0</v>
      </c>
      <c r="N646" s="139">
        <f t="shared" si="39"/>
        <v>0</v>
      </c>
    </row>
    <row r="647" spans="1:14" s="143" customFormat="1">
      <c r="A647" s="139">
        <v>641</v>
      </c>
      <c r="B647" s="98"/>
      <c r="C647" s="132" t="str">
        <f>IF(H647&lt;&gt;"",COUNTA($H$12:H647),"")</f>
        <v/>
      </c>
      <c r="D647" s="15" t="s">
        <v>3238</v>
      </c>
      <c r="E647" s="131" t="s">
        <v>26</v>
      </c>
      <c r="F647" s="83"/>
      <c r="G647" s="16"/>
      <c r="H647" s="159"/>
      <c r="I647" s="177" t="str">
        <f t="shared" si="40"/>
        <v/>
      </c>
      <c r="J647" s="42"/>
      <c r="K647" s="141"/>
      <c r="L647" s="162">
        <f>IF(Tabela1[[#This Row],[Cena za enoto]]=1,Tabela1[[#This Row],[Količina]],0)</f>
        <v>0</v>
      </c>
      <c r="M647" s="139">
        <f>Tabela1[[#This Row],[Cena za enoto]]</f>
        <v>0</v>
      </c>
      <c r="N647" s="139">
        <f t="shared" si="39"/>
        <v>0</v>
      </c>
    </row>
    <row r="648" spans="1:14" s="143" customFormat="1">
      <c r="A648" s="139">
        <v>642</v>
      </c>
      <c r="B648" s="98"/>
      <c r="C648" s="132">
        <f>IF(H648&lt;&gt;"",COUNTA($H$12:H648),"")</f>
        <v>364</v>
      </c>
      <c r="D648" s="15"/>
      <c r="E648" s="131" t="s">
        <v>782</v>
      </c>
      <c r="F648" s="83" t="s">
        <v>14</v>
      </c>
      <c r="G648" s="16">
        <v>191.3</v>
      </c>
      <c r="H648" s="169">
        <v>0</v>
      </c>
      <c r="I648" s="177">
        <f t="shared" si="40"/>
        <v>0</v>
      </c>
      <c r="J648" s="42"/>
      <c r="K648" s="141">
        <f>Tabela1[[#This Row],[Količina]]-Tabela1[[#This Row],[Cena skupaj]]</f>
        <v>191.3</v>
      </c>
      <c r="L648" s="162">
        <f>IF(Tabela1[[#This Row],[Cena za enoto]]=1,Tabela1[[#This Row],[Količina]],0)</f>
        <v>0</v>
      </c>
      <c r="M648" s="139">
        <f>Tabela1[[#This Row],[Cena za enoto]]</f>
        <v>0</v>
      </c>
      <c r="N648" s="139">
        <f t="shared" si="39"/>
        <v>0</v>
      </c>
    </row>
    <row r="649" spans="1:14" s="143" customFormat="1">
      <c r="A649" s="139">
        <v>643</v>
      </c>
      <c r="B649" s="98"/>
      <c r="C649" s="132">
        <f>IF(H649&lt;&gt;"",COUNTA($H$12:H649),"")</f>
        <v>365</v>
      </c>
      <c r="D649" s="15"/>
      <c r="E649" s="131" t="s">
        <v>793</v>
      </c>
      <c r="F649" s="83" t="s">
        <v>6</v>
      </c>
      <c r="G649" s="16">
        <v>4.7</v>
      </c>
      <c r="H649" s="169">
        <v>0</v>
      </c>
      <c r="I649" s="177">
        <f t="shared" si="40"/>
        <v>0</v>
      </c>
      <c r="J649" s="42"/>
      <c r="K649" s="141">
        <f>Tabela1[[#This Row],[Količina]]-Tabela1[[#This Row],[Cena skupaj]]</f>
        <v>4.7</v>
      </c>
      <c r="L649" s="162">
        <f>IF(Tabela1[[#This Row],[Cena za enoto]]=1,Tabela1[[#This Row],[Količina]],0)</f>
        <v>0</v>
      </c>
      <c r="M649" s="139">
        <f>Tabela1[[#This Row],[Cena za enoto]]</f>
        <v>0</v>
      </c>
      <c r="N649" s="139">
        <f t="shared" si="39"/>
        <v>0</v>
      </c>
    </row>
    <row r="650" spans="1:14" s="143" customFormat="1">
      <c r="A650" s="139">
        <v>644</v>
      </c>
      <c r="B650" s="102"/>
      <c r="C650" s="132">
        <f>IF(H650&lt;&gt;"",COUNTA($H$12:H650),"")</f>
        <v>366</v>
      </c>
      <c r="D650" s="15"/>
      <c r="E650" s="131" t="s">
        <v>784</v>
      </c>
      <c r="F650" s="83" t="s">
        <v>10</v>
      </c>
      <c r="G650" s="16">
        <v>1</v>
      </c>
      <c r="H650" s="169">
        <v>0</v>
      </c>
      <c r="I650" s="177">
        <f t="shared" si="40"/>
        <v>0</v>
      </c>
      <c r="J650" s="42"/>
      <c r="K650" s="141">
        <f>Tabela1[[#This Row],[Količina]]-Tabela1[[#This Row],[Cena skupaj]]</f>
        <v>1</v>
      </c>
      <c r="L650" s="162">
        <f>IF(Tabela1[[#This Row],[Cena za enoto]]=1,Tabela1[[#This Row],[Količina]],0)</f>
        <v>0</v>
      </c>
      <c r="M650" s="139">
        <f>Tabela1[[#This Row],[Cena za enoto]]</f>
        <v>0</v>
      </c>
      <c r="N650" s="139">
        <f t="shared" si="39"/>
        <v>0</v>
      </c>
    </row>
    <row r="651" spans="1:14" s="143" customFormat="1" ht="56.25">
      <c r="A651" s="139">
        <v>645</v>
      </c>
      <c r="B651" s="98"/>
      <c r="C651" s="132" t="str">
        <f>IF(H651&lt;&gt;"",COUNTA($H$12:H651),"")</f>
        <v/>
      </c>
      <c r="D651" s="15" t="s">
        <v>3239</v>
      </c>
      <c r="E651" s="131" t="s">
        <v>785</v>
      </c>
      <c r="F651" s="83"/>
      <c r="G651" s="16"/>
      <c r="H651" s="159"/>
      <c r="I651" s="177" t="str">
        <f t="shared" si="40"/>
        <v/>
      </c>
      <c r="J651" s="42"/>
      <c r="K651" s="141"/>
      <c r="L651" s="162">
        <f>IF(Tabela1[[#This Row],[Cena za enoto]]=1,Tabela1[[#This Row],[Količina]],0)</f>
        <v>0</v>
      </c>
      <c r="M651" s="139">
        <f>Tabela1[[#This Row],[Cena za enoto]]</f>
        <v>0</v>
      </c>
      <c r="N651" s="139">
        <f t="shared" si="39"/>
        <v>0</v>
      </c>
    </row>
    <row r="652" spans="1:14" s="143" customFormat="1" ht="22.5">
      <c r="A652" s="139">
        <v>646</v>
      </c>
      <c r="B652" s="102"/>
      <c r="C652" s="132" t="str">
        <f>IF(H652&lt;&gt;"",COUNTA($H$12:H652),"")</f>
        <v/>
      </c>
      <c r="D652" s="15"/>
      <c r="E652" s="131" t="s">
        <v>786</v>
      </c>
      <c r="F652" s="83"/>
      <c r="G652" s="16"/>
      <c r="H652" s="159"/>
      <c r="I652" s="177" t="str">
        <f t="shared" si="40"/>
        <v/>
      </c>
      <c r="J652" s="42"/>
      <c r="K652" s="141"/>
      <c r="L652" s="162">
        <f>IF(Tabela1[[#This Row],[Cena za enoto]]=1,Tabela1[[#This Row],[Količina]],0)</f>
        <v>0</v>
      </c>
      <c r="M652" s="139">
        <f>Tabela1[[#This Row],[Cena za enoto]]</f>
        <v>0</v>
      </c>
      <c r="N652" s="139">
        <f t="shared" si="39"/>
        <v>0</v>
      </c>
    </row>
    <row r="653" spans="1:14" s="143" customFormat="1">
      <c r="A653" s="139">
        <v>647</v>
      </c>
      <c r="B653" s="98"/>
      <c r="C653" s="132">
        <f>IF(H653&lt;&gt;"",COUNTA($H$12:H653),"")</f>
        <v>367</v>
      </c>
      <c r="D653" s="15" t="s">
        <v>619</v>
      </c>
      <c r="E653" s="131" t="s">
        <v>794</v>
      </c>
      <c r="F653" s="83" t="s">
        <v>14</v>
      </c>
      <c r="G653" s="16">
        <v>11.53</v>
      </c>
      <c r="H653" s="169">
        <v>0</v>
      </c>
      <c r="I653" s="177">
        <f t="shared" si="40"/>
        <v>0</v>
      </c>
      <c r="J653" s="42"/>
      <c r="K653" s="141">
        <f>Tabela1[[#This Row],[Količina]]-Tabela1[[#This Row],[Cena skupaj]]</f>
        <v>11.53</v>
      </c>
      <c r="L653" s="162">
        <f>IF(Tabela1[[#This Row],[Cena za enoto]]=1,Tabela1[[#This Row],[Količina]],0)</f>
        <v>0</v>
      </c>
      <c r="M653" s="139">
        <f>Tabela1[[#This Row],[Cena za enoto]]</f>
        <v>0</v>
      </c>
      <c r="N653" s="139">
        <f t="shared" si="39"/>
        <v>0</v>
      </c>
    </row>
    <row r="654" spans="1:14">
      <c r="A654" s="139">
        <v>648</v>
      </c>
      <c r="B654" s="98"/>
      <c r="C654" s="132">
        <f>IF(H654&lt;&gt;"",COUNTA($H$12:H654),"")</f>
        <v>368</v>
      </c>
      <c r="D654" s="15" t="s">
        <v>3240</v>
      </c>
      <c r="E654" s="131" t="s">
        <v>27</v>
      </c>
      <c r="F654" s="83" t="s">
        <v>10</v>
      </c>
      <c r="G654" s="16">
        <v>4</v>
      </c>
      <c r="H654" s="169">
        <v>0</v>
      </c>
      <c r="I654" s="177">
        <f t="shared" si="40"/>
        <v>0</v>
      </c>
      <c r="K654" s="141">
        <f>Tabela1[[#This Row],[Količina]]-Tabela1[[#This Row],[Cena skupaj]]</f>
        <v>4</v>
      </c>
      <c r="L654" s="162">
        <f>IF(Tabela1[[#This Row],[Cena za enoto]]=1,Tabela1[[#This Row],[Količina]],0)</f>
        <v>0</v>
      </c>
      <c r="M654" s="139">
        <f>Tabela1[[#This Row],[Cena za enoto]]</f>
        <v>0</v>
      </c>
      <c r="N654" s="139">
        <f t="shared" ref="N654:N717" si="41">L654*M654</f>
        <v>0</v>
      </c>
    </row>
    <row r="655" spans="1:14">
      <c r="A655" s="139">
        <v>649</v>
      </c>
      <c r="B655" s="98"/>
      <c r="C655" s="132">
        <f>IF(H655&lt;&gt;"",COUNTA($H$12:H655),"")</f>
        <v>369</v>
      </c>
      <c r="D655" s="15" t="s">
        <v>3241</v>
      </c>
      <c r="E655" s="131" t="s">
        <v>28</v>
      </c>
      <c r="F655" s="83" t="s">
        <v>6</v>
      </c>
      <c r="G655" s="16">
        <v>610</v>
      </c>
      <c r="H655" s="169">
        <v>0</v>
      </c>
      <c r="I655" s="177">
        <f t="shared" si="40"/>
        <v>0</v>
      </c>
      <c r="K655" s="141">
        <f>Tabela1[[#This Row],[Količina]]-Tabela1[[#This Row],[Cena skupaj]]</f>
        <v>610</v>
      </c>
      <c r="L655" s="162">
        <f>IF(Tabela1[[#This Row],[Cena za enoto]]=1,Tabela1[[#This Row],[Količina]],0)</f>
        <v>0</v>
      </c>
      <c r="M655" s="139">
        <f>Tabela1[[#This Row],[Cena za enoto]]</f>
        <v>0</v>
      </c>
      <c r="N655" s="139">
        <f t="shared" si="41"/>
        <v>0</v>
      </c>
    </row>
    <row r="656" spans="1:14">
      <c r="A656" s="139">
        <v>650</v>
      </c>
      <c r="B656" s="93">
        <v>3</v>
      </c>
      <c r="C656" s="192" t="str">
        <f>IF(H656&lt;&gt;"",COUNTA($H$12:H656),"")</f>
        <v/>
      </c>
      <c r="D656" s="14"/>
      <c r="E656" s="193" t="s">
        <v>795</v>
      </c>
      <c r="F656" s="114"/>
      <c r="G656" s="37"/>
      <c r="H656" s="160"/>
      <c r="I656" s="158">
        <f>SUM(I657:I691)</f>
        <v>0</v>
      </c>
      <c r="K656" s="141">
        <f>Tabela1[[#This Row],[Količina]]-Tabela1[[#This Row],[Cena skupaj]]</f>
        <v>0</v>
      </c>
      <c r="L656" s="162">
        <f>IF(Tabela1[[#This Row],[Cena za enoto]]=1,Tabela1[[#This Row],[Količina]],0)</f>
        <v>0</v>
      </c>
      <c r="M656" s="139">
        <f>Tabela1[[#This Row],[Cena za enoto]]</f>
        <v>0</v>
      </c>
      <c r="N656" s="139">
        <f t="shared" si="41"/>
        <v>0</v>
      </c>
    </row>
    <row r="657" spans="1:14" ht="10.5" customHeight="1">
      <c r="A657" s="139">
        <v>651</v>
      </c>
      <c r="B657" s="99"/>
      <c r="C657" s="194" t="str">
        <f>IF(H657&lt;&gt;"",COUNTA($H$12:H657),"")</f>
        <v/>
      </c>
      <c r="D657" s="15"/>
      <c r="E657" s="131" t="s">
        <v>796</v>
      </c>
      <c r="F657" s="83"/>
      <c r="G657" s="16"/>
      <c r="H657" s="138"/>
      <c r="I657" s="177" t="str">
        <f t="shared" ref="I657:I691" si="42">IF(ISNUMBER(G657),ROUND(G657*H657,2),"")</f>
        <v/>
      </c>
      <c r="L657" s="162">
        <f>IF(Tabela1[[#This Row],[Cena za enoto]]=1,Tabela1[[#This Row],[Količina]],0)</f>
        <v>0</v>
      </c>
      <c r="M657" s="139">
        <f>Tabela1[[#This Row],[Cena za enoto]]</f>
        <v>0</v>
      </c>
      <c r="N657" s="139">
        <f t="shared" si="41"/>
        <v>0</v>
      </c>
    </row>
    <row r="658" spans="1:14">
      <c r="A658" s="139">
        <v>652</v>
      </c>
      <c r="B658" s="102"/>
      <c r="C658" s="132">
        <f>IF(H658&lt;&gt;"",COUNTA($H$12:H658),"")</f>
        <v>370</v>
      </c>
      <c r="D658" s="15" t="s">
        <v>3226</v>
      </c>
      <c r="E658" s="131" t="s">
        <v>797</v>
      </c>
      <c r="F658" s="83" t="s">
        <v>6</v>
      </c>
      <c r="G658" s="16">
        <v>320</v>
      </c>
      <c r="H658" s="169">
        <v>0</v>
      </c>
      <c r="I658" s="177">
        <f t="shared" si="42"/>
        <v>0</v>
      </c>
      <c r="K658" s="141">
        <f>Tabela1[[#This Row],[Količina]]-Tabela1[[#This Row],[Cena skupaj]]</f>
        <v>320</v>
      </c>
      <c r="L658" s="162">
        <f>IF(Tabela1[[#This Row],[Cena za enoto]]=1,Tabela1[[#This Row],[Količina]],0)</f>
        <v>0</v>
      </c>
      <c r="M658" s="139">
        <f>Tabela1[[#This Row],[Cena za enoto]]</f>
        <v>0</v>
      </c>
      <c r="N658" s="139">
        <f t="shared" si="41"/>
        <v>0</v>
      </c>
    </row>
    <row r="659" spans="1:14">
      <c r="A659" s="139">
        <v>653</v>
      </c>
      <c r="B659" s="98"/>
      <c r="C659" s="132">
        <f>IF(H659&lt;&gt;"",COUNTA($H$12:H659),"")</f>
        <v>371</v>
      </c>
      <c r="D659" s="15" t="s">
        <v>3227</v>
      </c>
      <c r="E659" s="131" t="s">
        <v>798</v>
      </c>
      <c r="F659" s="83" t="s">
        <v>14</v>
      </c>
      <c r="G659" s="16">
        <v>65</v>
      </c>
      <c r="H659" s="169">
        <v>0</v>
      </c>
      <c r="I659" s="177">
        <f t="shared" si="42"/>
        <v>0</v>
      </c>
      <c r="K659" s="141">
        <f>Tabela1[[#This Row],[Količina]]-Tabela1[[#This Row],[Cena skupaj]]</f>
        <v>65</v>
      </c>
      <c r="L659" s="162">
        <f>IF(Tabela1[[#This Row],[Cena za enoto]]=1,Tabela1[[#This Row],[Količina]],0)</f>
        <v>0</v>
      </c>
      <c r="M659" s="139">
        <f>Tabela1[[#This Row],[Cena za enoto]]</f>
        <v>0</v>
      </c>
      <c r="N659" s="139">
        <f t="shared" si="41"/>
        <v>0</v>
      </c>
    </row>
    <row r="660" spans="1:14">
      <c r="A660" s="139">
        <v>654</v>
      </c>
      <c r="B660" s="98"/>
      <c r="C660" s="132">
        <f>IF(H660&lt;&gt;"",COUNTA($H$12:H660),"")</f>
        <v>372</v>
      </c>
      <c r="D660" s="15" t="s">
        <v>3224</v>
      </c>
      <c r="E660" s="131" t="s">
        <v>799</v>
      </c>
      <c r="F660" s="83" t="s">
        <v>6</v>
      </c>
      <c r="G660" s="16">
        <v>100.5</v>
      </c>
      <c r="H660" s="169">
        <v>0</v>
      </c>
      <c r="I660" s="177">
        <f t="shared" si="42"/>
        <v>0</v>
      </c>
      <c r="K660" s="141">
        <f>Tabela1[[#This Row],[Količina]]-Tabela1[[#This Row],[Cena skupaj]]</f>
        <v>100.5</v>
      </c>
      <c r="L660" s="162">
        <f>IF(Tabela1[[#This Row],[Cena za enoto]]=1,Tabela1[[#This Row],[Količina]],0)</f>
        <v>0</v>
      </c>
      <c r="M660" s="139">
        <f>Tabela1[[#This Row],[Cena za enoto]]</f>
        <v>0</v>
      </c>
      <c r="N660" s="139">
        <f t="shared" si="41"/>
        <v>0</v>
      </c>
    </row>
    <row r="661" spans="1:14">
      <c r="A661" s="139">
        <v>655</v>
      </c>
      <c r="B661" s="98"/>
      <c r="C661" s="132">
        <f>IF(H661&lt;&gt;"",COUNTA($H$12:H661),"")</f>
        <v>373</v>
      </c>
      <c r="D661" s="15" t="s">
        <v>3228</v>
      </c>
      <c r="E661" s="131" t="s">
        <v>800</v>
      </c>
      <c r="F661" s="83" t="s">
        <v>6</v>
      </c>
      <c r="G661" s="16">
        <v>41</v>
      </c>
      <c r="H661" s="169">
        <v>0</v>
      </c>
      <c r="I661" s="177">
        <f t="shared" si="42"/>
        <v>0</v>
      </c>
      <c r="K661" s="141">
        <f>Tabela1[[#This Row],[Količina]]-Tabela1[[#This Row],[Cena skupaj]]</f>
        <v>41</v>
      </c>
      <c r="L661" s="162">
        <f>IF(Tabela1[[#This Row],[Cena za enoto]]=1,Tabela1[[#This Row],[Količina]],0)</f>
        <v>0</v>
      </c>
      <c r="M661" s="139">
        <f>Tabela1[[#This Row],[Cena za enoto]]</f>
        <v>0</v>
      </c>
      <c r="N661" s="139">
        <f t="shared" si="41"/>
        <v>0</v>
      </c>
    </row>
    <row r="662" spans="1:14" ht="33.75">
      <c r="A662" s="139">
        <v>656</v>
      </c>
      <c r="B662" s="98"/>
      <c r="C662" s="132">
        <f>IF(H662&lt;&gt;"",COUNTA($H$12:H662),"")</f>
        <v>374</v>
      </c>
      <c r="D662" s="15" t="s">
        <v>3229</v>
      </c>
      <c r="E662" s="131" t="s">
        <v>801</v>
      </c>
      <c r="F662" s="83" t="s">
        <v>7</v>
      </c>
      <c r="G662" s="16">
        <v>18</v>
      </c>
      <c r="H662" s="169">
        <v>0</v>
      </c>
      <c r="I662" s="177">
        <f t="shared" si="42"/>
        <v>0</v>
      </c>
      <c r="K662" s="141">
        <f>Tabela1[[#This Row],[Količina]]-Tabela1[[#This Row],[Cena skupaj]]</f>
        <v>18</v>
      </c>
      <c r="L662" s="162">
        <f>IF(Tabela1[[#This Row],[Cena za enoto]]=1,Tabela1[[#This Row],[Količina]],0)</f>
        <v>0</v>
      </c>
      <c r="M662" s="139">
        <f>Tabela1[[#This Row],[Cena za enoto]]</f>
        <v>0</v>
      </c>
      <c r="N662" s="139">
        <f t="shared" si="41"/>
        <v>0</v>
      </c>
    </row>
    <row r="663" spans="1:14">
      <c r="A663" s="139">
        <v>657</v>
      </c>
      <c r="B663" s="101"/>
      <c r="C663" s="194">
        <f>IF(H663&lt;&gt;"",COUNTA($H$12:H663),"")</f>
        <v>375</v>
      </c>
      <c r="D663" s="15" t="s">
        <v>3230</v>
      </c>
      <c r="E663" s="131" t="s">
        <v>24</v>
      </c>
      <c r="F663" s="83" t="s">
        <v>6</v>
      </c>
      <c r="G663" s="16">
        <v>315</v>
      </c>
      <c r="H663" s="169">
        <v>0</v>
      </c>
      <c r="I663" s="177">
        <f t="shared" si="42"/>
        <v>0</v>
      </c>
      <c r="K663" s="141">
        <f>Tabela1[[#This Row],[Količina]]-Tabela1[[#This Row],[Cena skupaj]]</f>
        <v>315</v>
      </c>
      <c r="L663" s="162">
        <f>IF(Tabela1[[#This Row],[Cena za enoto]]=1,Tabela1[[#This Row],[Količina]],0)</f>
        <v>0</v>
      </c>
      <c r="M663" s="139">
        <f>Tabela1[[#This Row],[Cena za enoto]]</f>
        <v>0</v>
      </c>
      <c r="N663" s="139">
        <f t="shared" si="41"/>
        <v>0</v>
      </c>
    </row>
    <row r="664" spans="1:14" ht="33.75">
      <c r="A664" s="139">
        <v>658</v>
      </c>
      <c r="B664" s="98"/>
      <c r="C664" s="132">
        <f>IF(H664&lt;&gt;"",COUNTA($H$12:H664),"")</f>
        <v>376</v>
      </c>
      <c r="D664" s="15" t="s">
        <v>3231</v>
      </c>
      <c r="E664" s="131" t="s">
        <v>755</v>
      </c>
      <c r="F664" s="83" t="s">
        <v>7</v>
      </c>
      <c r="G664" s="16">
        <v>63</v>
      </c>
      <c r="H664" s="169">
        <v>0</v>
      </c>
      <c r="I664" s="177">
        <f t="shared" si="42"/>
        <v>0</v>
      </c>
      <c r="K664" s="141">
        <f>Tabela1[[#This Row],[Količina]]-Tabela1[[#This Row],[Cena skupaj]]</f>
        <v>63</v>
      </c>
      <c r="L664" s="162">
        <f>IF(Tabela1[[#This Row],[Cena za enoto]]=1,Tabela1[[#This Row],[Količina]],0)</f>
        <v>0</v>
      </c>
      <c r="M664" s="139">
        <f>Tabela1[[#This Row],[Cena za enoto]]</f>
        <v>0</v>
      </c>
      <c r="N664" s="139">
        <f t="shared" si="41"/>
        <v>0</v>
      </c>
    </row>
    <row r="665" spans="1:14" s="143" customFormat="1">
      <c r="A665" s="139">
        <v>659</v>
      </c>
      <c r="B665" s="102"/>
      <c r="C665" s="132" t="str">
        <f>IF(H665&lt;&gt;"",COUNTA($H$12:H665),"")</f>
        <v/>
      </c>
      <c r="D665" s="15" t="s">
        <v>3232</v>
      </c>
      <c r="E665" s="131" t="s">
        <v>802</v>
      </c>
      <c r="F665" s="83"/>
      <c r="G665" s="16"/>
      <c r="H665" s="159"/>
      <c r="I665" s="177" t="str">
        <f t="shared" si="42"/>
        <v/>
      </c>
      <c r="J665" s="42"/>
      <c r="K665" s="141"/>
      <c r="L665" s="162">
        <f>IF(Tabela1[[#This Row],[Cena za enoto]]=1,Tabela1[[#This Row],[Količina]],0)</f>
        <v>0</v>
      </c>
      <c r="M665" s="139">
        <f>Tabela1[[#This Row],[Cena za enoto]]</f>
        <v>0</v>
      </c>
      <c r="N665" s="139">
        <f t="shared" si="41"/>
        <v>0</v>
      </c>
    </row>
    <row r="666" spans="1:14" s="143" customFormat="1">
      <c r="A666" s="139">
        <v>660</v>
      </c>
      <c r="B666" s="98"/>
      <c r="C666" s="132" t="str">
        <f>IF(H666&lt;&gt;"",COUNTA($H$12:H666),"")</f>
        <v/>
      </c>
      <c r="D666" s="15"/>
      <c r="E666" s="131" t="s">
        <v>803</v>
      </c>
      <c r="F666" s="83"/>
      <c r="G666" s="16"/>
      <c r="H666" s="159"/>
      <c r="I666" s="177" t="str">
        <f t="shared" si="42"/>
        <v/>
      </c>
      <c r="J666" s="42"/>
      <c r="K666" s="141"/>
      <c r="L666" s="162">
        <f>IF(Tabela1[[#This Row],[Cena za enoto]]=1,Tabela1[[#This Row],[Količina]],0)</f>
        <v>0</v>
      </c>
      <c r="M666" s="139">
        <f>Tabela1[[#This Row],[Cena za enoto]]</f>
        <v>0</v>
      </c>
      <c r="N666" s="139">
        <f t="shared" si="41"/>
        <v>0</v>
      </c>
    </row>
    <row r="667" spans="1:14" s="143" customFormat="1">
      <c r="A667" s="139">
        <v>661</v>
      </c>
      <c r="B667" s="102"/>
      <c r="C667" s="132">
        <f>IF(H667&lt;&gt;"",COUNTA($H$12:H667),"")</f>
        <v>377</v>
      </c>
      <c r="D667" s="15" t="s">
        <v>619</v>
      </c>
      <c r="E667" s="131" t="s">
        <v>804</v>
      </c>
      <c r="F667" s="83" t="s">
        <v>7</v>
      </c>
      <c r="G667" s="16">
        <v>5.0999999999999996</v>
      </c>
      <c r="H667" s="169">
        <v>0</v>
      </c>
      <c r="I667" s="177">
        <f t="shared" si="42"/>
        <v>0</v>
      </c>
      <c r="J667" s="42"/>
      <c r="K667" s="141">
        <f>Tabela1[[#This Row],[Količina]]-Tabela1[[#This Row],[Cena skupaj]]</f>
        <v>5.0999999999999996</v>
      </c>
      <c r="L667" s="162">
        <f>IF(Tabela1[[#This Row],[Cena za enoto]]=1,Tabela1[[#This Row],[Količina]],0)</f>
        <v>0</v>
      </c>
      <c r="M667" s="139">
        <f>Tabela1[[#This Row],[Cena za enoto]]</f>
        <v>0</v>
      </c>
      <c r="N667" s="139">
        <f t="shared" si="41"/>
        <v>0</v>
      </c>
    </row>
    <row r="668" spans="1:14" s="143" customFormat="1" ht="22.5">
      <c r="A668" s="139">
        <v>662</v>
      </c>
      <c r="B668" s="98"/>
      <c r="C668" s="132">
        <f>IF(H668&lt;&gt;"",COUNTA($H$12:H668),"")</f>
        <v>378</v>
      </c>
      <c r="D668" s="15" t="s">
        <v>621</v>
      </c>
      <c r="E668" s="131" t="s">
        <v>805</v>
      </c>
      <c r="F668" s="83" t="s">
        <v>7</v>
      </c>
      <c r="G668" s="16">
        <v>15.5</v>
      </c>
      <c r="H668" s="169">
        <v>0</v>
      </c>
      <c r="I668" s="177">
        <f t="shared" si="42"/>
        <v>0</v>
      </c>
      <c r="J668" s="42"/>
      <c r="K668" s="141">
        <f>Tabela1[[#This Row],[Količina]]-Tabela1[[#This Row],[Cena skupaj]]</f>
        <v>15.5</v>
      </c>
      <c r="L668" s="162">
        <f>IF(Tabela1[[#This Row],[Cena za enoto]]=1,Tabela1[[#This Row],[Količina]],0)</f>
        <v>0</v>
      </c>
      <c r="M668" s="139">
        <f>Tabela1[[#This Row],[Cena za enoto]]</f>
        <v>0</v>
      </c>
      <c r="N668" s="139">
        <f t="shared" si="41"/>
        <v>0</v>
      </c>
    </row>
    <row r="669" spans="1:14" s="143" customFormat="1" ht="22.5">
      <c r="A669" s="139">
        <v>663</v>
      </c>
      <c r="B669" s="102"/>
      <c r="C669" s="132">
        <f>IF(H669&lt;&gt;"",COUNTA($H$12:H669),"")</f>
        <v>379</v>
      </c>
      <c r="D669" s="15" t="s">
        <v>623</v>
      </c>
      <c r="E669" s="131" t="s">
        <v>806</v>
      </c>
      <c r="F669" s="83" t="s">
        <v>7</v>
      </c>
      <c r="G669" s="16">
        <v>17.8</v>
      </c>
      <c r="H669" s="169">
        <v>0</v>
      </c>
      <c r="I669" s="177">
        <f t="shared" si="42"/>
        <v>0</v>
      </c>
      <c r="J669" s="42"/>
      <c r="K669" s="141">
        <f>Tabela1[[#This Row],[Količina]]-Tabela1[[#This Row],[Cena skupaj]]</f>
        <v>17.8</v>
      </c>
      <c r="L669" s="162">
        <f>IF(Tabela1[[#This Row],[Cena za enoto]]=1,Tabela1[[#This Row],[Količina]],0)</f>
        <v>0</v>
      </c>
      <c r="M669" s="139">
        <f>Tabela1[[#This Row],[Cena za enoto]]</f>
        <v>0</v>
      </c>
      <c r="N669" s="139">
        <f t="shared" si="41"/>
        <v>0</v>
      </c>
    </row>
    <row r="670" spans="1:14" s="143" customFormat="1" ht="22.5">
      <c r="A670" s="139">
        <v>664</v>
      </c>
      <c r="B670" s="98"/>
      <c r="C670" s="132" t="str">
        <f>IF(H670&lt;&gt;"",COUNTA($H$12:H670),"")</f>
        <v/>
      </c>
      <c r="D670" s="15" t="s">
        <v>717</v>
      </c>
      <c r="E670" s="131" t="s">
        <v>807</v>
      </c>
      <c r="F670" s="83"/>
      <c r="G670" s="16"/>
      <c r="H670" s="159"/>
      <c r="I670" s="177" t="str">
        <f t="shared" si="42"/>
        <v/>
      </c>
      <c r="J670" s="42"/>
      <c r="K670" s="141"/>
      <c r="L670" s="162">
        <f>IF(Tabela1[[#This Row],[Cena za enoto]]=1,Tabela1[[#This Row],[Količina]],0)</f>
        <v>0</v>
      </c>
      <c r="M670" s="139">
        <f>Tabela1[[#This Row],[Cena za enoto]]</f>
        <v>0</v>
      </c>
      <c r="N670" s="139">
        <f t="shared" si="41"/>
        <v>0</v>
      </c>
    </row>
    <row r="671" spans="1:14" s="143" customFormat="1">
      <c r="A671" s="139">
        <v>665</v>
      </c>
      <c r="B671" s="98"/>
      <c r="C671" s="132">
        <f>IF(H671&lt;&gt;"",COUNTA($H$12:H671),"")</f>
        <v>380</v>
      </c>
      <c r="D671" s="15"/>
      <c r="E671" s="131" t="s">
        <v>3085</v>
      </c>
      <c r="F671" s="83" t="s">
        <v>13</v>
      </c>
      <c r="G671" s="16">
        <v>1430</v>
      </c>
      <c r="H671" s="169">
        <v>0</v>
      </c>
      <c r="I671" s="177">
        <f t="shared" si="42"/>
        <v>0</v>
      </c>
      <c r="J671" s="42"/>
      <c r="K671" s="141">
        <f>Tabela1[[#This Row],[Količina]]-Tabela1[[#This Row],[Cena skupaj]]</f>
        <v>1430</v>
      </c>
      <c r="L671" s="162">
        <f>IF(Tabela1[[#This Row],[Cena za enoto]]=1,Tabela1[[#This Row],[Količina]],0)</f>
        <v>0</v>
      </c>
      <c r="M671" s="139">
        <f>Tabela1[[#This Row],[Cena za enoto]]</f>
        <v>0</v>
      </c>
      <c r="N671" s="139">
        <f t="shared" si="41"/>
        <v>0</v>
      </c>
    </row>
    <row r="672" spans="1:14" s="143" customFormat="1">
      <c r="A672" s="139">
        <v>666</v>
      </c>
      <c r="B672" s="101"/>
      <c r="C672" s="194">
        <f>IF(H672&lt;&gt;"",COUNTA($H$12:H672),"")</f>
        <v>381</v>
      </c>
      <c r="D672" s="15" t="s">
        <v>719</v>
      </c>
      <c r="E672" s="131" t="s">
        <v>771</v>
      </c>
      <c r="F672" s="83" t="s">
        <v>6</v>
      </c>
      <c r="G672" s="16">
        <v>43</v>
      </c>
      <c r="H672" s="169">
        <v>0</v>
      </c>
      <c r="I672" s="177">
        <f t="shared" si="42"/>
        <v>0</v>
      </c>
      <c r="J672" s="42"/>
      <c r="K672" s="141">
        <f>Tabela1[[#This Row],[Količina]]-Tabela1[[#This Row],[Cena skupaj]]</f>
        <v>43</v>
      </c>
      <c r="L672" s="162">
        <f>IF(Tabela1[[#This Row],[Cena za enoto]]=1,Tabela1[[#This Row],[Količina]],0)</f>
        <v>0</v>
      </c>
      <c r="M672" s="139">
        <f>Tabela1[[#This Row],[Cena za enoto]]</f>
        <v>0</v>
      </c>
      <c r="N672" s="139">
        <f t="shared" si="41"/>
        <v>0</v>
      </c>
    </row>
    <row r="673" spans="1:14" s="143" customFormat="1">
      <c r="A673" s="139">
        <v>667</v>
      </c>
      <c r="B673" s="102"/>
      <c r="C673" s="132">
        <f>IF(H673&lt;&gt;"",COUNTA($H$12:H673),"")</f>
        <v>382</v>
      </c>
      <c r="D673" s="15" t="s">
        <v>772</v>
      </c>
      <c r="E673" s="131" t="s">
        <v>808</v>
      </c>
      <c r="F673" s="83" t="s">
        <v>6</v>
      </c>
      <c r="G673" s="16">
        <v>78</v>
      </c>
      <c r="H673" s="169">
        <v>0</v>
      </c>
      <c r="I673" s="177">
        <f t="shared" si="42"/>
        <v>0</v>
      </c>
      <c r="J673" s="42"/>
      <c r="K673" s="141">
        <f>Tabela1[[#This Row],[Količina]]-Tabela1[[#This Row],[Cena skupaj]]</f>
        <v>78</v>
      </c>
      <c r="L673" s="162">
        <f>IF(Tabela1[[#This Row],[Cena za enoto]]=1,Tabela1[[#This Row],[Količina]],0)</f>
        <v>0</v>
      </c>
      <c r="M673" s="139">
        <f>Tabela1[[#This Row],[Cena za enoto]]</f>
        <v>0</v>
      </c>
      <c r="N673" s="139">
        <f t="shared" si="41"/>
        <v>0</v>
      </c>
    </row>
    <row r="674" spans="1:14" s="143" customFormat="1">
      <c r="A674" s="139">
        <v>668</v>
      </c>
      <c r="B674" s="98"/>
      <c r="C674" s="132" t="str">
        <f>IF(H674&lt;&gt;"",COUNTA($H$12:H674),"")</f>
        <v/>
      </c>
      <c r="D674" s="15" t="s">
        <v>774</v>
      </c>
      <c r="E674" s="131" t="s">
        <v>809</v>
      </c>
      <c r="F674" s="83"/>
      <c r="G674" s="16"/>
      <c r="H674" s="159"/>
      <c r="I674" s="177" t="str">
        <f t="shared" si="42"/>
        <v/>
      </c>
      <c r="J674" s="42"/>
      <c r="K674" s="141"/>
      <c r="L674" s="162">
        <f>IF(Tabela1[[#This Row],[Cena za enoto]]=1,Tabela1[[#This Row],[Količina]],0)</f>
        <v>0</v>
      </c>
      <c r="M674" s="139">
        <f>Tabela1[[#This Row],[Cena za enoto]]</f>
        <v>0</v>
      </c>
      <c r="N674" s="139">
        <f t="shared" si="41"/>
        <v>0</v>
      </c>
    </row>
    <row r="675" spans="1:14" s="143" customFormat="1" ht="22.5">
      <c r="A675" s="139">
        <v>669</v>
      </c>
      <c r="B675" s="98"/>
      <c r="C675" s="132">
        <f>IF(H675&lt;&gt;"",COUNTA($H$12:H675),"")</f>
        <v>383</v>
      </c>
      <c r="D675" s="15"/>
      <c r="E675" s="131" t="s">
        <v>810</v>
      </c>
      <c r="F675" s="83" t="s">
        <v>14</v>
      </c>
      <c r="G675" s="16">
        <v>51</v>
      </c>
      <c r="H675" s="169">
        <v>0</v>
      </c>
      <c r="I675" s="177">
        <f t="shared" si="42"/>
        <v>0</v>
      </c>
      <c r="J675" s="42"/>
      <c r="K675" s="141">
        <f>Tabela1[[#This Row],[Količina]]-Tabela1[[#This Row],[Cena skupaj]]</f>
        <v>51</v>
      </c>
      <c r="L675" s="162">
        <f>IF(Tabela1[[#This Row],[Cena za enoto]]=1,Tabela1[[#This Row],[Količina]],0)</f>
        <v>0</v>
      </c>
      <c r="M675" s="139">
        <f>Tabela1[[#This Row],[Cena za enoto]]</f>
        <v>0</v>
      </c>
      <c r="N675" s="139">
        <f t="shared" si="41"/>
        <v>0</v>
      </c>
    </row>
    <row r="676" spans="1:14" s="143" customFormat="1">
      <c r="A676" s="139">
        <v>670</v>
      </c>
      <c r="B676" s="98"/>
      <c r="C676" s="132">
        <f>IF(H676&lt;&gt;"",COUNTA($H$12:H676),"")</f>
        <v>384</v>
      </c>
      <c r="D676" s="15"/>
      <c r="E676" s="131" t="s">
        <v>811</v>
      </c>
      <c r="F676" s="83" t="s">
        <v>6</v>
      </c>
      <c r="G676" s="16">
        <v>1.6</v>
      </c>
      <c r="H676" s="169">
        <v>0</v>
      </c>
      <c r="I676" s="177">
        <f t="shared" si="42"/>
        <v>0</v>
      </c>
      <c r="J676" s="42"/>
      <c r="K676" s="141">
        <f>Tabela1[[#This Row],[Količina]]-Tabela1[[#This Row],[Cena skupaj]]</f>
        <v>1.6</v>
      </c>
      <c r="L676" s="162">
        <f>IF(Tabela1[[#This Row],[Cena za enoto]]=1,Tabela1[[#This Row],[Količina]],0)</f>
        <v>0</v>
      </c>
      <c r="M676" s="139">
        <f>Tabela1[[#This Row],[Cena za enoto]]</f>
        <v>0</v>
      </c>
      <c r="N676" s="139">
        <f t="shared" si="41"/>
        <v>0</v>
      </c>
    </row>
    <row r="677" spans="1:14" s="143" customFormat="1">
      <c r="A677" s="139">
        <v>671</v>
      </c>
      <c r="B677" s="98"/>
      <c r="C677" s="132">
        <f>IF(H677&lt;&gt;"",COUNTA($H$12:H677),"")</f>
        <v>385</v>
      </c>
      <c r="D677" s="15"/>
      <c r="E677" s="131" t="s">
        <v>812</v>
      </c>
      <c r="F677" s="83" t="s">
        <v>14</v>
      </c>
      <c r="G677" s="16">
        <v>7</v>
      </c>
      <c r="H677" s="169">
        <v>0</v>
      </c>
      <c r="I677" s="177">
        <f t="shared" si="42"/>
        <v>0</v>
      </c>
      <c r="J677" s="42"/>
      <c r="K677" s="141">
        <f>Tabela1[[#This Row],[Količina]]-Tabela1[[#This Row],[Cena skupaj]]</f>
        <v>7</v>
      </c>
      <c r="L677" s="162">
        <f>IF(Tabela1[[#This Row],[Cena za enoto]]=1,Tabela1[[#This Row],[Količina]],0)</f>
        <v>0</v>
      </c>
      <c r="M677" s="139">
        <f>Tabela1[[#This Row],[Cena za enoto]]</f>
        <v>0</v>
      </c>
      <c r="N677" s="139">
        <f t="shared" si="41"/>
        <v>0</v>
      </c>
    </row>
    <row r="678" spans="1:14" s="143" customFormat="1" ht="33.75">
      <c r="A678" s="139">
        <v>672</v>
      </c>
      <c r="B678" s="98"/>
      <c r="C678" s="132" t="str">
        <f>IF(H678&lt;&gt;"",COUNTA($H$12:H678),"")</f>
        <v/>
      </c>
      <c r="D678" s="15" t="s">
        <v>3233</v>
      </c>
      <c r="E678" s="131" t="s">
        <v>813</v>
      </c>
      <c r="F678" s="83"/>
      <c r="G678" s="16"/>
      <c r="H678" s="159"/>
      <c r="I678" s="177" t="str">
        <f t="shared" si="42"/>
        <v/>
      </c>
      <c r="J678" s="42"/>
      <c r="K678" s="141"/>
      <c r="L678" s="162">
        <f>IF(Tabela1[[#This Row],[Cena za enoto]]=1,Tabela1[[#This Row],[Količina]],0)</f>
        <v>0</v>
      </c>
      <c r="M678" s="139">
        <f>Tabela1[[#This Row],[Cena za enoto]]</f>
        <v>0</v>
      </c>
      <c r="N678" s="139">
        <f t="shared" si="41"/>
        <v>0</v>
      </c>
    </row>
    <row r="679" spans="1:14" s="143" customFormat="1">
      <c r="A679" s="139">
        <v>673</v>
      </c>
      <c r="B679" s="102"/>
      <c r="C679" s="132">
        <f>IF(H679&lt;&gt;"",COUNTA($H$12:H679),"")</f>
        <v>386</v>
      </c>
      <c r="D679" s="15" t="s">
        <v>619</v>
      </c>
      <c r="E679" s="131" t="s">
        <v>814</v>
      </c>
      <c r="F679" s="83" t="s">
        <v>14</v>
      </c>
      <c r="G679" s="16">
        <v>24</v>
      </c>
      <c r="H679" s="169">
        <v>0</v>
      </c>
      <c r="I679" s="177">
        <f t="shared" si="42"/>
        <v>0</v>
      </c>
      <c r="J679" s="42"/>
      <c r="K679" s="141">
        <f>Tabela1[[#This Row],[Količina]]-Tabela1[[#This Row],[Cena skupaj]]</f>
        <v>24</v>
      </c>
      <c r="L679" s="162">
        <f>IF(Tabela1[[#This Row],[Cena za enoto]]=1,Tabela1[[#This Row],[Količina]],0)</f>
        <v>0</v>
      </c>
      <c r="M679" s="139">
        <f>Tabela1[[#This Row],[Cena za enoto]]</f>
        <v>0</v>
      </c>
      <c r="N679" s="139">
        <f t="shared" si="41"/>
        <v>0</v>
      </c>
    </row>
    <row r="680" spans="1:14" s="143" customFormat="1" ht="45">
      <c r="A680" s="139">
        <v>674</v>
      </c>
      <c r="B680" s="98"/>
      <c r="C680" s="132" t="str">
        <f>IF(H680&lt;&gt;"",COUNTA($H$12:H680),"")</f>
        <v/>
      </c>
      <c r="D680" s="15" t="s">
        <v>3234</v>
      </c>
      <c r="E680" s="131" t="s">
        <v>815</v>
      </c>
      <c r="F680" s="83"/>
      <c r="G680" s="16"/>
      <c r="H680" s="159"/>
      <c r="I680" s="177" t="str">
        <f t="shared" si="42"/>
        <v/>
      </c>
      <c r="J680" s="42"/>
      <c r="K680" s="141"/>
      <c r="L680" s="162">
        <f>IF(Tabela1[[#This Row],[Cena za enoto]]=1,Tabela1[[#This Row],[Količina]],0)</f>
        <v>0</v>
      </c>
      <c r="M680" s="139">
        <f>Tabela1[[#This Row],[Cena za enoto]]</f>
        <v>0</v>
      </c>
      <c r="N680" s="139">
        <f t="shared" si="41"/>
        <v>0</v>
      </c>
    </row>
    <row r="681" spans="1:14" s="143" customFormat="1">
      <c r="A681" s="139">
        <v>675</v>
      </c>
      <c r="B681" s="98"/>
      <c r="C681" s="132">
        <f>IF(H681&lt;&gt;"",COUNTA($H$12:H681),"")</f>
        <v>387</v>
      </c>
      <c r="D681" s="15"/>
      <c r="E681" s="131" t="s">
        <v>816</v>
      </c>
      <c r="F681" s="83" t="s">
        <v>6</v>
      </c>
      <c r="G681" s="16">
        <v>41</v>
      </c>
      <c r="H681" s="169">
        <v>0</v>
      </c>
      <c r="I681" s="177">
        <f t="shared" si="42"/>
        <v>0</v>
      </c>
      <c r="J681" s="42"/>
      <c r="K681" s="141">
        <f>Tabela1[[#This Row],[Količina]]-Tabela1[[#This Row],[Cena skupaj]]</f>
        <v>41</v>
      </c>
      <c r="L681" s="162">
        <f>IF(Tabela1[[#This Row],[Cena za enoto]]=1,Tabela1[[#This Row],[Količina]],0)</f>
        <v>0</v>
      </c>
      <c r="M681" s="139">
        <f>Tabela1[[#This Row],[Cena za enoto]]</f>
        <v>0</v>
      </c>
      <c r="N681" s="139">
        <f t="shared" si="41"/>
        <v>0</v>
      </c>
    </row>
    <row r="682" spans="1:14" s="143" customFormat="1">
      <c r="A682" s="139">
        <v>676</v>
      </c>
      <c r="B682" s="98"/>
      <c r="C682" s="132">
        <f>IF(H682&lt;&gt;"",COUNTA($H$12:H682),"")</f>
        <v>388</v>
      </c>
      <c r="D682" s="15"/>
      <c r="E682" s="131" t="s">
        <v>817</v>
      </c>
      <c r="F682" s="83" t="s">
        <v>6</v>
      </c>
      <c r="G682" s="16">
        <v>4.4000000000000004</v>
      </c>
      <c r="H682" s="169">
        <v>0</v>
      </c>
      <c r="I682" s="177">
        <f t="shared" si="42"/>
        <v>0</v>
      </c>
      <c r="J682" s="42"/>
      <c r="K682" s="141">
        <f>Tabela1[[#This Row],[Količina]]-Tabela1[[#This Row],[Cena skupaj]]</f>
        <v>4.4000000000000004</v>
      </c>
      <c r="L682" s="162">
        <f>IF(Tabela1[[#This Row],[Cena za enoto]]=1,Tabela1[[#This Row],[Količina]],0)</f>
        <v>0</v>
      </c>
      <c r="M682" s="139">
        <f>Tabela1[[#This Row],[Cena za enoto]]</f>
        <v>0</v>
      </c>
      <c r="N682" s="139">
        <f t="shared" si="41"/>
        <v>0</v>
      </c>
    </row>
    <row r="683" spans="1:14" ht="22.5">
      <c r="A683" s="139">
        <v>677</v>
      </c>
      <c r="B683" s="98"/>
      <c r="C683" s="132">
        <f>IF(H683&lt;&gt;"",COUNTA($H$12:H683),"")</f>
        <v>389</v>
      </c>
      <c r="D683" s="15" t="s">
        <v>3235</v>
      </c>
      <c r="E683" s="131" t="s">
        <v>818</v>
      </c>
      <c r="F683" s="83" t="s">
        <v>6</v>
      </c>
      <c r="G683" s="16">
        <v>267</v>
      </c>
      <c r="H683" s="169">
        <v>0</v>
      </c>
      <c r="I683" s="177">
        <f t="shared" si="42"/>
        <v>0</v>
      </c>
      <c r="K683" s="141">
        <f>Tabela1[[#This Row],[Količina]]-Tabela1[[#This Row],[Cena skupaj]]</f>
        <v>267</v>
      </c>
      <c r="L683" s="162">
        <f>IF(Tabela1[[#This Row],[Cena za enoto]]=1,Tabela1[[#This Row],[Količina]],0)</f>
        <v>0</v>
      </c>
      <c r="M683" s="139">
        <f>Tabela1[[#This Row],[Cena za enoto]]</f>
        <v>0</v>
      </c>
      <c r="N683" s="139">
        <f t="shared" si="41"/>
        <v>0</v>
      </c>
    </row>
    <row r="684" spans="1:14" s="143" customFormat="1" ht="56.25">
      <c r="A684" s="139">
        <v>678</v>
      </c>
      <c r="B684" s="98"/>
      <c r="C684" s="132" t="str">
        <f>IF(H684&lt;&gt;"",COUNTA($H$12:H684),"")</f>
        <v/>
      </c>
      <c r="D684" s="15" t="s">
        <v>3236</v>
      </c>
      <c r="E684" s="131" t="s">
        <v>819</v>
      </c>
      <c r="F684" s="83"/>
      <c r="G684" s="16"/>
      <c r="H684" s="159"/>
      <c r="I684" s="177" t="str">
        <f t="shared" si="42"/>
        <v/>
      </c>
      <c r="J684" s="42"/>
      <c r="K684" s="141"/>
      <c r="L684" s="162">
        <f>IF(Tabela1[[#This Row],[Cena za enoto]]=1,Tabela1[[#This Row],[Količina]],0)</f>
        <v>0</v>
      </c>
      <c r="M684" s="139">
        <f>Tabela1[[#This Row],[Cena za enoto]]</f>
        <v>0</v>
      </c>
      <c r="N684" s="139">
        <f t="shared" si="41"/>
        <v>0</v>
      </c>
    </row>
    <row r="685" spans="1:14" s="143" customFormat="1" ht="22.5">
      <c r="A685" s="139">
        <v>679</v>
      </c>
      <c r="B685" s="98"/>
      <c r="C685" s="132" t="str">
        <f>IF(H685&lt;&gt;"",COUNTA($H$12:H685),"")</f>
        <v/>
      </c>
      <c r="D685" s="15"/>
      <c r="E685" s="131" t="s">
        <v>820</v>
      </c>
      <c r="F685" s="83"/>
      <c r="G685" s="16"/>
      <c r="H685" s="159"/>
      <c r="I685" s="177" t="str">
        <f t="shared" si="42"/>
        <v/>
      </c>
      <c r="J685" s="42"/>
      <c r="K685" s="141"/>
      <c r="L685" s="162">
        <f>IF(Tabela1[[#This Row],[Cena za enoto]]=1,Tabela1[[#This Row],[Količina]],0)</f>
        <v>0</v>
      </c>
      <c r="M685" s="139">
        <f>Tabela1[[#This Row],[Cena za enoto]]</f>
        <v>0</v>
      </c>
      <c r="N685" s="139">
        <f t="shared" si="41"/>
        <v>0</v>
      </c>
    </row>
    <row r="686" spans="1:14" s="143" customFormat="1">
      <c r="A686" s="139">
        <v>680</v>
      </c>
      <c r="B686" s="98"/>
      <c r="C686" s="132">
        <f>IF(H686&lt;&gt;"",COUNTA($H$12:H686),"")</f>
        <v>390</v>
      </c>
      <c r="D686" s="15" t="s">
        <v>619</v>
      </c>
      <c r="E686" s="131" t="s">
        <v>821</v>
      </c>
      <c r="F686" s="83" t="s">
        <v>14</v>
      </c>
      <c r="G686" s="16">
        <v>50.47</v>
      </c>
      <c r="H686" s="169">
        <v>0</v>
      </c>
      <c r="I686" s="177">
        <f t="shared" si="42"/>
        <v>0</v>
      </c>
      <c r="J686" s="42"/>
      <c r="K686" s="141">
        <f>Tabela1[[#This Row],[Količina]]-Tabela1[[#This Row],[Cena skupaj]]</f>
        <v>50.47</v>
      </c>
      <c r="L686" s="162">
        <f>IF(Tabela1[[#This Row],[Cena za enoto]]=1,Tabela1[[#This Row],[Količina]],0)</f>
        <v>0</v>
      </c>
      <c r="M686" s="139">
        <f>Tabela1[[#This Row],[Cena za enoto]]</f>
        <v>0</v>
      </c>
      <c r="N686" s="139">
        <f t="shared" si="41"/>
        <v>0</v>
      </c>
    </row>
    <row r="687" spans="1:14" s="143" customFormat="1">
      <c r="A687" s="139">
        <v>681</v>
      </c>
      <c r="B687" s="98"/>
      <c r="C687" s="132">
        <f>IF(H687&lt;&gt;"",COUNTA($H$12:H687),"")</f>
        <v>391</v>
      </c>
      <c r="D687" s="15" t="s">
        <v>621</v>
      </c>
      <c r="E687" s="131" t="s">
        <v>822</v>
      </c>
      <c r="F687" s="83" t="s">
        <v>14</v>
      </c>
      <c r="G687" s="16">
        <v>13.56</v>
      </c>
      <c r="H687" s="169">
        <v>0</v>
      </c>
      <c r="I687" s="177">
        <f t="shared" si="42"/>
        <v>0</v>
      </c>
      <c r="J687" s="42"/>
      <c r="K687" s="141">
        <f>Tabela1[[#This Row],[Količina]]-Tabela1[[#This Row],[Cena skupaj]]</f>
        <v>13.56</v>
      </c>
      <c r="L687" s="162">
        <f>IF(Tabela1[[#This Row],[Cena za enoto]]=1,Tabela1[[#This Row],[Količina]],0)</f>
        <v>0</v>
      </c>
      <c r="M687" s="139">
        <f>Tabela1[[#This Row],[Cena za enoto]]</f>
        <v>0</v>
      </c>
      <c r="N687" s="139">
        <f t="shared" si="41"/>
        <v>0</v>
      </c>
    </row>
    <row r="688" spans="1:14" s="143" customFormat="1" ht="56.25">
      <c r="A688" s="139">
        <v>682</v>
      </c>
      <c r="B688" s="102"/>
      <c r="C688" s="132" t="str">
        <f>IF(H688&lt;&gt;"",COUNTA($H$12:H688),"")</f>
        <v/>
      </c>
      <c r="D688" s="15" t="s">
        <v>3237</v>
      </c>
      <c r="E688" s="131" t="s">
        <v>823</v>
      </c>
      <c r="F688" s="83"/>
      <c r="G688" s="16"/>
      <c r="H688" s="159"/>
      <c r="I688" s="177" t="str">
        <f t="shared" si="42"/>
        <v/>
      </c>
      <c r="J688" s="42"/>
      <c r="K688" s="141"/>
      <c r="L688" s="162">
        <f>IF(Tabela1[[#This Row],[Cena za enoto]]=1,Tabela1[[#This Row],[Količina]],0)</f>
        <v>0</v>
      </c>
      <c r="M688" s="139">
        <f>Tabela1[[#This Row],[Cena za enoto]]</f>
        <v>0</v>
      </c>
      <c r="N688" s="139">
        <f t="shared" si="41"/>
        <v>0</v>
      </c>
    </row>
    <row r="689" spans="1:14" s="143" customFormat="1" ht="22.5">
      <c r="A689" s="139">
        <v>683</v>
      </c>
      <c r="B689" s="98"/>
      <c r="C689" s="132" t="str">
        <f>IF(H689&lt;&gt;"",COUNTA($H$12:H689),"")</f>
        <v/>
      </c>
      <c r="D689" s="15"/>
      <c r="E689" s="131" t="s">
        <v>820</v>
      </c>
      <c r="F689" s="83"/>
      <c r="G689" s="16"/>
      <c r="H689" s="159"/>
      <c r="I689" s="177" t="str">
        <f t="shared" si="42"/>
        <v/>
      </c>
      <c r="J689" s="42"/>
      <c r="K689" s="141"/>
      <c r="L689" s="162">
        <f>IF(Tabela1[[#This Row],[Cena za enoto]]=1,Tabela1[[#This Row],[Količina]],0)</f>
        <v>0</v>
      </c>
      <c r="M689" s="139">
        <f>Tabela1[[#This Row],[Cena za enoto]]</f>
        <v>0</v>
      </c>
      <c r="N689" s="139">
        <f t="shared" si="41"/>
        <v>0</v>
      </c>
    </row>
    <row r="690" spans="1:14" s="143" customFormat="1">
      <c r="A690" s="139">
        <v>684</v>
      </c>
      <c r="B690" s="98"/>
      <c r="C690" s="132">
        <f>IF(H690&lt;&gt;"",COUNTA($H$12:H690),"")</f>
        <v>392</v>
      </c>
      <c r="D690" s="15" t="s">
        <v>619</v>
      </c>
      <c r="E690" s="131" t="s">
        <v>824</v>
      </c>
      <c r="F690" s="83" t="s">
        <v>14</v>
      </c>
      <c r="G690" s="16">
        <v>74.88</v>
      </c>
      <c r="H690" s="169">
        <v>0</v>
      </c>
      <c r="I690" s="177">
        <f t="shared" si="42"/>
        <v>0</v>
      </c>
      <c r="J690" s="42"/>
      <c r="K690" s="141">
        <f>Tabela1[[#This Row],[Količina]]-Tabela1[[#This Row],[Cena skupaj]]</f>
        <v>74.88</v>
      </c>
      <c r="L690" s="162">
        <f>IF(Tabela1[[#This Row],[Cena za enoto]]=1,Tabela1[[#This Row],[Količina]],0)</f>
        <v>0</v>
      </c>
      <c r="M690" s="139">
        <f>Tabela1[[#This Row],[Cena za enoto]]</f>
        <v>0</v>
      </c>
      <c r="N690" s="139">
        <f t="shared" si="41"/>
        <v>0</v>
      </c>
    </row>
    <row r="691" spans="1:14">
      <c r="A691" s="139">
        <v>685</v>
      </c>
      <c r="B691" s="102"/>
      <c r="C691" s="132">
        <f>IF(H691&lt;&gt;"",COUNTA($H$12:H691),"")</f>
        <v>393</v>
      </c>
      <c r="D691" s="15" t="s">
        <v>3238</v>
      </c>
      <c r="E691" s="131" t="s">
        <v>28</v>
      </c>
      <c r="F691" s="83" t="s">
        <v>6</v>
      </c>
      <c r="G691" s="16">
        <v>320</v>
      </c>
      <c r="H691" s="169">
        <v>0</v>
      </c>
      <c r="I691" s="177">
        <f t="shared" si="42"/>
        <v>0</v>
      </c>
      <c r="K691" s="141">
        <f>Tabela1[[#This Row],[Količina]]-Tabela1[[#This Row],[Cena skupaj]]</f>
        <v>320</v>
      </c>
      <c r="L691" s="162">
        <f>IF(Tabela1[[#This Row],[Cena za enoto]]=1,Tabela1[[#This Row],[Količina]],0)</f>
        <v>0</v>
      </c>
      <c r="M691" s="139">
        <f>Tabela1[[#This Row],[Cena za enoto]]</f>
        <v>0</v>
      </c>
      <c r="N691" s="139">
        <f t="shared" si="41"/>
        <v>0</v>
      </c>
    </row>
    <row r="692" spans="1:14">
      <c r="A692" s="139">
        <v>686</v>
      </c>
      <c r="B692" s="93">
        <v>3</v>
      </c>
      <c r="C692" s="192" t="str">
        <f>IF(H692&lt;&gt;"",COUNTA($H$12:H692),"")</f>
        <v/>
      </c>
      <c r="D692" s="14"/>
      <c r="E692" s="193" t="s">
        <v>825</v>
      </c>
      <c r="F692" s="114"/>
      <c r="G692" s="37"/>
      <c r="H692" s="160"/>
      <c r="I692" s="158">
        <f>SUM(I693:I707)</f>
        <v>0</v>
      </c>
      <c r="K692" s="141">
        <f>Tabela1[[#This Row],[Količina]]-Tabela1[[#This Row],[Cena skupaj]]</f>
        <v>0</v>
      </c>
      <c r="L692" s="162">
        <f>IF(Tabela1[[#This Row],[Cena za enoto]]=1,Tabela1[[#This Row],[Količina]],0)</f>
        <v>0</v>
      </c>
      <c r="M692" s="139">
        <f>Tabela1[[#This Row],[Cena za enoto]]</f>
        <v>0</v>
      </c>
      <c r="N692" s="139">
        <f t="shared" si="41"/>
        <v>0</v>
      </c>
    </row>
    <row r="693" spans="1:14">
      <c r="A693" s="139">
        <v>687</v>
      </c>
      <c r="B693" s="102"/>
      <c r="C693" s="132" t="str">
        <f>IF(H693&lt;&gt;"",COUNTA($H$12:H693),"")</f>
        <v/>
      </c>
      <c r="D693" s="15"/>
      <c r="E693" s="131" t="s">
        <v>826</v>
      </c>
      <c r="F693" s="83"/>
      <c r="G693" s="16"/>
      <c r="H693" s="159"/>
      <c r="I693" s="177" t="str">
        <f t="shared" ref="I693:I707" si="43">IF(ISNUMBER(G693),ROUND(G693*H693,2),"")</f>
        <v/>
      </c>
      <c r="L693" s="162">
        <f>IF(Tabela1[[#This Row],[Cena za enoto]]=1,Tabela1[[#This Row],[Količina]],0)</f>
        <v>0</v>
      </c>
      <c r="M693" s="139">
        <f>Tabela1[[#This Row],[Cena za enoto]]</f>
        <v>0</v>
      </c>
      <c r="N693" s="139">
        <f t="shared" si="41"/>
        <v>0</v>
      </c>
    </row>
    <row r="694" spans="1:14">
      <c r="A694" s="139">
        <v>688</v>
      </c>
      <c r="B694" s="98"/>
      <c r="C694" s="132">
        <f>IF(H694&lt;&gt;"",COUNTA($H$12:H694),"")</f>
        <v>394</v>
      </c>
      <c r="D694" s="15" t="s">
        <v>3226</v>
      </c>
      <c r="E694" s="131" t="s">
        <v>797</v>
      </c>
      <c r="F694" s="83" t="s">
        <v>6</v>
      </c>
      <c r="G694" s="16">
        <v>70</v>
      </c>
      <c r="H694" s="169">
        <v>0</v>
      </c>
      <c r="I694" s="177">
        <f t="shared" si="43"/>
        <v>0</v>
      </c>
      <c r="K694" s="141">
        <f>Tabela1[[#This Row],[Količina]]-Tabela1[[#This Row],[Cena skupaj]]</f>
        <v>70</v>
      </c>
      <c r="L694" s="162">
        <f>IF(Tabela1[[#This Row],[Cena za enoto]]=1,Tabela1[[#This Row],[Količina]],0)</f>
        <v>0</v>
      </c>
      <c r="M694" s="139">
        <f>Tabela1[[#This Row],[Cena za enoto]]</f>
        <v>0</v>
      </c>
      <c r="N694" s="139">
        <f t="shared" si="41"/>
        <v>0</v>
      </c>
    </row>
    <row r="695" spans="1:14" ht="22.5">
      <c r="A695" s="139">
        <v>689</v>
      </c>
      <c r="B695" s="98"/>
      <c r="C695" s="132">
        <f>IF(H695&lt;&gt;"",COUNTA($H$12:H695),"")</f>
        <v>395</v>
      </c>
      <c r="D695" s="15" t="s">
        <v>3227</v>
      </c>
      <c r="E695" s="131" t="s">
        <v>827</v>
      </c>
      <c r="F695" s="83" t="s">
        <v>7</v>
      </c>
      <c r="G695" s="16">
        <v>14</v>
      </c>
      <c r="H695" s="169">
        <v>0</v>
      </c>
      <c r="I695" s="177">
        <f t="shared" si="43"/>
        <v>0</v>
      </c>
      <c r="K695" s="141">
        <f>Tabela1[[#This Row],[Količina]]-Tabela1[[#This Row],[Cena skupaj]]</f>
        <v>14</v>
      </c>
      <c r="L695" s="162">
        <f>IF(Tabela1[[#This Row],[Cena za enoto]]=1,Tabela1[[#This Row],[Količina]],0)</f>
        <v>0</v>
      </c>
      <c r="M695" s="139">
        <f>Tabela1[[#This Row],[Cena za enoto]]</f>
        <v>0</v>
      </c>
      <c r="N695" s="139">
        <f t="shared" si="41"/>
        <v>0</v>
      </c>
    </row>
    <row r="696" spans="1:14">
      <c r="A696" s="139">
        <v>690</v>
      </c>
      <c r="B696" s="99"/>
      <c r="C696" s="194">
        <f>IF(H696&lt;&gt;"",COUNTA($H$12:H696),"")</f>
        <v>396</v>
      </c>
      <c r="D696" s="15" t="s">
        <v>3224</v>
      </c>
      <c r="E696" s="131" t="s">
        <v>828</v>
      </c>
      <c r="F696" s="83" t="s">
        <v>6</v>
      </c>
      <c r="G696" s="16">
        <v>70</v>
      </c>
      <c r="H696" s="169">
        <v>0</v>
      </c>
      <c r="I696" s="177">
        <f t="shared" si="43"/>
        <v>0</v>
      </c>
      <c r="K696" s="141">
        <f>Tabela1[[#This Row],[Količina]]-Tabela1[[#This Row],[Cena skupaj]]</f>
        <v>70</v>
      </c>
      <c r="L696" s="162">
        <f>IF(Tabela1[[#This Row],[Cena za enoto]]=1,Tabela1[[#This Row],[Količina]],0)</f>
        <v>0</v>
      </c>
      <c r="M696" s="139">
        <f>Tabela1[[#This Row],[Cena za enoto]]</f>
        <v>0</v>
      </c>
      <c r="N696" s="139">
        <f t="shared" si="41"/>
        <v>0</v>
      </c>
    </row>
    <row r="697" spans="1:14" ht="33.75">
      <c r="A697" s="139">
        <v>691</v>
      </c>
      <c r="B697" s="101"/>
      <c r="C697" s="194">
        <f>IF(H697&lt;&gt;"",COUNTA($H$12:H697),"")</f>
        <v>397</v>
      </c>
      <c r="D697" s="15" t="s">
        <v>3228</v>
      </c>
      <c r="E697" s="131" t="s">
        <v>755</v>
      </c>
      <c r="F697" s="83" t="s">
        <v>7</v>
      </c>
      <c r="G697" s="16">
        <v>14</v>
      </c>
      <c r="H697" s="169">
        <v>0</v>
      </c>
      <c r="I697" s="177">
        <f t="shared" si="43"/>
        <v>0</v>
      </c>
      <c r="K697" s="141">
        <f>Tabela1[[#This Row],[Količina]]-Tabela1[[#This Row],[Cena skupaj]]</f>
        <v>14</v>
      </c>
      <c r="L697" s="162">
        <f>IF(Tabela1[[#This Row],[Cena za enoto]]=1,Tabela1[[#This Row],[Količina]],0)</f>
        <v>0</v>
      </c>
      <c r="M697" s="139">
        <f>Tabela1[[#This Row],[Cena za enoto]]</f>
        <v>0</v>
      </c>
      <c r="N697" s="139">
        <f t="shared" si="41"/>
        <v>0</v>
      </c>
    </row>
    <row r="698" spans="1:14" s="143" customFormat="1" ht="33.75">
      <c r="A698" s="139">
        <v>692</v>
      </c>
      <c r="B698" s="99"/>
      <c r="C698" s="194" t="str">
        <f>IF(H698&lt;&gt;"",COUNTA($H$12:H698),"")</f>
        <v/>
      </c>
      <c r="D698" s="15" t="s">
        <v>3229</v>
      </c>
      <c r="E698" s="131" t="s">
        <v>813</v>
      </c>
      <c r="F698" s="83"/>
      <c r="G698" s="16"/>
      <c r="H698" s="159"/>
      <c r="I698" s="177" t="str">
        <f t="shared" si="43"/>
        <v/>
      </c>
      <c r="J698" s="42"/>
      <c r="K698" s="141"/>
      <c r="L698" s="162">
        <f>IF(Tabela1[[#This Row],[Cena za enoto]]=1,Tabela1[[#This Row],[Količina]],0)</f>
        <v>0</v>
      </c>
      <c r="M698" s="139">
        <f>Tabela1[[#This Row],[Cena za enoto]]</f>
        <v>0</v>
      </c>
      <c r="N698" s="139">
        <f t="shared" si="41"/>
        <v>0</v>
      </c>
    </row>
    <row r="699" spans="1:14" s="143" customFormat="1">
      <c r="A699" s="139">
        <v>693</v>
      </c>
      <c r="B699" s="101"/>
      <c r="C699" s="194">
        <f>IF(H699&lt;&gt;"",COUNTA($H$12:H699),"")</f>
        <v>398</v>
      </c>
      <c r="D699" s="15" t="s">
        <v>619</v>
      </c>
      <c r="E699" s="131" t="s">
        <v>829</v>
      </c>
      <c r="F699" s="83" t="s">
        <v>14</v>
      </c>
      <c r="G699" s="16">
        <v>29</v>
      </c>
      <c r="H699" s="169">
        <v>0</v>
      </c>
      <c r="I699" s="177">
        <f t="shared" si="43"/>
        <v>0</v>
      </c>
      <c r="J699" s="42"/>
      <c r="K699" s="141">
        <f>Tabela1[[#This Row],[Količina]]-Tabela1[[#This Row],[Cena skupaj]]</f>
        <v>29</v>
      </c>
      <c r="L699" s="162">
        <f>IF(Tabela1[[#This Row],[Cena za enoto]]=1,Tabela1[[#This Row],[Količina]],0)</f>
        <v>0</v>
      </c>
      <c r="M699" s="139">
        <f>Tabela1[[#This Row],[Cena za enoto]]</f>
        <v>0</v>
      </c>
      <c r="N699" s="139">
        <f t="shared" si="41"/>
        <v>0</v>
      </c>
    </row>
    <row r="700" spans="1:14" s="143" customFormat="1" ht="33.75">
      <c r="A700" s="139">
        <v>694</v>
      </c>
      <c r="B700" s="99"/>
      <c r="C700" s="194" t="str">
        <f>IF(H700&lt;&gt;"",COUNTA($H$12:H700),"")</f>
        <v/>
      </c>
      <c r="D700" s="15" t="s">
        <v>3230</v>
      </c>
      <c r="E700" s="131" t="s">
        <v>776</v>
      </c>
      <c r="F700" s="83"/>
      <c r="G700" s="16"/>
      <c r="H700" s="159"/>
      <c r="I700" s="177" t="str">
        <f t="shared" si="43"/>
        <v/>
      </c>
      <c r="J700" s="42"/>
      <c r="K700" s="141"/>
      <c r="L700" s="162">
        <f>IF(Tabela1[[#This Row],[Cena za enoto]]=1,Tabela1[[#This Row],[Količina]],0)</f>
        <v>0</v>
      </c>
      <c r="M700" s="139">
        <f>Tabela1[[#This Row],[Cena za enoto]]</f>
        <v>0</v>
      </c>
      <c r="N700" s="139">
        <f t="shared" si="41"/>
        <v>0</v>
      </c>
    </row>
    <row r="701" spans="1:14" s="143" customFormat="1">
      <c r="A701" s="139">
        <v>695</v>
      </c>
      <c r="B701" s="99"/>
      <c r="C701" s="194" t="str">
        <f>IF(H701&lt;&gt;"",COUNTA($H$12:H701),"")</f>
        <v/>
      </c>
      <c r="D701" s="15"/>
      <c r="E701" s="131" t="s">
        <v>792</v>
      </c>
      <c r="F701" s="83"/>
      <c r="G701" s="16"/>
      <c r="H701" s="159"/>
      <c r="I701" s="177" t="str">
        <f t="shared" si="43"/>
        <v/>
      </c>
      <c r="J701" s="42"/>
      <c r="K701" s="141"/>
      <c r="L701" s="162">
        <f>IF(Tabela1[[#This Row],[Cena za enoto]]=1,Tabela1[[#This Row],[Količina]],0)</f>
        <v>0</v>
      </c>
      <c r="M701" s="139">
        <f>Tabela1[[#This Row],[Cena za enoto]]</f>
        <v>0</v>
      </c>
      <c r="N701" s="139">
        <f t="shared" si="41"/>
        <v>0</v>
      </c>
    </row>
    <row r="702" spans="1:14" s="143" customFormat="1">
      <c r="A702" s="139">
        <v>696</v>
      </c>
      <c r="B702" s="99"/>
      <c r="C702" s="194">
        <f>IF(H702&lt;&gt;"",COUNTA($H$12:H702),"")</f>
        <v>399</v>
      </c>
      <c r="D702" s="15" t="s">
        <v>619</v>
      </c>
      <c r="E702" s="131" t="s">
        <v>778</v>
      </c>
      <c r="F702" s="83" t="s">
        <v>6</v>
      </c>
      <c r="G702" s="16">
        <v>56</v>
      </c>
      <c r="H702" s="169">
        <v>0</v>
      </c>
      <c r="I702" s="177">
        <f t="shared" si="43"/>
        <v>0</v>
      </c>
      <c r="J702" s="42"/>
      <c r="K702" s="141">
        <f>Tabela1[[#This Row],[Količina]]-Tabela1[[#This Row],[Cena skupaj]]</f>
        <v>56</v>
      </c>
      <c r="L702" s="162">
        <f>IF(Tabela1[[#This Row],[Cena za enoto]]=1,Tabela1[[#This Row],[Količina]],0)</f>
        <v>0</v>
      </c>
      <c r="M702" s="139">
        <f>Tabela1[[#This Row],[Cena za enoto]]</f>
        <v>0</v>
      </c>
      <c r="N702" s="139">
        <f t="shared" si="41"/>
        <v>0</v>
      </c>
    </row>
    <row r="703" spans="1:14" s="143" customFormat="1" ht="22.5">
      <c r="A703" s="139">
        <v>697</v>
      </c>
      <c r="B703" s="101"/>
      <c r="C703" s="194" t="str">
        <f>IF(H703&lt;&gt;"",COUNTA($H$12:H703),"")</f>
        <v/>
      </c>
      <c r="D703" s="15" t="s">
        <v>621</v>
      </c>
      <c r="E703" s="131" t="s">
        <v>779</v>
      </c>
      <c r="F703" s="83"/>
      <c r="G703" s="16"/>
      <c r="H703" s="159"/>
      <c r="I703" s="177" t="str">
        <f t="shared" si="43"/>
        <v/>
      </c>
      <c r="J703" s="42"/>
      <c r="K703" s="141"/>
      <c r="L703" s="162">
        <f>IF(Tabela1[[#This Row],[Cena za enoto]]=1,Tabela1[[#This Row],[Količina]],0)</f>
        <v>0</v>
      </c>
      <c r="M703" s="139">
        <f>Tabela1[[#This Row],[Cena za enoto]]</f>
        <v>0</v>
      </c>
      <c r="N703" s="139">
        <f t="shared" si="41"/>
        <v>0</v>
      </c>
    </row>
    <row r="704" spans="1:14" s="143" customFormat="1">
      <c r="A704" s="139">
        <v>698</v>
      </c>
      <c r="B704" s="101"/>
      <c r="C704" s="194">
        <f>IF(H704&lt;&gt;"",COUNTA($H$12:H704),"")</f>
        <v>400</v>
      </c>
      <c r="D704" s="15"/>
      <c r="E704" s="131" t="s">
        <v>780</v>
      </c>
      <c r="F704" s="83" t="s">
        <v>6</v>
      </c>
      <c r="G704" s="16">
        <v>9.4</v>
      </c>
      <c r="H704" s="169">
        <v>0</v>
      </c>
      <c r="I704" s="177">
        <f t="shared" si="43"/>
        <v>0</v>
      </c>
      <c r="J704" s="42"/>
      <c r="K704" s="141">
        <f>Tabela1[[#This Row],[Količina]]-Tabela1[[#This Row],[Cena skupaj]]</f>
        <v>9.4</v>
      </c>
      <c r="L704" s="162">
        <f>IF(Tabela1[[#This Row],[Cena za enoto]]=1,Tabela1[[#This Row],[Količina]],0)</f>
        <v>0</v>
      </c>
      <c r="M704" s="139">
        <f>Tabela1[[#This Row],[Cena za enoto]]</f>
        <v>0</v>
      </c>
      <c r="N704" s="139">
        <f t="shared" si="41"/>
        <v>0</v>
      </c>
    </row>
    <row r="705" spans="1:14" s="143" customFormat="1">
      <c r="A705" s="139">
        <v>699</v>
      </c>
      <c r="B705" s="99"/>
      <c r="C705" s="194">
        <f>IF(H705&lt;&gt;"",COUNTA($H$12:H705),"")</f>
        <v>401</v>
      </c>
      <c r="D705" s="15"/>
      <c r="E705" s="131" t="s">
        <v>781</v>
      </c>
      <c r="F705" s="83" t="s">
        <v>6</v>
      </c>
      <c r="G705" s="16">
        <v>2.7</v>
      </c>
      <c r="H705" s="169">
        <v>0</v>
      </c>
      <c r="I705" s="177">
        <f t="shared" si="43"/>
        <v>0</v>
      </c>
      <c r="J705" s="42"/>
      <c r="K705" s="141">
        <f>Tabela1[[#This Row],[Količina]]-Tabela1[[#This Row],[Cena skupaj]]</f>
        <v>2.7</v>
      </c>
      <c r="L705" s="162">
        <f>IF(Tabela1[[#This Row],[Cena za enoto]]=1,Tabela1[[#This Row],[Količina]],0)</f>
        <v>0</v>
      </c>
      <c r="M705" s="139">
        <f>Tabela1[[#This Row],[Cena za enoto]]</f>
        <v>0</v>
      </c>
      <c r="N705" s="139">
        <f t="shared" si="41"/>
        <v>0</v>
      </c>
    </row>
    <row r="706" spans="1:14">
      <c r="A706" s="139">
        <v>700</v>
      </c>
      <c r="B706" s="98"/>
      <c r="C706" s="132">
        <f>IF(H706&lt;&gt;"",COUNTA($H$12:H706),"")</f>
        <v>402</v>
      </c>
      <c r="D706" s="15" t="s">
        <v>3231</v>
      </c>
      <c r="E706" s="131" t="s">
        <v>830</v>
      </c>
      <c r="F706" s="83" t="s">
        <v>6</v>
      </c>
      <c r="G706" s="16">
        <v>7.5</v>
      </c>
      <c r="H706" s="169">
        <v>0</v>
      </c>
      <c r="I706" s="177">
        <f t="shared" si="43"/>
        <v>0</v>
      </c>
      <c r="K706" s="141">
        <f>Tabela1[[#This Row],[Količina]]-Tabela1[[#This Row],[Cena skupaj]]</f>
        <v>7.5</v>
      </c>
      <c r="L706" s="162">
        <f>IF(Tabela1[[#This Row],[Cena za enoto]]=1,Tabela1[[#This Row],[Količina]],0)</f>
        <v>0</v>
      </c>
      <c r="M706" s="139">
        <f>Tabela1[[#This Row],[Cena za enoto]]</f>
        <v>0</v>
      </c>
      <c r="N706" s="139">
        <f t="shared" si="41"/>
        <v>0</v>
      </c>
    </row>
    <row r="707" spans="1:14">
      <c r="A707" s="139">
        <v>701</v>
      </c>
      <c r="B707" s="98"/>
      <c r="C707" s="132">
        <f>IF(H707&lt;&gt;"",COUNTA($H$12:H707),"")</f>
        <v>403</v>
      </c>
      <c r="D707" s="15" t="s">
        <v>3232</v>
      </c>
      <c r="E707" s="131" t="s">
        <v>28</v>
      </c>
      <c r="F707" s="83" t="s">
        <v>6</v>
      </c>
      <c r="G707" s="16">
        <v>70</v>
      </c>
      <c r="H707" s="169">
        <v>0</v>
      </c>
      <c r="I707" s="177">
        <f t="shared" si="43"/>
        <v>0</v>
      </c>
      <c r="K707" s="141">
        <f>Tabela1[[#This Row],[Količina]]-Tabela1[[#This Row],[Cena skupaj]]</f>
        <v>70</v>
      </c>
      <c r="L707" s="162">
        <f>IF(Tabela1[[#This Row],[Cena za enoto]]=1,Tabela1[[#This Row],[Količina]],0)</f>
        <v>0</v>
      </c>
      <c r="M707" s="139">
        <f>Tabela1[[#This Row],[Cena za enoto]]</f>
        <v>0</v>
      </c>
      <c r="N707" s="139">
        <f t="shared" si="41"/>
        <v>0</v>
      </c>
    </row>
    <row r="708" spans="1:14">
      <c r="A708" s="139">
        <v>702</v>
      </c>
      <c r="B708" s="93">
        <v>3</v>
      </c>
      <c r="C708" s="192" t="str">
        <f>IF(H708&lt;&gt;"",COUNTA($H$12:H708),"")</f>
        <v/>
      </c>
      <c r="D708" s="14"/>
      <c r="E708" s="193" t="s">
        <v>831</v>
      </c>
      <c r="F708" s="114"/>
      <c r="G708" s="37"/>
      <c r="H708" s="160"/>
      <c r="I708" s="158">
        <f>SUM(I709:I729)</f>
        <v>0</v>
      </c>
      <c r="K708" s="141">
        <f>Tabela1[[#This Row],[Količina]]-Tabela1[[#This Row],[Cena skupaj]]</f>
        <v>0</v>
      </c>
      <c r="L708" s="162">
        <f>IF(Tabela1[[#This Row],[Cena za enoto]]=1,Tabela1[[#This Row],[Količina]],0)</f>
        <v>0</v>
      </c>
      <c r="M708" s="139">
        <f>Tabela1[[#This Row],[Cena za enoto]]</f>
        <v>0</v>
      </c>
      <c r="N708" s="139">
        <f t="shared" si="41"/>
        <v>0</v>
      </c>
    </row>
    <row r="709" spans="1:14" ht="22.5">
      <c r="A709" s="139">
        <v>703</v>
      </c>
      <c r="B709" s="98"/>
      <c r="C709" s="132" t="str">
        <f>IF(H709&lt;&gt;"",COUNTA($H$12:H709),"")</f>
        <v/>
      </c>
      <c r="D709" s="15"/>
      <c r="E709" s="131" t="s">
        <v>832</v>
      </c>
      <c r="F709" s="83"/>
      <c r="G709" s="16"/>
      <c r="H709" s="159"/>
      <c r="I709" s="177" t="str">
        <f t="shared" ref="I709:I729" si="44">IF(ISNUMBER(G709),ROUND(G709*H709,2),"")</f>
        <v/>
      </c>
      <c r="L709" s="162">
        <f>IF(Tabela1[[#This Row],[Cena za enoto]]=1,Tabela1[[#This Row],[Količina]],0)</f>
        <v>0</v>
      </c>
      <c r="M709" s="139">
        <f>Tabela1[[#This Row],[Cena za enoto]]</f>
        <v>0</v>
      </c>
      <c r="N709" s="139">
        <f t="shared" si="41"/>
        <v>0</v>
      </c>
    </row>
    <row r="710" spans="1:14">
      <c r="A710" s="139">
        <v>704</v>
      </c>
      <c r="B710" s="102"/>
      <c r="C710" s="132">
        <f>IF(H710&lt;&gt;"",COUNTA($H$12:H710),"")</f>
        <v>404</v>
      </c>
      <c r="D710" s="15" t="s">
        <v>3226</v>
      </c>
      <c r="E710" s="131" t="s">
        <v>797</v>
      </c>
      <c r="F710" s="83" t="s">
        <v>6</v>
      </c>
      <c r="G710" s="16">
        <v>1000</v>
      </c>
      <c r="H710" s="169">
        <v>0</v>
      </c>
      <c r="I710" s="177">
        <f t="shared" si="44"/>
        <v>0</v>
      </c>
      <c r="K710" s="141">
        <f>Tabela1[[#This Row],[Količina]]-Tabela1[[#This Row],[Cena skupaj]]</f>
        <v>1000</v>
      </c>
      <c r="L710" s="162">
        <f>IF(Tabela1[[#This Row],[Cena za enoto]]=1,Tabela1[[#This Row],[Količina]],0)</f>
        <v>0</v>
      </c>
      <c r="M710" s="139">
        <f>Tabela1[[#This Row],[Cena za enoto]]</f>
        <v>0</v>
      </c>
      <c r="N710" s="139">
        <f t="shared" si="41"/>
        <v>0</v>
      </c>
    </row>
    <row r="711" spans="1:14" s="143" customFormat="1" ht="22.5">
      <c r="A711" s="139">
        <v>705</v>
      </c>
      <c r="B711" s="99"/>
      <c r="C711" s="194" t="str">
        <f>IF(H711&lt;&gt;"",COUNTA($H$12:H711),"")</f>
        <v/>
      </c>
      <c r="D711" s="15" t="s">
        <v>3227</v>
      </c>
      <c r="E711" s="131" t="s">
        <v>833</v>
      </c>
      <c r="F711" s="83"/>
      <c r="G711" s="16"/>
      <c r="H711" s="159"/>
      <c r="I711" s="177" t="str">
        <f t="shared" si="44"/>
        <v/>
      </c>
      <c r="J711" s="42"/>
      <c r="K711" s="141"/>
      <c r="L711" s="162">
        <f>IF(Tabela1[[#This Row],[Cena za enoto]]=1,Tabela1[[#This Row],[Količina]],0)</f>
        <v>0</v>
      </c>
      <c r="M711" s="139">
        <f>Tabela1[[#This Row],[Cena za enoto]]</f>
        <v>0</v>
      </c>
      <c r="N711" s="139">
        <f t="shared" si="41"/>
        <v>0</v>
      </c>
    </row>
    <row r="712" spans="1:14" s="143" customFormat="1">
      <c r="A712" s="139">
        <v>706</v>
      </c>
      <c r="B712" s="99"/>
      <c r="C712" s="194">
        <f>IF(H712&lt;&gt;"",COUNTA($H$12:H712),"")</f>
        <v>405</v>
      </c>
      <c r="D712" s="15"/>
      <c r="E712" s="131" t="s">
        <v>834</v>
      </c>
      <c r="F712" s="83" t="s">
        <v>7</v>
      </c>
      <c r="G712" s="16">
        <v>153</v>
      </c>
      <c r="H712" s="169">
        <v>0</v>
      </c>
      <c r="I712" s="177">
        <f t="shared" si="44"/>
        <v>0</v>
      </c>
      <c r="J712" s="42"/>
      <c r="K712" s="141">
        <f>Tabela1[[#This Row],[Količina]]-Tabela1[[#This Row],[Cena skupaj]]</f>
        <v>153</v>
      </c>
      <c r="L712" s="162">
        <f>IF(Tabela1[[#This Row],[Cena za enoto]]=1,Tabela1[[#This Row],[Količina]],0)</f>
        <v>0</v>
      </c>
      <c r="M712" s="139">
        <f>Tabela1[[#This Row],[Cena za enoto]]</f>
        <v>0</v>
      </c>
      <c r="N712" s="139">
        <f t="shared" si="41"/>
        <v>0</v>
      </c>
    </row>
    <row r="713" spans="1:14" s="143" customFormat="1">
      <c r="A713" s="139">
        <v>707</v>
      </c>
      <c r="B713" s="101"/>
      <c r="C713" s="194" t="str">
        <f>IF(H713&lt;&gt;"",COUNTA($H$12:H713),"")</f>
        <v/>
      </c>
      <c r="D713" s="15"/>
      <c r="E713" s="131" t="s">
        <v>835</v>
      </c>
      <c r="F713" s="83"/>
      <c r="G713" s="16"/>
      <c r="H713" s="159"/>
      <c r="I713" s="177" t="str">
        <f t="shared" si="44"/>
        <v/>
      </c>
      <c r="J713" s="42"/>
      <c r="K713" s="141"/>
      <c r="L713" s="162">
        <f>IF(Tabela1[[#This Row],[Cena za enoto]]=1,Tabela1[[#This Row],[Količina]],0)</f>
        <v>0</v>
      </c>
      <c r="M713" s="139">
        <f>Tabela1[[#This Row],[Cena za enoto]]</f>
        <v>0</v>
      </c>
      <c r="N713" s="139">
        <f t="shared" si="41"/>
        <v>0</v>
      </c>
    </row>
    <row r="714" spans="1:14">
      <c r="A714" s="139">
        <v>708</v>
      </c>
      <c r="B714" s="98"/>
      <c r="C714" s="132">
        <f>IF(H714&lt;&gt;"",COUNTA($H$12:H714),"")</f>
        <v>406</v>
      </c>
      <c r="D714" s="15" t="s">
        <v>3224</v>
      </c>
      <c r="E714" s="131" t="s">
        <v>828</v>
      </c>
      <c r="F714" s="83" t="s">
        <v>6</v>
      </c>
      <c r="G714" s="16">
        <v>1050</v>
      </c>
      <c r="H714" s="169">
        <v>0</v>
      </c>
      <c r="I714" s="177">
        <f t="shared" si="44"/>
        <v>0</v>
      </c>
      <c r="K714" s="141">
        <f>Tabela1[[#This Row],[Količina]]-Tabela1[[#This Row],[Cena skupaj]]</f>
        <v>1050</v>
      </c>
      <c r="L714" s="162">
        <f>IF(Tabela1[[#This Row],[Cena za enoto]]=1,Tabela1[[#This Row],[Količina]],0)</f>
        <v>0</v>
      </c>
      <c r="M714" s="139">
        <f>Tabela1[[#This Row],[Cena za enoto]]</f>
        <v>0</v>
      </c>
      <c r="N714" s="139">
        <f t="shared" si="41"/>
        <v>0</v>
      </c>
    </row>
    <row r="715" spans="1:14" s="143" customFormat="1" ht="33.75">
      <c r="A715" s="139">
        <v>709</v>
      </c>
      <c r="B715" s="98"/>
      <c r="C715" s="132" t="str">
        <f>IF(H715&lt;&gt;"",COUNTA($H$12:H715),"")</f>
        <v/>
      </c>
      <c r="D715" s="15" t="s">
        <v>3228</v>
      </c>
      <c r="E715" s="131" t="s">
        <v>836</v>
      </c>
      <c r="F715" s="83"/>
      <c r="G715" s="16"/>
      <c r="H715" s="159"/>
      <c r="I715" s="177" t="str">
        <f t="shared" si="44"/>
        <v/>
      </c>
      <c r="J715" s="42"/>
      <c r="K715" s="141"/>
      <c r="L715" s="162">
        <f>IF(Tabela1[[#This Row],[Cena za enoto]]=1,Tabela1[[#This Row],[Količina]],0)</f>
        <v>0</v>
      </c>
      <c r="M715" s="139">
        <f>Tabela1[[#This Row],[Cena za enoto]]</f>
        <v>0</v>
      </c>
      <c r="N715" s="139">
        <f t="shared" si="41"/>
        <v>0</v>
      </c>
    </row>
    <row r="716" spans="1:14" s="143" customFormat="1">
      <c r="A716" s="139">
        <v>710</v>
      </c>
      <c r="B716" s="102"/>
      <c r="C716" s="132">
        <f>IF(H716&lt;&gt;"",COUNTA($H$12:H716),"")</f>
        <v>407</v>
      </c>
      <c r="D716" s="15"/>
      <c r="E716" s="131" t="s">
        <v>837</v>
      </c>
      <c r="F716" s="83" t="s">
        <v>7</v>
      </c>
      <c r="G716" s="16">
        <v>198</v>
      </c>
      <c r="H716" s="169">
        <v>0</v>
      </c>
      <c r="I716" s="177">
        <f t="shared" si="44"/>
        <v>0</v>
      </c>
      <c r="J716" s="42"/>
      <c r="K716" s="141">
        <f>Tabela1[[#This Row],[Količina]]-Tabela1[[#This Row],[Cena skupaj]]</f>
        <v>198</v>
      </c>
      <c r="L716" s="162">
        <f>IF(Tabela1[[#This Row],[Cena za enoto]]=1,Tabela1[[#This Row],[Količina]],0)</f>
        <v>0</v>
      </c>
      <c r="M716" s="139">
        <f>Tabela1[[#This Row],[Cena za enoto]]</f>
        <v>0</v>
      </c>
      <c r="N716" s="139">
        <f t="shared" si="41"/>
        <v>0</v>
      </c>
    </row>
    <row r="717" spans="1:14" s="143" customFormat="1">
      <c r="A717" s="139">
        <v>711</v>
      </c>
      <c r="B717" s="98"/>
      <c r="C717" s="132">
        <f>IF(H717&lt;&gt;"",COUNTA($H$12:H717),"")</f>
        <v>408</v>
      </c>
      <c r="D717" s="15"/>
      <c r="E717" s="131" t="s">
        <v>838</v>
      </c>
      <c r="F717" s="83" t="s">
        <v>7</v>
      </c>
      <c r="G717" s="16">
        <v>97</v>
      </c>
      <c r="H717" s="169">
        <v>0</v>
      </c>
      <c r="I717" s="177">
        <f t="shared" si="44"/>
        <v>0</v>
      </c>
      <c r="J717" s="42"/>
      <c r="K717" s="141">
        <f>Tabela1[[#This Row],[Količina]]-Tabela1[[#This Row],[Cena skupaj]]</f>
        <v>97</v>
      </c>
      <c r="L717" s="162">
        <f>IF(Tabela1[[#This Row],[Cena za enoto]]=1,Tabela1[[#This Row],[Količina]],0)</f>
        <v>0</v>
      </c>
      <c r="M717" s="139">
        <f>Tabela1[[#This Row],[Cena za enoto]]</f>
        <v>0</v>
      </c>
      <c r="N717" s="139">
        <f t="shared" si="41"/>
        <v>0</v>
      </c>
    </row>
    <row r="718" spans="1:14" s="143" customFormat="1" ht="33.75">
      <c r="A718" s="139">
        <v>712</v>
      </c>
      <c r="B718" s="102"/>
      <c r="C718" s="132" t="str">
        <f>IF(H718&lt;&gt;"",COUNTA($H$12:H718),"")</f>
        <v/>
      </c>
      <c r="D718" s="15" t="s">
        <v>3229</v>
      </c>
      <c r="E718" s="131" t="s">
        <v>813</v>
      </c>
      <c r="F718" s="83"/>
      <c r="G718" s="16"/>
      <c r="H718" s="159"/>
      <c r="I718" s="177" t="str">
        <f t="shared" si="44"/>
        <v/>
      </c>
      <c r="J718" s="42"/>
      <c r="K718" s="141"/>
      <c r="L718" s="162">
        <f>IF(Tabela1[[#This Row],[Cena za enoto]]=1,Tabela1[[#This Row],[Količina]],0)</f>
        <v>0</v>
      </c>
      <c r="M718" s="139">
        <f>Tabela1[[#This Row],[Cena za enoto]]</f>
        <v>0</v>
      </c>
      <c r="N718" s="139">
        <f t="shared" ref="N718:N781" si="45">L718*M718</f>
        <v>0</v>
      </c>
    </row>
    <row r="719" spans="1:14" s="143" customFormat="1">
      <c r="A719" s="139">
        <v>713</v>
      </c>
      <c r="B719" s="98"/>
      <c r="C719" s="132">
        <f>IF(H719&lt;&gt;"",COUNTA($H$12:H719),"")</f>
        <v>409</v>
      </c>
      <c r="D719" s="15" t="s">
        <v>619</v>
      </c>
      <c r="E719" s="131" t="s">
        <v>839</v>
      </c>
      <c r="F719" s="83" t="s">
        <v>14</v>
      </c>
      <c r="G719" s="16">
        <v>190</v>
      </c>
      <c r="H719" s="169">
        <v>0</v>
      </c>
      <c r="I719" s="177">
        <f t="shared" si="44"/>
        <v>0</v>
      </c>
      <c r="J719" s="42"/>
      <c r="K719" s="141">
        <f>Tabela1[[#This Row],[Količina]]-Tabela1[[#This Row],[Cena skupaj]]</f>
        <v>190</v>
      </c>
      <c r="L719" s="162">
        <f>IF(Tabela1[[#This Row],[Cena za enoto]]=1,Tabela1[[#This Row],[Količina]],0)</f>
        <v>0</v>
      </c>
      <c r="M719" s="139">
        <f>Tabela1[[#This Row],[Cena za enoto]]</f>
        <v>0</v>
      </c>
      <c r="N719" s="139">
        <f t="shared" si="45"/>
        <v>0</v>
      </c>
    </row>
    <row r="720" spans="1:14" s="143" customFormat="1">
      <c r="A720" s="139">
        <v>714</v>
      </c>
      <c r="B720" s="98"/>
      <c r="C720" s="132" t="str">
        <f>IF(H720&lt;&gt;"",COUNTA($H$12:H720),"")</f>
        <v/>
      </c>
      <c r="D720" s="15" t="s">
        <v>3230</v>
      </c>
      <c r="E720" s="131" t="s">
        <v>840</v>
      </c>
      <c r="F720" s="83"/>
      <c r="G720" s="16"/>
      <c r="H720" s="159"/>
      <c r="I720" s="177" t="str">
        <f t="shared" si="44"/>
        <v/>
      </c>
      <c r="J720" s="42"/>
      <c r="K720" s="141"/>
      <c r="L720" s="162">
        <f>IF(Tabela1[[#This Row],[Cena za enoto]]=1,Tabela1[[#This Row],[Količina]],0)</f>
        <v>0</v>
      </c>
      <c r="M720" s="139">
        <f>Tabela1[[#This Row],[Cena za enoto]]</f>
        <v>0</v>
      </c>
      <c r="N720" s="139">
        <f t="shared" si="45"/>
        <v>0</v>
      </c>
    </row>
    <row r="721" spans="1:14" s="143" customFormat="1">
      <c r="A721" s="139">
        <v>715</v>
      </c>
      <c r="B721" s="102"/>
      <c r="C721" s="132">
        <f>IF(H721&lt;&gt;"",COUNTA($H$12:H721),"")</f>
        <v>410</v>
      </c>
      <c r="D721" s="15"/>
      <c r="E721" s="131" t="s">
        <v>841</v>
      </c>
      <c r="F721" s="83" t="s">
        <v>6</v>
      </c>
      <c r="G721" s="16">
        <v>658</v>
      </c>
      <c r="H721" s="169">
        <v>0</v>
      </c>
      <c r="I721" s="177">
        <f t="shared" si="44"/>
        <v>0</v>
      </c>
      <c r="J721" s="42"/>
      <c r="K721" s="141">
        <f>Tabela1[[#This Row],[Količina]]-Tabela1[[#This Row],[Cena skupaj]]</f>
        <v>658</v>
      </c>
      <c r="L721" s="162">
        <f>IF(Tabela1[[#This Row],[Cena za enoto]]=1,Tabela1[[#This Row],[Količina]],0)</f>
        <v>0</v>
      </c>
      <c r="M721" s="139">
        <f>Tabela1[[#This Row],[Cena za enoto]]</f>
        <v>0</v>
      </c>
      <c r="N721" s="139">
        <f t="shared" si="45"/>
        <v>0</v>
      </c>
    </row>
    <row r="722" spans="1:14" s="143" customFormat="1">
      <c r="A722" s="139">
        <v>716</v>
      </c>
      <c r="B722" s="98"/>
      <c r="C722" s="132">
        <f>IF(H722&lt;&gt;"",COUNTA($H$12:H722),"")</f>
        <v>411</v>
      </c>
      <c r="D722" s="15"/>
      <c r="E722" s="131" t="s">
        <v>842</v>
      </c>
      <c r="F722" s="83" t="s">
        <v>6</v>
      </c>
      <c r="G722" s="16">
        <v>389</v>
      </c>
      <c r="H722" s="169">
        <v>0</v>
      </c>
      <c r="I722" s="177">
        <f t="shared" si="44"/>
        <v>0</v>
      </c>
      <c r="J722" s="42"/>
      <c r="K722" s="141">
        <f>Tabela1[[#This Row],[Količina]]-Tabela1[[#This Row],[Cena skupaj]]</f>
        <v>389</v>
      </c>
      <c r="L722" s="162">
        <f>IF(Tabela1[[#This Row],[Cena za enoto]]=1,Tabela1[[#This Row],[Količina]],0)</f>
        <v>0</v>
      </c>
      <c r="M722" s="139">
        <f>Tabela1[[#This Row],[Cena za enoto]]</f>
        <v>0</v>
      </c>
      <c r="N722" s="139">
        <f t="shared" si="45"/>
        <v>0</v>
      </c>
    </row>
    <row r="723" spans="1:14" s="143" customFormat="1" ht="22.5">
      <c r="A723" s="139">
        <v>717</v>
      </c>
      <c r="B723" s="98"/>
      <c r="C723" s="132" t="str">
        <f>IF(H723&lt;&gt;"",COUNTA($H$12:H723),"")</f>
        <v/>
      </c>
      <c r="D723" s="15" t="s">
        <v>3231</v>
      </c>
      <c r="E723" s="131" t="s">
        <v>843</v>
      </c>
      <c r="F723" s="83"/>
      <c r="G723" s="16"/>
      <c r="H723" s="159"/>
      <c r="I723" s="177" t="str">
        <f t="shared" si="44"/>
        <v/>
      </c>
      <c r="J723" s="42"/>
      <c r="K723" s="141"/>
      <c r="L723" s="162">
        <f>IF(Tabela1[[#This Row],[Cena za enoto]]=1,Tabela1[[#This Row],[Količina]],0)</f>
        <v>0</v>
      </c>
      <c r="M723" s="139">
        <f>Tabela1[[#This Row],[Cena za enoto]]</f>
        <v>0</v>
      </c>
      <c r="N723" s="139">
        <f t="shared" si="45"/>
        <v>0</v>
      </c>
    </row>
    <row r="724" spans="1:14" s="143" customFormat="1">
      <c r="A724" s="139">
        <v>718</v>
      </c>
      <c r="B724" s="102"/>
      <c r="C724" s="132">
        <f>IF(H724&lt;&gt;"",COUNTA($H$12:H724),"")</f>
        <v>412</v>
      </c>
      <c r="D724" s="15"/>
      <c r="E724" s="131" t="s">
        <v>844</v>
      </c>
      <c r="F724" s="83" t="s">
        <v>6</v>
      </c>
      <c r="G724" s="16">
        <v>657</v>
      </c>
      <c r="H724" s="169">
        <v>0</v>
      </c>
      <c r="I724" s="177">
        <f t="shared" si="44"/>
        <v>0</v>
      </c>
      <c r="J724" s="42"/>
      <c r="K724" s="141">
        <f>Tabela1[[#This Row],[Količina]]-Tabela1[[#This Row],[Cena skupaj]]</f>
        <v>657</v>
      </c>
      <c r="L724" s="162">
        <f>IF(Tabela1[[#This Row],[Cena za enoto]]=1,Tabela1[[#This Row],[Količina]],0)</f>
        <v>0</v>
      </c>
      <c r="M724" s="139">
        <f>Tabela1[[#This Row],[Cena za enoto]]</f>
        <v>0</v>
      </c>
      <c r="N724" s="139">
        <f t="shared" si="45"/>
        <v>0</v>
      </c>
    </row>
    <row r="725" spans="1:14" s="143" customFormat="1">
      <c r="A725" s="139">
        <v>719</v>
      </c>
      <c r="B725" s="98"/>
      <c r="C725" s="132">
        <f>IF(H725&lt;&gt;"",COUNTA($H$12:H725),"")</f>
        <v>413</v>
      </c>
      <c r="D725" s="15"/>
      <c r="E725" s="131" t="s">
        <v>845</v>
      </c>
      <c r="F725" s="83" t="s">
        <v>6</v>
      </c>
      <c r="G725" s="16">
        <v>378</v>
      </c>
      <c r="H725" s="169">
        <v>0</v>
      </c>
      <c r="I725" s="177">
        <f t="shared" si="44"/>
        <v>0</v>
      </c>
      <c r="J725" s="42"/>
      <c r="K725" s="141">
        <f>Tabela1[[#This Row],[Količina]]-Tabela1[[#This Row],[Cena skupaj]]</f>
        <v>378</v>
      </c>
      <c r="L725" s="162">
        <f>IF(Tabela1[[#This Row],[Cena za enoto]]=1,Tabela1[[#This Row],[Količina]],0)</f>
        <v>0</v>
      </c>
      <c r="M725" s="139">
        <f>Tabela1[[#This Row],[Cena za enoto]]</f>
        <v>0</v>
      </c>
      <c r="N725" s="139">
        <f t="shared" si="45"/>
        <v>0</v>
      </c>
    </row>
    <row r="726" spans="1:14" ht="22.5">
      <c r="A726" s="139">
        <v>720</v>
      </c>
      <c r="B726" s="98"/>
      <c r="C726" s="132">
        <f>IF(H726&lt;&gt;"",COUNTA($H$12:H726),"")</f>
        <v>414</v>
      </c>
      <c r="D726" s="15" t="s">
        <v>3232</v>
      </c>
      <c r="E726" s="131" t="s">
        <v>846</v>
      </c>
      <c r="F726" s="83" t="s">
        <v>14</v>
      </c>
      <c r="G726" s="16">
        <v>97.5</v>
      </c>
      <c r="H726" s="169">
        <v>0</v>
      </c>
      <c r="I726" s="177">
        <f t="shared" si="44"/>
        <v>0</v>
      </c>
      <c r="K726" s="141">
        <f>Tabela1[[#This Row],[Količina]]-Tabela1[[#This Row],[Cena skupaj]]</f>
        <v>97.5</v>
      </c>
      <c r="L726" s="162">
        <f>IF(Tabela1[[#This Row],[Cena za enoto]]=1,Tabela1[[#This Row],[Količina]],0)</f>
        <v>0</v>
      </c>
      <c r="M726" s="139">
        <f>Tabela1[[#This Row],[Cena za enoto]]</f>
        <v>0</v>
      </c>
      <c r="N726" s="139">
        <f t="shared" si="45"/>
        <v>0</v>
      </c>
    </row>
    <row r="727" spans="1:14">
      <c r="A727" s="139">
        <v>721</v>
      </c>
      <c r="B727" s="102"/>
      <c r="C727" s="132">
        <f>IF(H727&lt;&gt;"",COUNTA($H$12:H727),"")</f>
        <v>415</v>
      </c>
      <c r="D727" s="15" t="s">
        <v>3233</v>
      </c>
      <c r="E727" s="131" t="s">
        <v>847</v>
      </c>
      <c r="F727" s="83" t="s">
        <v>10</v>
      </c>
      <c r="G727" s="16">
        <v>2</v>
      </c>
      <c r="H727" s="169">
        <v>0</v>
      </c>
      <c r="I727" s="177">
        <f t="shared" si="44"/>
        <v>0</v>
      </c>
      <c r="K727" s="141">
        <f>Tabela1[[#This Row],[Količina]]-Tabela1[[#This Row],[Cena skupaj]]</f>
        <v>2</v>
      </c>
      <c r="L727" s="162">
        <f>IF(Tabela1[[#This Row],[Cena za enoto]]=1,Tabela1[[#This Row],[Količina]],0)</f>
        <v>0</v>
      </c>
      <c r="M727" s="139">
        <f>Tabela1[[#This Row],[Cena za enoto]]</f>
        <v>0</v>
      </c>
      <c r="N727" s="139">
        <f t="shared" si="45"/>
        <v>0</v>
      </c>
    </row>
    <row r="728" spans="1:14">
      <c r="A728" s="139">
        <v>722</v>
      </c>
      <c r="B728" s="98"/>
      <c r="C728" s="132">
        <f>IF(H728&lt;&gt;"",COUNTA($H$12:H728),"")</f>
        <v>416</v>
      </c>
      <c r="D728" s="15" t="s">
        <v>3234</v>
      </c>
      <c r="E728" s="131" t="s">
        <v>830</v>
      </c>
      <c r="F728" s="83" t="s">
        <v>6</v>
      </c>
      <c r="G728" s="16">
        <v>115</v>
      </c>
      <c r="H728" s="169">
        <v>0</v>
      </c>
      <c r="I728" s="177">
        <f t="shared" si="44"/>
        <v>0</v>
      </c>
      <c r="K728" s="141">
        <f>Tabela1[[#This Row],[Količina]]-Tabela1[[#This Row],[Cena skupaj]]</f>
        <v>115</v>
      </c>
      <c r="L728" s="162">
        <f>IF(Tabela1[[#This Row],[Cena za enoto]]=1,Tabela1[[#This Row],[Količina]],0)</f>
        <v>0</v>
      </c>
      <c r="M728" s="139">
        <f>Tabela1[[#This Row],[Cena za enoto]]</f>
        <v>0</v>
      </c>
      <c r="N728" s="139">
        <f t="shared" si="45"/>
        <v>0</v>
      </c>
    </row>
    <row r="729" spans="1:14">
      <c r="A729" s="139">
        <v>723</v>
      </c>
      <c r="B729" s="98"/>
      <c r="C729" s="132">
        <f>IF(H729&lt;&gt;"",COUNTA($H$12:H729),"")</f>
        <v>417</v>
      </c>
      <c r="D729" s="15" t="s">
        <v>3235</v>
      </c>
      <c r="E729" s="131" t="s">
        <v>28</v>
      </c>
      <c r="F729" s="83" t="s">
        <v>6</v>
      </c>
      <c r="G729" s="16">
        <v>1000</v>
      </c>
      <c r="H729" s="169">
        <v>0</v>
      </c>
      <c r="I729" s="177">
        <f t="shared" si="44"/>
        <v>0</v>
      </c>
      <c r="K729" s="141">
        <f>Tabela1[[#This Row],[Količina]]-Tabela1[[#This Row],[Cena skupaj]]</f>
        <v>1000</v>
      </c>
      <c r="L729" s="162">
        <f>IF(Tabela1[[#This Row],[Cena za enoto]]=1,Tabela1[[#This Row],[Količina]],0)</f>
        <v>0</v>
      </c>
      <c r="M729" s="139">
        <f>Tabela1[[#This Row],[Cena za enoto]]</f>
        <v>0</v>
      </c>
      <c r="N729" s="139">
        <f t="shared" si="45"/>
        <v>0</v>
      </c>
    </row>
    <row r="730" spans="1:14" s="142" customFormat="1" ht="15">
      <c r="A730" s="139">
        <v>724</v>
      </c>
      <c r="B730" s="97">
        <v>2</v>
      </c>
      <c r="C730" s="186" t="str">
        <f>IF(H730&lt;&gt;"",COUNTA($H$12:H730),"")</f>
        <v/>
      </c>
      <c r="D730" s="13"/>
      <c r="E730" s="187" t="s">
        <v>3202</v>
      </c>
      <c r="F730" s="188"/>
      <c r="G730" s="36"/>
      <c r="H730" s="157"/>
      <c r="I730" s="189">
        <f>I731+I745+I762+I774</f>
        <v>0</v>
      </c>
      <c r="J730" s="8"/>
      <c r="K730" s="141">
        <f>Tabela1[[#This Row],[Količina]]-Tabela1[[#This Row],[Cena skupaj]]</f>
        <v>0</v>
      </c>
      <c r="L730" s="162">
        <f>IF(Tabela1[[#This Row],[Cena za enoto]]=1,Tabela1[[#This Row],[Količina]],0)</f>
        <v>0</v>
      </c>
      <c r="M730" s="139">
        <f>Tabela1[[#This Row],[Cena za enoto]]</f>
        <v>0</v>
      </c>
      <c r="N730" s="139">
        <f t="shared" si="45"/>
        <v>0</v>
      </c>
    </row>
    <row r="731" spans="1:14">
      <c r="A731" s="139">
        <v>725</v>
      </c>
      <c r="B731" s="93">
        <v>3</v>
      </c>
      <c r="C731" s="192" t="str">
        <f>IF(H731&lt;&gt;"",COUNTA($H$12:H731),"")</f>
        <v/>
      </c>
      <c r="D731" s="14"/>
      <c r="E731" s="193" t="s">
        <v>848</v>
      </c>
      <c r="F731" s="114"/>
      <c r="G731" s="37"/>
      <c r="H731" s="160"/>
      <c r="I731" s="158">
        <f>SUM(I732:I744)</f>
        <v>0</v>
      </c>
      <c r="K731" s="141">
        <f>Tabela1[[#This Row],[Količina]]-Tabela1[[#This Row],[Cena skupaj]]</f>
        <v>0</v>
      </c>
      <c r="L731" s="162">
        <f>IF(Tabela1[[#This Row],[Cena za enoto]]=1,Tabela1[[#This Row],[Količina]],0)</f>
        <v>0</v>
      </c>
      <c r="M731" s="139">
        <f>Tabela1[[#This Row],[Cena za enoto]]</f>
        <v>0</v>
      </c>
      <c r="N731" s="139">
        <f t="shared" si="45"/>
        <v>0</v>
      </c>
    </row>
    <row r="732" spans="1:14" ht="22.5">
      <c r="A732" s="139">
        <v>726</v>
      </c>
      <c r="B732" s="98"/>
      <c r="C732" s="132">
        <f>IF(H732&lt;&gt;"",COUNTA($H$12:H732),"")</f>
        <v>418</v>
      </c>
      <c r="D732" s="15" t="s">
        <v>103</v>
      </c>
      <c r="E732" s="131" t="s">
        <v>3075</v>
      </c>
      <c r="F732" s="83" t="s">
        <v>10</v>
      </c>
      <c r="G732" s="16">
        <v>26</v>
      </c>
      <c r="H732" s="169">
        <v>0</v>
      </c>
      <c r="I732" s="177">
        <f t="shared" ref="I732:I744" si="46">IF(ISNUMBER(G732),ROUND(G732*H732,2),"")</f>
        <v>0</v>
      </c>
      <c r="K732" s="141">
        <f>Tabela1[[#This Row],[Količina]]-Tabela1[[#This Row],[Cena skupaj]]</f>
        <v>26</v>
      </c>
      <c r="L732" s="162">
        <f>IF(Tabela1[[#This Row],[Cena za enoto]]=1,Tabela1[[#This Row],[Količina]],0)</f>
        <v>0</v>
      </c>
      <c r="M732" s="139">
        <f>Tabela1[[#This Row],[Cena za enoto]]</f>
        <v>0</v>
      </c>
      <c r="N732" s="139">
        <f t="shared" si="45"/>
        <v>0</v>
      </c>
    </row>
    <row r="733" spans="1:14" ht="22.5">
      <c r="A733" s="139">
        <v>727</v>
      </c>
      <c r="B733" s="98"/>
      <c r="C733" s="132">
        <f>IF(H733&lt;&gt;"",COUNTA($H$12:H733),"")</f>
        <v>419</v>
      </c>
      <c r="D733" s="15" t="s">
        <v>104</v>
      </c>
      <c r="E733" s="131" t="s">
        <v>3076</v>
      </c>
      <c r="F733" s="83" t="s">
        <v>10</v>
      </c>
      <c r="G733" s="16">
        <v>1</v>
      </c>
      <c r="H733" s="169">
        <v>0</v>
      </c>
      <c r="I733" s="177">
        <f t="shared" si="46"/>
        <v>0</v>
      </c>
      <c r="K733" s="141">
        <f>Tabela1[[#This Row],[Količina]]-Tabela1[[#This Row],[Cena skupaj]]</f>
        <v>1</v>
      </c>
      <c r="L733" s="162">
        <f>IF(Tabela1[[#This Row],[Cena za enoto]]=1,Tabela1[[#This Row],[Količina]],0)</f>
        <v>0</v>
      </c>
      <c r="M733" s="139">
        <f>Tabela1[[#This Row],[Cena za enoto]]</f>
        <v>0</v>
      </c>
      <c r="N733" s="139">
        <f t="shared" si="45"/>
        <v>0</v>
      </c>
    </row>
    <row r="734" spans="1:14" s="143" customFormat="1">
      <c r="A734" s="139">
        <v>728</v>
      </c>
      <c r="B734" s="98"/>
      <c r="C734" s="132" t="str">
        <f>IF(H734&lt;&gt;"",COUNTA($H$12:H734),"")</f>
        <v/>
      </c>
      <c r="D734" s="15" t="s">
        <v>105</v>
      </c>
      <c r="E734" s="131" t="s">
        <v>849</v>
      </c>
      <c r="F734" s="83"/>
      <c r="G734" s="16"/>
      <c r="H734" s="159"/>
      <c r="I734" s="177" t="str">
        <f t="shared" si="46"/>
        <v/>
      </c>
      <c r="J734" s="42"/>
      <c r="K734" s="141"/>
      <c r="L734" s="162">
        <f>IF(Tabela1[[#This Row],[Cena za enoto]]=1,Tabela1[[#This Row],[Količina]],0)</f>
        <v>0</v>
      </c>
      <c r="M734" s="139">
        <f>Tabela1[[#This Row],[Cena za enoto]]</f>
        <v>0</v>
      </c>
      <c r="N734" s="139">
        <f t="shared" si="45"/>
        <v>0</v>
      </c>
    </row>
    <row r="735" spans="1:14" s="143" customFormat="1" ht="22.5">
      <c r="A735" s="139">
        <v>729</v>
      </c>
      <c r="B735" s="101"/>
      <c r="C735" s="194">
        <f>IF(H735&lt;&gt;"",COUNTA($H$12:H735),"")</f>
        <v>420</v>
      </c>
      <c r="D735" s="15"/>
      <c r="E735" s="131" t="s">
        <v>850</v>
      </c>
      <c r="F735" s="83" t="s">
        <v>6</v>
      </c>
      <c r="G735" s="16">
        <v>45</v>
      </c>
      <c r="H735" s="169">
        <v>0</v>
      </c>
      <c r="I735" s="177">
        <f t="shared" si="46"/>
        <v>0</v>
      </c>
      <c r="J735" s="42"/>
      <c r="K735" s="141">
        <f>Tabela1[[#This Row],[Količina]]-Tabela1[[#This Row],[Cena skupaj]]</f>
        <v>45</v>
      </c>
      <c r="L735" s="162">
        <f>IF(Tabela1[[#This Row],[Cena za enoto]]=1,Tabela1[[#This Row],[Količina]],0)</f>
        <v>0</v>
      </c>
      <c r="M735" s="139">
        <f>Tabela1[[#This Row],[Cena za enoto]]</f>
        <v>0</v>
      </c>
      <c r="N735" s="139">
        <f t="shared" si="45"/>
        <v>0</v>
      </c>
    </row>
    <row r="736" spans="1:14" s="143" customFormat="1" ht="22.5">
      <c r="A736" s="139">
        <v>730</v>
      </c>
      <c r="B736" s="99"/>
      <c r="C736" s="194" t="str">
        <f>IF(H736&lt;&gt;"",COUNTA($H$12:H736),"")</f>
        <v/>
      </c>
      <c r="D736" s="15" t="s">
        <v>106</v>
      </c>
      <c r="E736" s="131" t="s">
        <v>851</v>
      </c>
      <c r="F736" s="83"/>
      <c r="G736" s="16"/>
      <c r="H736" s="159"/>
      <c r="I736" s="177" t="str">
        <f t="shared" si="46"/>
        <v/>
      </c>
      <c r="J736" s="42"/>
      <c r="K736" s="141"/>
      <c r="L736" s="162">
        <f>IF(Tabela1[[#This Row],[Cena za enoto]]=1,Tabela1[[#This Row],[Količina]],0)</f>
        <v>0</v>
      </c>
      <c r="M736" s="139">
        <f>Tabela1[[#This Row],[Cena za enoto]]</f>
        <v>0</v>
      </c>
      <c r="N736" s="139">
        <f t="shared" si="45"/>
        <v>0</v>
      </c>
    </row>
    <row r="737" spans="1:14" s="143" customFormat="1">
      <c r="A737" s="139">
        <v>731</v>
      </c>
      <c r="B737" s="99"/>
      <c r="C737" s="194" t="str">
        <f>IF(H737&lt;&gt;"",COUNTA($H$12:H737),"")</f>
        <v/>
      </c>
      <c r="D737" s="15"/>
      <c r="E737" s="131" t="s">
        <v>852</v>
      </c>
      <c r="F737" s="83"/>
      <c r="G737" s="16"/>
      <c r="H737" s="159"/>
      <c r="I737" s="177" t="str">
        <f t="shared" si="46"/>
        <v/>
      </c>
      <c r="J737" s="42"/>
      <c r="K737" s="141"/>
      <c r="L737" s="162">
        <f>IF(Tabela1[[#This Row],[Cena za enoto]]=1,Tabela1[[#This Row],[Količina]],0)</f>
        <v>0</v>
      </c>
      <c r="M737" s="139">
        <f>Tabela1[[#This Row],[Cena za enoto]]</f>
        <v>0</v>
      </c>
      <c r="N737" s="139">
        <f t="shared" si="45"/>
        <v>0</v>
      </c>
    </row>
    <row r="738" spans="1:14" s="143" customFormat="1">
      <c r="A738" s="139">
        <v>732</v>
      </c>
      <c r="B738" s="99"/>
      <c r="C738" s="194" t="str">
        <f>IF(H738&lt;&gt;"",COUNTA($H$12:H738),"")</f>
        <v/>
      </c>
      <c r="D738" s="15"/>
      <c r="E738" s="131" t="s">
        <v>853</v>
      </c>
      <c r="F738" s="83"/>
      <c r="G738" s="16"/>
      <c r="H738" s="159"/>
      <c r="I738" s="177" t="str">
        <f t="shared" si="46"/>
        <v/>
      </c>
      <c r="J738" s="42"/>
      <c r="K738" s="141"/>
      <c r="L738" s="162">
        <f>IF(Tabela1[[#This Row],[Cena za enoto]]=1,Tabela1[[#This Row],[Količina]],0)</f>
        <v>0</v>
      </c>
      <c r="M738" s="139">
        <f>Tabela1[[#This Row],[Cena za enoto]]</f>
        <v>0</v>
      </c>
      <c r="N738" s="139">
        <f t="shared" si="45"/>
        <v>0</v>
      </c>
    </row>
    <row r="739" spans="1:14" s="143" customFormat="1">
      <c r="A739" s="139">
        <v>733</v>
      </c>
      <c r="B739" s="101"/>
      <c r="C739" s="194" t="str">
        <f>IF(H739&lt;&gt;"",COUNTA($H$12:H739),"")</f>
        <v/>
      </c>
      <c r="D739" s="15"/>
      <c r="E739" s="131" t="s">
        <v>854</v>
      </c>
      <c r="F739" s="83"/>
      <c r="G739" s="16"/>
      <c r="H739" s="159"/>
      <c r="I739" s="177" t="str">
        <f t="shared" si="46"/>
        <v/>
      </c>
      <c r="J739" s="42"/>
      <c r="K739" s="141"/>
      <c r="L739" s="162">
        <f>IF(Tabela1[[#This Row],[Cena za enoto]]=1,Tabela1[[#This Row],[Količina]],0)</f>
        <v>0</v>
      </c>
      <c r="M739" s="139">
        <f>Tabela1[[#This Row],[Cena za enoto]]</f>
        <v>0</v>
      </c>
      <c r="N739" s="139">
        <f t="shared" si="45"/>
        <v>0</v>
      </c>
    </row>
    <row r="740" spans="1:14" s="143" customFormat="1">
      <c r="A740" s="139">
        <v>734</v>
      </c>
      <c r="B740" s="98"/>
      <c r="C740" s="132" t="str">
        <f>IF(H740&lt;&gt;"",COUNTA($H$12:H740),"")</f>
        <v/>
      </c>
      <c r="D740" s="15"/>
      <c r="E740" s="131" t="s">
        <v>855</v>
      </c>
      <c r="F740" s="83"/>
      <c r="G740" s="16"/>
      <c r="H740" s="159"/>
      <c r="I740" s="177" t="str">
        <f t="shared" si="46"/>
        <v/>
      </c>
      <c r="J740" s="42"/>
      <c r="K740" s="141"/>
      <c r="L740" s="162">
        <f>IF(Tabela1[[#This Row],[Cena za enoto]]=1,Tabela1[[#This Row],[Količina]],0)</f>
        <v>0</v>
      </c>
      <c r="M740" s="139">
        <f>Tabela1[[#This Row],[Cena za enoto]]</f>
        <v>0</v>
      </c>
      <c r="N740" s="139">
        <f t="shared" si="45"/>
        <v>0</v>
      </c>
    </row>
    <row r="741" spans="1:14" s="143" customFormat="1">
      <c r="A741" s="139">
        <v>735</v>
      </c>
      <c r="B741" s="98"/>
      <c r="C741" s="132">
        <f>IF(H741&lt;&gt;"",COUNTA($H$12:H741),"")</f>
        <v>421</v>
      </c>
      <c r="D741" s="15"/>
      <c r="E741" s="131" t="s">
        <v>413</v>
      </c>
      <c r="F741" s="83" t="s">
        <v>6</v>
      </c>
      <c r="G741" s="16">
        <v>61</v>
      </c>
      <c r="H741" s="169">
        <v>0</v>
      </c>
      <c r="I741" s="177">
        <f t="shared" si="46"/>
        <v>0</v>
      </c>
      <c r="J741" s="42"/>
      <c r="K741" s="141">
        <f>Tabela1[[#This Row],[Količina]]-Tabela1[[#This Row],[Cena skupaj]]</f>
        <v>61</v>
      </c>
      <c r="L741" s="162">
        <f>IF(Tabela1[[#This Row],[Cena za enoto]]=1,Tabela1[[#This Row],[Količina]],0)</f>
        <v>0</v>
      </c>
      <c r="M741" s="139">
        <f>Tabela1[[#This Row],[Cena za enoto]]</f>
        <v>0</v>
      </c>
      <c r="N741" s="139">
        <f t="shared" si="45"/>
        <v>0</v>
      </c>
    </row>
    <row r="742" spans="1:14">
      <c r="A742" s="139">
        <v>736</v>
      </c>
      <c r="B742" s="98"/>
      <c r="C742" s="132">
        <f>IF(H742&lt;&gt;"",COUNTA($H$12:H742),"")</f>
        <v>422</v>
      </c>
      <c r="D742" s="15" t="s">
        <v>856</v>
      </c>
      <c r="E742" s="131" t="s">
        <v>857</v>
      </c>
      <c r="F742" s="83" t="s">
        <v>5</v>
      </c>
      <c r="G742" s="16">
        <v>1</v>
      </c>
      <c r="H742" s="169">
        <v>0</v>
      </c>
      <c r="I742" s="177">
        <f t="shared" si="46"/>
        <v>0</v>
      </c>
      <c r="K742" s="141">
        <f>Tabela1[[#This Row],[Količina]]-Tabela1[[#This Row],[Cena skupaj]]</f>
        <v>1</v>
      </c>
      <c r="L742" s="162">
        <f>IF(Tabela1[[#This Row],[Cena za enoto]]=1,Tabela1[[#This Row],[Količina]],0)</f>
        <v>0</v>
      </c>
      <c r="M742" s="139">
        <f>Tabela1[[#This Row],[Cena za enoto]]</f>
        <v>0</v>
      </c>
      <c r="N742" s="139">
        <f t="shared" si="45"/>
        <v>0</v>
      </c>
    </row>
    <row r="743" spans="1:14">
      <c r="A743" s="139">
        <v>737</v>
      </c>
      <c r="B743" s="101"/>
      <c r="C743" s="194">
        <f>IF(H743&lt;&gt;"",COUNTA($H$12:H743),"")</f>
        <v>423</v>
      </c>
      <c r="D743" s="81" t="s">
        <v>858</v>
      </c>
      <c r="E743" s="206" t="s">
        <v>859</v>
      </c>
      <c r="F743" s="83" t="s">
        <v>10</v>
      </c>
      <c r="G743" s="82">
        <v>1</v>
      </c>
      <c r="H743" s="169">
        <v>0</v>
      </c>
      <c r="I743" s="201">
        <f t="shared" si="46"/>
        <v>0</v>
      </c>
      <c r="K743" s="141">
        <f>Tabela1[[#This Row],[Količina]]-Tabela1[[#This Row],[Cena skupaj]]</f>
        <v>1</v>
      </c>
      <c r="L743" s="162">
        <f>IF(Tabela1[[#This Row],[Cena za enoto]]=1,Tabela1[[#This Row],[Količina]],0)</f>
        <v>0</v>
      </c>
      <c r="M743" s="139">
        <f>Tabela1[[#This Row],[Cena za enoto]]</f>
        <v>0</v>
      </c>
      <c r="N743" s="139">
        <f t="shared" si="45"/>
        <v>0</v>
      </c>
    </row>
    <row r="744" spans="1:14">
      <c r="A744" s="139">
        <v>738</v>
      </c>
      <c r="B744" s="98"/>
      <c r="C744" s="132">
        <f>IF(H744&lt;&gt;"",COUNTA($H$12:H744),"")</f>
        <v>424</v>
      </c>
      <c r="D744" s="81" t="s">
        <v>860</v>
      </c>
      <c r="E744" s="206" t="s">
        <v>861</v>
      </c>
      <c r="F744" s="83" t="s">
        <v>10</v>
      </c>
      <c r="G744" s="82">
        <v>1</v>
      </c>
      <c r="H744" s="169">
        <v>0</v>
      </c>
      <c r="I744" s="201">
        <f t="shared" si="46"/>
        <v>0</v>
      </c>
      <c r="K744" s="141">
        <f>Tabela1[[#This Row],[Količina]]-Tabela1[[#This Row],[Cena skupaj]]</f>
        <v>1</v>
      </c>
      <c r="L744" s="162">
        <f>IF(Tabela1[[#This Row],[Cena za enoto]]=1,Tabela1[[#This Row],[Količina]],0)</f>
        <v>0</v>
      </c>
      <c r="M744" s="139">
        <f>Tabela1[[#This Row],[Cena za enoto]]</f>
        <v>0</v>
      </c>
      <c r="N744" s="139">
        <f t="shared" si="45"/>
        <v>0</v>
      </c>
    </row>
    <row r="745" spans="1:14">
      <c r="A745" s="139">
        <v>739</v>
      </c>
      <c r="B745" s="93">
        <v>3</v>
      </c>
      <c r="C745" s="192" t="str">
        <f>IF(H745&lt;&gt;"",COUNTA($H$12:H745),"")</f>
        <v/>
      </c>
      <c r="D745" s="14"/>
      <c r="E745" s="193" t="s">
        <v>862</v>
      </c>
      <c r="F745" s="114"/>
      <c r="G745" s="37"/>
      <c r="H745" s="160"/>
      <c r="I745" s="158">
        <f>SUM(I746:I761)</f>
        <v>0</v>
      </c>
      <c r="K745" s="141">
        <f>Tabela1[[#This Row],[Količina]]-Tabela1[[#This Row],[Cena skupaj]]</f>
        <v>0</v>
      </c>
      <c r="L745" s="162">
        <f>IF(Tabela1[[#This Row],[Cena za enoto]]=1,Tabela1[[#This Row],[Količina]],0)</f>
        <v>0</v>
      </c>
      <c r="M745" s="139">
        <f>Tabela1[[#This Row],[Cena za enoto]]</f>
        <v>0</v>
      </c>
      <c r="N745" s="139">
        <f t="shared" si="45"/>
        <v>0</v>
      </c>
    </row>
    <row r="746" spans="1:14" ht="22.5">
      <c r="A746" s="139">
        <v>740</v>
      </c>
      <c r="B746" s="98"/>
      <c r="C746" s="132" t="str">
        <f>IF(H746&lt;&gt;"",COUNTA($H$12:H746),"")</f>
        <v/>
      </c>
      <c r="D746" s="15"/>
      <c r="E746" s="131" t="s">
        <v>863</v>
      </c>
      <c r="F746" s="83"/>
      <c r="G746" s="16"/>
      <c r="H746" s="159"/>
      <c r="I746" s="177" t="str">
        <f t="shared" ref="I746:I761" si="47">IF(ISNUMBER(G746),ROUND(G746*H746,2),"")</f>
        <v/>
      </c>
      <c r="L746" s="162">
        <f>IF(Tabela1[[#This Row],[Cena za enoto]]=1,Tabela1[[#This Row],[Količina]],0)</f>
        <v>0</v>
      </c>
      <c r="M746" s="139">
        <f>Tabela1[[#This Row],[Cena za enoto]]</f>
        <v>0</v>
      </c>
      <c r="N746" s="139">
        <f t="shared" si="45"/>
        <v>0</v>
      </c>
    </row>
    <row r="747" spans="1:14" s="143" customFormat="1" ht="22.5">
      <c r="A747" s="139">
        <v>741</v>
      </c>
      <c r="B747" s="101"/>
      <c r="C747" s="194" t="str">
        <f>IF(H747&lt;&gt;"",COUNTA($H$12:H747),"")</f>
        <v/>
      </c>
      <c r="D747" s="15" t="s">
        <v>74</v>
      </c>
      <c r="E747" s="131" t="s">
        <v>864</v>
      </c>
      <c r="F747" s="83"/>
      <c r="G747" s="16"/>
      <c r="H747" s="159"/>
      <c r="I747" s="177" t="str">
        <f t="shared" si="47"/>
        <v/>
      </c>
      <c r="J747" s="42"/>
      <c r="K747" s="141"/>
      <c r="L747" s="162">
        <f>IF(Tabela1[[#This Row],[Cena za enoto]]=1,Tabela1[[#This Row],[Količina]],0)</f>
        <v>0</v>
      </c>
      <c r="M747" s="139">
        <f>Tabela1[[#This Row],[Cena za enoto]]</f>
        <v>0</v>
      </c>
      <c r="N747" s="139">
        <f t="shared" si="45"/>
        <v>0</v>
      </c>
    </row>
    <row r="748" spans="1:14" s="143" customFormat="1">
      <c r="A748" s="139">
        <v>742</v>
      </c>
      <c r="B748" s="98"/>
      <c r="C748" s="132">
        <f>IF(H748&lt;&gt;"",COUNTA($H$12:H748),"")</f>
        <v>425</v>
      </c>
      <c r="D748" s="15"/>
      <c r="E748" s="131" t="s">
        <v>865</v>
      </c>
      <c r="F748" s="83" t="s">
        <v>7</v>
      </c>
      <c r="G748" s="16">
        <v>3180</v>
      </c>
      <c r="H748" s="169">
        <v>0</v>
      </c>
      <c r="I748" s="177">
        <f t="shared" si="47"/>
        <v>0</v>
      </c>
      <c r="J748" s="42"/>
      <c r="K748" s="141">
        <f>Tabela1[[#This Row],[Količina]]-Tabela1[[#This Row],[Cena skupaj]]</f>
        <v>3180</v>
      </c>
      <c r="L748" s="162">
        <f>IF(Tabela1[[#This Row],[Cena za enoto]]=1,Tabela1[[#This Row],[Količina]],0)</f>
        <v>0</v>
      </c>
      <c r="M748" s="139">
        <f>Tabela1[[#This Row],[Cena za enoto]]</f>
        <v>0</v>
      </c>
      <c r="N748" s="139">
        <f t="shared" si="45"/>
        <v>0</v>
      </c>
    </row>
    <row r="749" spans="1:14" s="143" customFormat="1">
      <c r="A749" s="139">
        <v>743</v>
      </c>
      <c r="B749" s="98"/>
      <c r="C749" s="132" t="str">
        <f>IF(H749&lt;&gt;"",COUNTA($H$12:H749),"")</f>
        <v/>
      </c>
      <c r="D749" s="15" t="s">
        <v>89</v>
      </c>
      <c r="E749" s="131" t="s">
        <v>866</v>
      </c>
      <c r="F749" s="83"/>
      <c r="G749" s="16"/>
      <c r="H749" s="159"/>
      <c r="I749" s="177" t="str">
        <f t="shared" si="47"/>
        <v/>
      </c>
      <c r="J749" s="42"/>
      <c r="K749" s="141"/>
      <c r="L749" s="162">
        <f>IF(Tabela1[[#This Row],[Cena za enoto]]=1,Tabela1[[#This Row],[Količina]],0)</f>
        <v>0</v>
      </c>
      <c r="M749" s="139">
        <f>Tabela1[[#This Row],[Cena za enoto]]</f>
        <v>0</v>
      </c>
      <c r="N749" s="139">
        <f t="shared" si="45"/>
        <v>0</v>
      </c>
    </row>
    <row r="750" spans="1:14" s="143" customFormat="1">
      <c r="A750" s="139">
        <v>744</v>
      </c>
      <c r="B750" s="98"/>
      <c r="C750" s="132">
        <f>IF(H750&lt;&gt;"",COUNTA($H$12:H750),"")</f>
        <v>426</v>
      </c>
      <c r="D750" s="15" t="s">
        <v>29</v>
      </c>
      <c r="E750" s="131" t="s">
        <v>867</v>
      </c>
      <c r="F750" s="83" t="s">
        <v>6</v>
      </c>
      <c r="G750" s="16">
        <v>302</v>
      </c>
      <c r="H750" s="169">
        <v>0</v>
      </c>
      <c r="I750" s="177">
        <f t="shared" si="47"/>
        <v>0</v>
      </c>
      <c r="J750" s="42"/>
      <c r="K750" s="141">
        <f>Tabela1[[#This Row],[Količina]]-Tabela1[[#This Row],[Cena skupaj]]</f>
        <v>302</v>
      </c>
      <c r="L750" s="162">
        <f>IF(Tabela1[[#This Row],[Cena za enoto]]=1,Tabela1[[#This Row],[Količina]],0)</f>
        <v>0</v>
      </c>
      <c r="M750" s="139">
        <f>Tabela1[[#This Row],[Cena za enoto]]</f>
        <v>0</v>
      </c>
      <c r="N750" s="139">
        <f t="shared" si="45"/>
        <v>0</v>
      </c>
    </row>
    <row r="751" spans="1:14" s="143" customFormat="1">
      <c r="A751" s="139">
        <v>745</v>
      </c>
      <c r="B751" s="98"/>
      <c r="C751" s="132">
        <f>IF(H751&lt;&gt;"",COUNTA($H$12:H751),"")</f>
        <v>427</v>
      </c>
      <c r="D751" s="15" t="s">
        <v>30</v>
      </c>
      <c r="E751" s="131" t="s">
        <v>868</v>
      </c>
      <c r="F751" s="83" t="s">
        <v>6</v>
      </c>
      <c r="G751" s="16">
        <v>200</v>
      </c>
      <c r="H751" s="169">
        <v>0</v>
      </c>
      <c r="I751" s="177">
        <f t="shared" si="47"/>
        <v>0</v>
      </c>
      <c r="J751" s="42"/>
      <c r="K751" s="141">
        <f>Tabela1[[#This Row],[Količina]]-Tabela1[[#This Row],[Cena skupaj]]</f>
        <v>200</v>
      </c>
      <c r="L751" s="162">
        <f>IF(Tabela1[[#This Row],[Cena za enoto]]=1,Tabela1[[#This Row],[Količina]],0)</f>
        <v>0</v>
      </c>
      <c r="M751" s="139">
        <f>Tabela1[[#This Row],[Cena za enoto]]</f>
        <v>0</v>
      </c>
      <c r="N751" s="139">
        <f t="shared" si="45"/>
        <v>0</v>
      </c>
    </row>
    <row r="752" spans="1:14" s="143" customFormat="1">
      <c r="A752" s="139">
        <v>746</v>
      </c>
      <c r="B752" s="99"/>
      <c r="C752" s="194" t="str">
        <f>IF(H752&lt;&gt;"",COUNTA($H$12:H752),"")</f>
        <v/>
      </c>
      <c r="D752" s="81" t="s">
        <v>90</v>
      </c>
      <c r="E752" s="131" t="s">
        <v>869</v>
      </c>
      <c r="F752" s="83"/>
      <c r="G752" s="16"/>
      <c r="H752" s="159"/>
      <c r="I752" s="177" t="str">
        <f t="shared" si="47"/>
        <v/>
      </c>
      <c r="J752" s="42"/>
      <c r="K752" s="141"/>
      <c r="L752" s="162">
        <f>IF(Tabela1[[#This Row],[Cena za enoto]]=1,Tabela1[[#This Row],[Količina]],0)</f>
        <v>0</v>
      </c>
      <c r="M752" s="139">
        <f>Tabela1[[#This Row],[Cena za enoto]]</f>
        <v>0</v>
      </c>
      <c r="N752" s="139">
        <f t="shared" si="45"/>
        <v>0</v>
      </c>
    </row>
    <row r="753" spans="1:14" s="143" customFormat="1">
      <c r="A753" s="139">
        <v>747</v>
      </c>
      <c r="B753" s="101"/>
      <c r="C753" s="194">
        <f>IF(H753&lt;&gt;"",COUNTA($H$12:H753),"")</f>
        <v>428</v>
      </c>
      <c r="D753" s="81"/>
      <c r="E753" s="131" t="s">
        <v>870</v>
      </c>
      <c r="F753" s="83" t="s">
        <v>6</v>
      </c>
      <c r="G753" s="16">
        <v>615</v>
      </c>
      <c r="H753" s="169">
        <v>0</v>
      </c>
      <c r="I753" s="177">
        <f t="shared" si="47"/>
        <v>0</v>
      </c>
      <c r="J753" s="42"/>
      <c r="K753" s="141">
        <f>Tabela1[[#This Row],[Količina]]-Tabela1[[#This Row],[Cena skupaj]]</f>
        <v>615</v>
      </c>
      <c r="L753" s="162">
        <f>IF(Tabela1[[#This Row],[Cena za enoto]]=1,Tabela1[[#This Row],[Količina]],0)</f>
        <v>0</v>
      </c>
      <c r="M753" s="139">
        <f>Tabela1[[#This Row],[Cena za enoto]]</f>
        <v>0</v>
      </c>
      <c r="N753" s="139">
        <f t="shared" si="45"/>
        <v>0</v>
      </c>
    </row>
    <row r="754" spans="1:14" s="143" customFormat="1">
      <c r="A754" s="139">
        <v>748</v>
      </c>
      <c r="B754" s="99"/>
      <c r="C754" s="194" t="str">
        <f>IF(H754&lt;&gt;"",COUNTA($H$12:H754),"")</f>
        <v/>
      </c>
      <c r="D754" s="81" t="s">
        <v>91</v>
      </c>
      <c r="E754" s="131" t="s">
        <v>871</v>
      </c>
      <c r="F754" s="83"/>
      <c r="G754" s="16"/>
      <c r="H754" s="159"/>
      <c r="I754" s="177" t="str">
        <f t="shared" si="47"/>
        <v/>
      </c>
      <c r="J754" s="42"/>
      <c r="K754" s="141"/>
      <c r="L754" s="162">
        <f>IF(Tabela1[[#This Row],[Cena za enoto]]=1,Tabela1[[#This Row],[Količina]],0)</f>
        <v>0</v>
      </c>
      <c r="M754" s="139">
        <f>Tabela1[[#This Row],[Cena za enoto]]</f>
        <v>0</v>
      </c>
      <c r="N754" s="139">
        <f t="shared" si="45"/>
        <v>0</v>
      </c>
    </row>
    <row r="755" spans="1:14" s="143" customFormat="1">
      <c r="A755" s="139">
        <v>749</v>
      </c>
      <c r="B755" s="101"/>
      <c r="C755" s="194">
        <f>IF(H755&lt;&gt;"",COUNTA($H$12:H755),"")</f>
        <v>429</v>
      </c>
      <c r="D755" s="81"/>
      <c r="E755" s="131" t="s">
        <v>872</v>
      </c>
      <c r="F755" s="83" t="s">
        <v>7</v>
      </c>
      <c r="G755" s="16">
        <v>30</v>
      </c>
      <c r="H755" s="169">
        <v>0</v>
      </c>
      <c r="I755" s="177">
        <f t="shared" si="47"/>
        <v>0</v>
      </c>
      <c r="J755" s="42"/>
      <c r="K755" s="141">
        <f>Tabela1[[#This Row],[Količina]]-Tabela1[[#This Row],[Cena skupaj]]</f>
        <v>30</v>
      </c>
      <c r="L755" s="162">
        <f>IF(Tabela1[[#This Row],[Cena za enoto]]=1,Tabela1[[#This Row],[Količina]],0)</f>
        <v>0</v>
      </c>
      <c r="M755" s="139">
        <f>Tabela1[[#This Row],[Cena za enoto]]</f>
        <v>0</v>
      </c>
      <c r="N755" s="139">
        <f t="shared" si="45"/>
        <v>0</v>
      </c>
    </row>
    <row r="756" spans="1:14" s="143" customFormat="1">
      <c r="A756" s="139">
        <v>750</v>
      </c>
      <c r="B756" s="99"/>
      <c r="C756" s="194" t="str">
        <f>IF(H756&lt;&gt;"",COUNTA($H$12:H756),"")</f>
        <v/>
      </c>
      <c r="D756" s="81" t="s">
        <v>100</v>
      </c>
      <c r="E756" s="131" t="s">
        <v>35</v>
      </c>
      <c r="F756" s="83"/>
      <c r="G756" s="16"/>
      <c r="H756" s="159"/>
      <c r="I756" s="177" t="str">
        <f t="shared" si="47"/>
        <v/>
      </c>
      <c r="J756" s="42"/>
      <c r="K756" s="141"/>
      <c r="L756" s="162">
        <f>IF(Tabela1[[#This Row],[Cena za enoto]]=1,Tabela1[[#This Row],[Količina]],0)</f>
        <v>0</v>
      </c>
      <c r="M756" s="139">
        <f>Tabela1[[#This Row],[Cena za enoto]]</f>
        <v>0</v>
      </c>
      <c r="N756" s="139">
        <f t="shared" si="45"/>
        <v>0</v>
      </c>
    </row>
    <row r="757" spans="1:14" s="143" customFormat="1" ht="22.5">
      <c r="A757" s="139">
        <v>751</v>
      </c>
      <c r="B757" s="101"/>
      <c r="C757" s="194">
        <f>IF(H757&lt;&gt;"",COUNTA($H$12:H757),"")</f>
        <v>430</v>
      </c>
      <c r="D757" s="81"/>
      <c r="E757" s="131" t="s">
        <v>876</v>
      </c>
      <c r="F757" s="83" t="s">
        <v>7</v>
      </c>
      <c r="G757" s="16">
        <v>166</v>
      </c>
      <c r="H757" s="169">
        <v>0</v>
      </c>
      <c r="I757" s="177">
        <f t="shared" si="47"/>
        <v>0</v>
      </c>
      <c r="J757" s="42"/>
      <c r="K757" s="141">
        <f>Tabela1[[#This Row],[Količina]]-Tabela1[[#This Row],[Cena skupaj]]</f>
        <v>166</v>
      </c>
      <c r="L757" s="162">
        <f>IF(Tabela1[[#This Row],[Cena za enoto]]=1,Tabela1[[#This Row],[Količina]],0)</f>
        <v>0</v>
      </c>
      <c r="M757" s="139">
        <f>Tabela1[[#This Row],[Cena za enoto]]</f>
        <v>0</v>
      </c>
      <c r="N757" s="139">
        <f t="shared" si="45"/>
        <v>0</v>
      </c>
    </row>
    <row r="758" spans="1:14" s="143" customFormat="1">
      <c r="A758" s="139">
        <v>752</v>
      </c>
      <c r="B758" s="98"/>
      <c r="C758" s="132">
        <f>IF(H758&lt;&gt;"",COUNTA($H$12:H758),"")</f>
        <v>431</v>
      </c>
      <c r="D758" s="15" t="s">
        <v>101</v>
      </c>
      <c r="E758" s="131" t="s">
        <v>75</v>
      </c>
      <c r="F758" s="83" t="s">
        <v>7</v>
      </c>
      <c r="G758" s="16">
        <v>1950</v>
      </c>
      <c r="H758" s="169">
        <v>0</v>
      </c>
      <c r="I758" s="177">
        <f t="shared" si="47"/>
        <v>0</v>
      </c>
      <c r="J758" s="42"/>
      <c r="K758" s="141">
        <f>Tabela1[[#This Row],[Količina]]-Tabela1[[#This Row],[Cena skupaj]]</f>
        <v>1950</v>
      </c>
      <c r="L758" s="162">
        <f>IF(Tabela1[[#This Row],[Cena za enoto]]=1,Tabela1[[#This Row],[Količina]],0)</f>
        <v>0</v>
      </c>
      <c r="M758" s="139">
        <f>Tabela1[[#This Row],[Cena za enoto]]</f>
        <v>0</v>
      </c>
      <c r="N758" s="139">
        <f t="shared" si="45"/>
        <v>0</v>
      </c>
    </row>
    <row r="759" spans="1:14" s="143" customFormat="1" ht="45">
      <c r="A759" s="139">
        <v>753</v>
      </c>
      <c r="B759" s="98"/>
      <c r="C759" s="132" t="str">
        <f>IF(H759&lt;&gt;"",COUNTA($H$12:H759),"")</f>
        <v/>
      </c>
      <c r="D759" s="15"/>
      <c r="E759" s="131" t="s">
        <v>875</v>
      </c>
      <c r="F759" s="83"/>
      <c r="G759" s="16"/>
      <c r="H759" s="159"/>
      <c r="I759" s="177" t="str">
        <f t="shared" si="47"/>
        <v/>
      </c>
      <c r="J759" s="42"/>
      <c r="K759" s="141"/>
      <c r="L759" s="162">
        <f>IF(Tabela1[[#This Row],[Cena za enoto]]=1,Tabela1[[#This Row],[Količina]],0)</f>
        <v>0</v>
      </c>
      <c r="M759" s="139">
        <f>Tabela1[[#This Row],[Cena za enoto]]</f>
        <v>0</v>
      </c>
      <c r="N759" s="139">
        <f t="shared" si="45"/>
        <v>0</v>
      </c>
    </row>
    <row r="760" spans="1:14" s="143" customFormat="1">
      <c r="A760" s="139">
        <v>754</v>
      </c>
      <c r="B760" s="98"/>
      <c r="C760" s="132" t="str">
        <f>IF(H760&lt;&gt;"",COUNTA($H$12:H760),"")</f>
        <v/>
      </c>
      <c r="D760" s="15" t="s">
        <v>102</v>
      </c>
      <c r="E760" s="131" t="s">
        <v>873</v>
      </c>
      <c r="F760" s="83"/>
      <c r="G760" s="16"/>
      <c r="H760" s="159"/>
      <c r="I760" s="177" t="str">
        <f t="shared" si="47"/>
        <v/>
      </c>
      <c r="J760" s="42"/>
      <c r="K760" s="141"/>
      <c r="L760" s="162">
        <f>IF(Tabela1[[#This Row],[Cena za enoto]]=1,Tabela1[[#This Row],[Količina]],0)</f>
        <v>0</v>
      </c>
      <c r="M760" s="139">
        <f>Tabela1[[#This Row],[Cena za enoto]]</f>
        <v>0</v>
      </c>
      <c r="N760" s="139">
        <f t="shared" si="45"/>
        <v>0</v>
      </c>
    </row>
    <row r="761" spans="1:14" s="143" customFormat="1" ht="22.5">
      <c r="A761" s="139">
        <v>755</v>
      </c>
      <c r="B761" s="98"/>
      <c r="C761" s="132">
        <f>IF(H761&lt;&gt;"",COUNTA($H$12:H761),"")</f>
        <v>432</v>
      </c>
      <c r="D761" s="15"/>
      <c r="E761" s="131" t="s">
        <v>874</v>
      </c>
      <c r="F761" s="83" t="s">
        <v>6</v>
      </c>
      <c r="G761" s="16">
        <v>48</v>
      </c>
      <c r="H761" s="169">
        <v>0</v>
      </c>
      <c r="I761" s="177">
        <f t="shared" si="47"/>
        <v>0</v>
      </c>
      <c r="J761" s="42"/>
      <c r="K761" s="141">
        <f>Tabela1[[#This Row],[Količina]]-Tabela1[[#This Row],[Cena skupaj]]</f>
        <v>48</v>
      </c>
      <c r="L761" s="162">
        <f>IF(Tabela1[[#This Row],[Cena za enoto]]=1,Tabela1[[#This Row],[Količina]],0)</f>
        <v>0</v>
      </c>
      <c r="M761" s="139">
        <f>Tabela1[[#This Row],[Cena za enoto]]</f>
        <v>0</v>
      </c>
      <c r="N761" s="139">
        <f t="shared" si="45"/>
        <v>0</v>
      </c>
    </row>
    <row r="762" spans="1:14">
      <c r="A762" s="139">
        <v>756</v>
      </c>
      <c r="B762" s="93">
        <v>3</v>
      </c>
      <c r="C762" s="192" t="str">
        <f>IF(H762&lt;&gt;"",COUNTA($H$12:H762),"")</f>
        <v/>
      </c>
      <c r="D762" s="14"/>
      <c r="E762" s="193" t="s">
        <v>877</v>
      </c>
      <c r="F762" s="114"/>
      <c r="G762" s="37"/>
      <c r="H762" s="160"/>
      <c r="I762" s="158">
        <f>SUM(I763:I773)</f>
        <v>0</v>
      </c>
      <c r="K762" s="141">
        <f>Tabela1[[#This Row],[Količina]]-Tabela1[[#This Row],[Cena skupaj]]</f>
        <v>0</v>
      </c>
      <c r="L762" s="162">
        <f>IF(Tabela1[[#This Row],[Cena za enoto]]=1,Tabela1[[#This Row],[Količina]],0)</f>
        <v>0</v>
      </c>
      <c r="M762" s="139">
        <f>Tabela1[[#This Row],[Cena za enoto]]</f>
        <v>0</v>
      </c>
      <c r="N762" s="139">
        <f t="shared" si="45"/>
        <v>0</v>
      </c>
    </row>
    <row r="763" spans="1:14" s="143" customFormat="1" ht="22.5">
      <c r="A763" s="139">
        <v>757</v>
      </c>
      <c r="B763" s="98"/>
      <c r="C763" s="132">
        <f>IF(H763&lt;&gt;"",COUNTA($H$12:H763),"")</f>
        <v>433</v>
      </c>
      <c r="D763" s="15" t="s">
        <v>31</v>
      </c>
      <c r="E763" s="131" t="s">
        <v>44</v>
      </c>
      <c r="F763" s="83" t="s">
        <v>14</v>
      </c>
      <c r="G763" s="16">
        <v>3</v>
      </c>
      <c r="H763" s="169">
        <v>0</v>
      </c>
      <c r="I763" s="177">
        <f t="shared" ref="I763:I773" si="48">IF(ISNUMBER(G763),ROUND(G763*H763,2),"")</f>
        <v>0</v>
      </c>
      <c r="J763" s="42"/>
      <c r="K763" s="141">
        <f>Tabela1[[#This Row],[Količina]]-Tabela1[[#This Row],[Cena skupaj]]</f>
        <v>3</v>
      </c>
      <c r="L763" s="162">
        <f>IF(Tabela1[[#This Row],[Cena za enoto]]=1,Tabela1[[#This Row],[Količina]],0)</f>
        <v>0</v>
      </c>
      <c r="M763" s="139">
        <f>Tabela1[[#This Row],[Cena za enoto]]</f>
        <v>0</v>
      </c>
      <c r="N763" s="139">
        <f t="shared" si="45"/>
        <v>0</v>
      </c>
    </row>
    <row r="764" spans="1:14" s="143" customFormat="1" ht="22.5">
      <c r="A764" s="139">
        <v>758</v>
      </c>
      <c r="B764" s="98"/>
      <c r="C764" s="132" t="str">
        <f>IF(H764&lt;&gt;"",COUNTA($H$12:H764),"")</f>
        <v/>
      </c>
      <c r="D764" s="15"/>
      <c r="E764" s="131" t="s">
        <v>878</v>
      </c>
      <c r="F764" s="83"/>
      <c r="G764" s="16"/>
      <c r="H764" s="159"/>
      <c r="I764" s="177" t="str">
        <f t="shared" si="48"/>
        <v/>
      </c>
      <c r="J764" s="42"/>
      <c r="K764" s="141"/>
      <c r="L764" s="162">
        <f>IF(Tabela1[[#This Row],[Cena za enoto]]=1,Tabela1[[#This Row],[Količina]],0)</f>
        <v>0</v>
      </c>
      <c r="M764" s="139">
        <f>Tabela1[[#This Row],[Cena za enoto]]</f>
        <v>0</v>
      </c>
      <c r="N764" s="139">
        <f t="shared" si="45"/>
        <v>0</v>
      </c>
    </row>
    <row r="765" spans="1:14" s="143" customFormat="1">
      <c r="A765" s="139">
        <v>759</v>
      </c>
      <c r="B765" s="98"/>
      <c r="C765" s="132" t="str">
        <f>IF(H765&lt;&gt;"",COUNTA($H$12:H765),"")</f>
        <v/>
      </c>
      <c r="D765" s="15" t="s">
        <v>32</v>
      </c>
      <c r="E765" s="131" t="s">
        <v>39</v>
      </c>
      <c r="F765" s="83"/>
      <c r="G765" s="16"/>
      <c r="H765" s="159"/>
      <c r="I765" s="177" t="str">
        <f t="shared" si="48"/>
        <v/>
      </c>
      <c r="J765" s="42"/>
      <c r="K765" s="141"/>
      <c r="L765" s="162">
        <f>IF(Tabela1[[#This Row],[Cena za enoto]]=1,Tabela1[[#This Row],[Količina]],0)</f>
        <v>0</v>
      </c>
      <c r="M765" s="139">
        <f>Tabela1[[#This Row],[Cena za enoto]]</f>
        <v>0</v>
      </c>
      <c r="N765" s="139">
        <f t="shared" si="45"/>
        <v>0</v>
      </c>
    </row>
    <row r="766" spans="1:14" s="143" customFormat="1" ht="22.5">
      <c r="A766" s="139">
        <v>760</v>
      </c>
      <c r="B766" s="98"/>
      <c r="C766" s="132">
        <f>IF(H766&lt;&gt;"",COUNTA($H$12:H766),"")</f>
        <v>434</v>
      </c>
      <c r="D766" s="15"/>
      <c r="E766" s="131" t="s">
        <v>879</v>
      </c>
      <c r="F766" s="83" t="s">
        <v>14</v>
      </c>
      <c r="G766" s="16">
        <v>13</v>
      </c>
      <c r="H766" s="169">
        <v>0</v>
      </c>
      <c r="I766" s="177">
        <f t="shared" si="48"/>
        <v>0</v>
      </c>
      <c r="J766" s="42"/>
      <c r="K766" s="141">
        <f>Tabela1[[#This Row],[Količina]]-Tabela1[[#This Row],[Cena skupaj]]</f>
        <v>13</v>
      </c>
      <c r="L766" s="162">
        <f>IF(Tabela1[[#This Row],[Cena za enoto]]=1,Tabela1[[#This Row],[Količina]],0)</f>
        <v>0</v>
      </c>
      <c r="M766" s="139">
        <f>Tabela1[[#This Row],[Cena za enoto]]</f>
        <v>0</v>
      </c>
      <c r="N766" s="139">
        <f t="shared" si="45"/>
        <v>0</v>
      </c>
    </row>
    <row r="767" spans="1:14" s="143" customFormat="1">
      <c r="A767" s="139">
        <v>761</v>
      </c>
      <c r="B767" s="98"/>
      <c r="C767" s="132" t="str">
        <f>IF(H767&lt;&gt;"",COUNTA($H$12:H767),"")</f>
        <v/>
      </c>
      <c r="D767" s="15"/>
      <c r="E767" s="131" t="s">
        <v>880</v>
      </c>
      <c r="F767" s="83"/>
      <c r="G767" s="16"/>
      <c r="H767" s="159"/>
      <c r="I767" s="177" t="str">
        <f t="shared" si="48"/>
        <v/>
      </c>
      <c r="J767" s="42"/>
      <c r="K767" s="141"/>
      <c r="L767" s="162">
        <f>IF(Tabela1[[#This Row],[Cena za enoto]]=1,Tabela1[[#This Row],[Količina]],0)</f>
        <v>0</v>
      </c>
      <c r="M767" s="139">
        <f>Tabela1[[#This Row],[Cena za enoto]]</f>
        <v>0</v>
      </c>
      <c r="N767" s="139">
        <f t="shared" si="45"/>
        <v>0</v>
      </c>
    </row>
    <row r="768" spans="1:14" s="143" customFormat="1">
      <c r="A768" s="139">
        <v>762</v>
      </c>
      <c r="B768" s="98"/>
      <c r="C768" s="132" t="str">
        <f>IF(H768&lt;&gt;"",COUNTA($H$12:H768),"")</f>
        <v/>
      </c>
      <c r="D768" s="15" t="s">
        <v>33</v>
      </c>
      <c r="E768" s="131" t="s">
        <v>39</v>
      </c>
      <c r="F768" s="83"/>
      <c r="G768" s="16"/>
      <c r="H768" s="159"/>
      <c r="I768" s="177" t="str">
        <f t="shared" si="48"/>
        <v/>
      </c>
      <c r="J768" s="42"/>
      <c r="K768" s="141"/>
      <c r="L768" s="162">
        <f>IF(Tabela1[[#This Row],[Cena za enoto]]=1,Tabela1[[#This Row],[Količina]],0)</f>
        <v>0</v>
      </c>
      <c r="M768" s="139">
        <f>Tabela1[[#This Row],[Cena za enoto]]</f>
        <v>0</v>
      </c>
      <c r="N768" s="139">
        <f t="shared" si="45"/>
        <v>0</v>
      </c>
    </row>
    <row r="769" spans="1:14" s="143" customFormat="1" ht="22.5">
      <c r="A769" s="139">
        <v>763</v>
      </c>
      <c r="B769" s="98"/>
      <c r="C769" s="132" t="str">
        <f>IF(H769&lt;&gt;"",COUNTA($H$12:H769),"")</f>
        <v/>
      </c>
      <c r="D769" s="15"/>
      <c r="E769" s="131" t="s">
        <v>881</v>
      </c>
      <c r="F769" s="83"/>
      <c r="G769" s="16"/>
      <c r="H769" s="159"/>
      <c r="I769" s="177" t="str">
        <f t="shared" si="48"/>
        <v/>
      </c>
      <c r="J769" s="42"/>
      <c r="K769" s="141"/>
      <c r="L769" s="162">
        <f>IF(Tabela1[[#This Row],[Cena za enoto]]=1,Tabela1[[#This Row],[Količina]],0)</f>
        <v>0</v>
      </c>
      <c r="M769" s="139">
        <f>Tabela1[[#This Row],[Cena za enoto]]</f>
        <v>0</v>
      </c>
      <c r="N769" s="139">
        <f t="shared" si="45"/>
        <v>0</v>
      </c>
    </row>
    <row r="770" spans="1:14" s="143" customFormat="1" ht="22.5">
      <c r="A770" s="139">
        <v>764</v>
      </c>
      <c r="B770" s="98"/>
      <c r="C770" s="132" t="str">
        <f>IF(H770&lt;&gt;"",COUNTA($H$12:H770),"")</f>
        <v/>
      </c>
      <c r="D770" s="15"/>
      <c r="E770" s="131" t="s">
        <v>41</v>
      </c>
      <c r="F770" s="83"/>
      <c r="G770" s="16"/>
      <c r="H770" s="159"/>
      <c r="I770" s="177" t="str">
        <f t="shared" si="48"/>
        <v/>
      </c>
      <c r="J770" s="42"/>
      <c r="K770" s="141"/>
      <c r="L770" s="162">
        <f>IF(Tabela1[[#This Row],[Cena za enoto]]=1,Tabela1[[#This Row],[Količina]],0)</f>
        <v>0</v>
      </c>
      <c r="M770" s="139">
        <f>Tabela1[[#This Row],[Cena za enoto]]</f>
        <v>0</v>
      </c>
      <c r="N770" s="139">
        <f t="shared" si="45"/>
        <v>0</v>
      </c>
    </row>
    <row r="771" spans="1:14" s="143" customFormat="1">
      <c r="A771" s="139">
        <v>765</v>
      </c>
      <c r="B771" s="98"/>
      <c r="C771" s="132">
        <f>IF(H771&lt;&gt;"",COUNTA($H$12:H771),"")</f>
        <v>435</v>
      </c>
      <c r="D771" s="15"/>
      <c r="E771" s="131" t="s">
        <v>76</v>
      </c>
      <c r="F771" s="83" t="s">
        <v>14</v>
      </c>
      <c r="G771" s="16">
        <v>104</v>
      </c>
      <c r="H771" s="169">
        <v>0</v>
      </c>
      <c r="I771" s="177">
        <f t="shared" si="48"/>
        <v>0</v>
      </c>
      <c r="J771" s="42"/>
      <c r="K771" s="141">
        <f>Tabela1[[#This Row],[Količina]]-Tabela1[[#This Row],[Cena skupaj]]</f>
        <v>104</v>
      </c>
      <c r="L771" s="162">
        <f>IF(Tabela1[[#This Row],[Cena za enoto]]=1,Tabela1[[#This Row],[Količina]],0)</f>
        <v>0</v>
      </c>
      <c r="M771" s="139">
        <f>Tabela1[[#This Row],[Cena za enoto]]</f>
        <v>0</v>
      </c>
      <c r="N771" s="139">
        <f t="shared" si="45"/>
        <v>0</v>
      </c>
    </row>
    <row r="772" spans="1:14" s="143" customFormat="1" ht="22.5">
      <c r="A772" s="139">
        <v>766</v>
      </c>
      <c r="B772" s="98"/>
      <c r="C772" s="132">
        <f>IF(H772&lt;&gt;"",COUNTA($H$12:H772),"")</f>
        <v>436</v>
      </c>
      <c r="D772" s="15" t="s">
        <v>34</v>
      </c>
      <c r="E772" s="131" t="s">
        <v>882</v>
      </c>
      <c r="F772" s="83" t="s">
        <v>10</v>
      </c>
      <c r="G772" s="16">
        <v>2</v>
      </c>
      <c r="H772" s="169">
        <v>0</v>
      </c>
      <c r="I772" s="177">
        <f t="shared" si="48"/>
        <v>0</v>
      </c>
      <c r="J772" s="42"/>
      <c r="K772" s="141">
        <f>Tabela1[[#This Row],[Količina]]-Tabela1[[#This Row],[Cena skupaj]]</f>
        <v>2</v>
      </c>
      <c r="L772" s="162">
        <f>IF(Tabela1[[#This Row],[Cena za enoto]]=1,Tabela1[[#This Row],[Količina]],0)</f>
        <v>0</v>
      </c>
      <c r="M772" s="139">
        <f>Tabela1[[#This Row],[Cena za enoto]]</f>
        <v>0</v>
      </c>
      <c r="N772" s="139">
        <f t="shared" si="45"/>
        <v>0</v>
      </c>
    </row>
    <row r="773" spans="1:14" s="143" customFormat="1" ht="33.75">
      <c r="A773" s="139">
        <v>767</v>
      </c>
      <c r="B773" s="98"/>
      <c r="C773" s="132" t="str">
        <f>IF(H773&lt;&gt;"",COUNTA($H$12:H773),"")</f>
        <v/>
      </c>
      <c r="D773" s="15"/>
      <c r="E773" s="131" t="s">
        <v>883</v>
      </c>
      <c r="F773" s="83"/>
      <c r="G773" s="16"/>
      <c r="H773" s="159"/>
      <c r="I773" s="177" t="str">
        <f t="shared" si="48"/>
        <v/>
      </c>
      <c r="J773" s="42"/>
      <c r="K773" s="141"/>
      <c r="L773" s="162">
        <f>IF(Tabela1[[#This Row],[Cena za enoto]]=1,Tabela1[[#This Row],[Količina]],0)</f>
        <v>0</v>
      </c>
      <c r="M773" s="139">
        <f>Tabela1[[#This Row],[Cena za enoto]]</f>
        <v>0</v>
      </c>
      <c r="N773" s="139">
        <f t="shared" si="45"/>
        <v>0</v>
      </c>
    </row>
    <row r="774" spans="1:14">
      <c r="A774" s="139">
        <v>768</v>
      </c>
      <c r="B774" s="93">
        <v>3</v>
      </c>
      <c r="C774" s="192" t="str">
        <f>IF(H774&lt;&gt;"",COUNTA($H$12:H774),"")</f>
        <v/>
      </c>
      <c r="D774" s="14"/>
      <c r="E774" s="193" t="s">
        <v>884</v>
      </c>
      <c r="F774" s="114"/>
      <c r="G774" s="37"/>
      <c r="H774" s="160"/>
      <c r="I774" s="158">
        <f>I775+I799+I804+I822+I850+I857</f>
        <v>0</v>
      </c>
      <c r="K774" s="141">
        <f>Tabela1[[#This Row],[Količina]]-Tabela1[[#This Row],[Cena skupaj]]</f>
        <v>0</v>
      </c>
      <c r="L774" s="162">
        <f>IF(Tabela1[[#This Row],[Cena za enoto]]=1,Tabela1[[#This Row],[Količina]],0)</f>
        <v>0</v>
      </c>
      <c r="M774" s="139">
        <f>Tabela1[[#This Row],[Cena za enoto]]</f>
        <v>0</v>
      </c>
      <c r="N774" s="139">
        <f t="shared" si="45"/>
        <v>0</v>
      </c>
    </row>
    <row r="775" spans="1:14">
      <c r="A775" s="139">
        <v>769</v>
      </c>
      <c r="B775" s="103">
        <v>4</v>
      </c>
      <c r="C775" s="207" t="str">
        <f>IF(H775&lt;&gt;"",COUNTA($H$12:H775),"")</f>
        <v/>
      </c>
      <c r="D775" s="85" t="s">
        <v>36</v>
      </c>
      <c r="E775" s="208" t="s">
        <v>885</v>
      </c>
      <c r="F775" s="209"/>
      <c r="G775" s="86"/>
      <c r="H775" s="168"/>
      <c r="I775" s="210">
        <f>SUM(I776:I798)</f>
        <v>0</v>
      </c>
      <c r="K775" s="141">
        <f>Tabela1[[#This Row],[Količina]]-Tabela1[[#This Row],[Cena skupaj]]</f>
        <v>0</v>
      </c>
      <c r="L775" s="162">
        <f>IF(Tabela1[[#This Row],[Cena za enoto]]=1,Tabela1[[#This Row],[Količina]],0)</f>
        <v>0</v>
      </c>
      <c r="M775" s="139">
        <f>Tabela1[[#This Row],[Cena za enoto]]</f>
        <v>0</v>
      </c>
      <c r="N775" s="139">
        <f t="shared" si="45"/>
        <v>0</v>
      </c>
    </row>
    <row r="776" spans="1:14" ht="33.75">
      <c r="A776" s="139">
        <v>770</v>
      </c>
      <c r="B776" s="98"/>
      <c r="C776" s="132" t="str">
        <f>IF(H776&lt;&gt;"",COUNTA($H$12:H776),"")</f>
        <v/>
      </c>
      <c r="D776" s="15"/>
      <c r="E776" s="131" t="s">
        <v>886</v>
      </c>
      <c r="F776" s="83"/>
      <c r="G776" s="16"/>
      <c r="H776" s="159"/>
      <c r="I776" s="177" t="str">
        <f t="shared" ref="I776:I798" si="49">IF(ISNUMBER(G776),ROUND(G776*H776,2),"")</f>
        <v/>
      </c>
      <c r="L776" s="162">
        <f>IF(Tabela1[[#This Row],[Cena za enoto]]=1,Tabela1[[#This Row],[Količina]],0)</f>
        <v>0</v>
      </c>
      <c r="M776" s="139">
        <f>Tabela1[[#This Row],[Cena za enoto]]</f>
        <v>0</v>
      </c>
      <c r="N776" s="139">
        <f t="shared" si="45"/>
        <v>0</v>
      </c>
    </row>
    <row r="777" spans="1:14" s="143" customFormat="1">
      <c r="A777" s="139">
        <v>771</v>
      </c>
      <c r="B777" s="98"/>
      <c r="C777" s="132">
        <f>IF(H777&lt;&gt;"",COUNTA($H$12:H777),"")</f>
        <v>437</v>
      </c>
      <c r="D777" s="15" t="s">
        <v>887</v>
      </c>
      <c r="E777" s="131" t="s">
        <v>888</v>
      </c>
      <c r="F777" s="83" t="s">
        <v>6</v>
      </c>
      <c r="G777" s="16">
        <v>113</v>
      </c>
      <c r="H777" s="169">
        <v>0</v>
      </c>
      <c r="I777" s="177">
        <f t="shared" si="49"/>
        <v>0</v>
      </c>
      <c r="J777" s="42"/>
      <c r="K777" s="141">
        <f>Tabela1[[#This Row],[Količina]]-Tabela1[[#This Row],[Cena skupaj]]</f>
        <v>113</v>
      </c>
      <c r="L777" s="162">
        <f>IF(Tabela1[[#This Row],[Cena za enoto]]=1,Tabela1[[#This Row],[Količina]],0)</f>
        <v>0</v>
      </c>
      <c r="M777" s="139">
        <f>Tabela1[[#This Row],[Cena za enoto]]</f>
        <v>0</v>
      </c>
      <c r="N777" s="139">
        <f t="shared" si="45"/>
        <v>0</v>
      </c>
    </row>
    <row r="778" spans="1:14" s="143" customFormat="1">
      <c r="A778" s="139">
        <v>772</v>
      </c>
      <c r="B778" s="98"/>
      <c r="C778" s="132" t="str">
        <f>IF(H778&lt;&gt;"",COUNTA($H$12:H778),"")</f>
        <v/>
      </c>
      <c r="D778" s="15"/>
      <c r="E778" s="131" t="s">
        <v>889</v>
      </c>
      <c r="F778" s="83"/>
      <c r="G778" s="16"/>
      <c r="H778" s="159"/>
      <c r="I778" s="177" t="str">
        <f t="shared" si="49"/>
        <v/>
      </c>
      <c r="J778" s="42"/>
      <c r="K778" s="141"/>
      <c r="L778" s="162">
        <f>IF(Tabela1[[#This Row],[Cena za enoto]]=1,Tabela1[[#This Row],[Količina]],0)</f>
        <v>0</v>
      </c>
      <c r="M778" s="139">
        <f>Tabela1[[#This Row],[Cena za enoto]]</f>
        <v>0</v>
      </c>
      <c r="N778" s="139">
        <f t="shared" si="45"/>
        <v>0</v>
      </c>
    </row>
    <row r="779" spans="1:14" s="143" customFormat="1">
      <c r="A779" s="139">
        <v>773</v>
      </c>
      <c r="B779" s="98"/>
      <c r="C779" s="132">
        <f>IF(H779&lt;&gt;"",COUNTA($H$12:H779),"")</f>
        <v>438</v>
      </c>
      <c r="D779" s="15" t="s">
        <v>890</v>
      </c>
      <c r="E779" s="131" t="s">
        <v>46</v>
      </c>
      <c r="F779" s="83" t="s">
        <v>6</v>
      </c>
      <c r="G779" s="16">
        <v>21.4</v>
      </c>
      <c r="H779" s="169">
        <v>0</v>
      </c>
      <c r="I779" s="177">
        <f t="shared" si="49"/>
        <v>0</v>
      </c>
      <c r="J779" s="42"/>
      <c r="K779" s="141">
        <f>Tabela1[[#This Row],[Količina]]-Tabela1[[#This Row],[Cena skupaj]]</f>
        <v>21.4</v>
      </c>
      <c r="L779" s="162">
        <f>IF(Tabela1[[#This Row],[Cena za enoto]]=1,Tabela1[[#This Row],[Količina]],0)</f>
        <v>0</v>
      </c>
      <c r="M779" s="139">
        <f>Tabela1[[#This Row],[Cena za enoto]]</f>
        <v>0</v>
      </c>
      <c r="N779" s="139">
        <f t="shared" si="45"/>
        <v>0</v>
      </c>
    </row>
    <row r="780" spans="1:14" s="143" customFormat="1">
      <c r="A780" s="139">
        <v>774</v>
      </c>
      <c r="B780" s="98"/>
      <c r="C780" s="132" t="str">
        <f>IF(H780&lt;&gt;"",COUNTA($H$12:H780),"")</f>
        <v/>
      </c>
      <c r="D780" s="15"/>
      <c r="E780" s="131" t="s">
        <v>891</v>
      </c>
      <c r="F780" s="83"/>
      <c r="G780" s="16"/>
      <c r="H780" s="159"/>
      <c r="I780" s="177" t="str">
        <f t="shared" si="49"/>
        <v/>
      </c>
      <c r="J780" s="42"/>
      <c r="K780" s="141"/>
      <c r="L780" s="162">
        <f>IF(Tabela1[[#This Row],[Cena za enoto]]=1,Tabela1[[#This Row],[Količina]],0)</f>
        <v>0</v>
      </c>
      <c r="M780" s="139">
        <f>Tabela1[[#This Row],[Cena za enoto]]</f>
        <v>0</v>
      </c>
      <c r="N780" s="139">
        <f t="shared" si="45"/>
        <v>0</v>
      </c>
    </row>
    <row r="781" spans="1:14" s="143" customFormat="1">
      <c r="A781" s="139">
        <v>775</v>
      </c>
      <c r="B781" s="98"/>
      <c r="C781" s="132">
        <f>IF(H781&lt;&gt;"",COUNTA($H$12:H781),"")</f>
        <v>439</v>
      </c>
      <c r="D781" s="15" t="s">
        <v>892</v>
      </c>
      <c r="E781" s="131" t="s">
        <v>893</v>
      </c>
      <c r="F781" s="83" t="s">
        <v>6</v>
      </c>
      <c r="G781" s="16">
        <v>40</v>
      </c>
      <c r="H781" s="169">
        <v>0</v>
      </c>
      <c r="I781" s="177">
        <f t="shared" si="49"/>
        <v>0</v>
      </c>
      <c r="J781" s="42"/>
      <c r="K781" s="141">
        <f>Tabela1[[#This Row],[Količina]]-Tabela1[[#This Row],[Cena skupaj]]</f>
        <v>40</v>
      </c>
      <c r="L781" s="162">
        <f>IF(Tabela1[[#This Row],[Cena za enoto]]=1,Tabela1[[#This Row],[Količina]],0)</f>
        <v>0</v>
      </c>
      <c r="M781" s="139">
        <f>Tabela1[[#This Row],[Cena za enoto]]</f>
        <v>0</v>
      </c>
      <c r="N781" s="139">
        <f t="shared" si="45"/>
        <v>0</v>
      </c>
    </row>
    <row r="782" spans="1:14" s="143" customFormat="1">
      <c r="A782" s="139">
        <v>776</v>
      </c>
      <c r="B782" s="99"/>
      <c r="C782" s="194" t="str">
        <f>IF(H782&lt;&gt;"",COUNTA($H$12:H782),"")</f>
        <v/>
      </c>
      <c r="D782" s="81"/>
      <c r="E782" s="131" t="s">
        <v>894</v>
      </c>
      <c r="F782" s="83"/>
      <c r="G782" s="16"/>
      <c r="H782" s="159"/>
      <c r="I782" s="177" t="str">
        <f t="shared" si="49"/>
        <v/>
      </c>
      <c r="J782" s="42"/>
      <c r="K782" s="141"/>
      <c r="L782" s="162">
        <f>IF(Tabela1[[#This Row],[Cena za enoto]]=1,Tabela1[[#This Row],[Količina]],0)</f>
        <v>0</v>
      </c>
      <c r="M782" s="139">
        <f>Tabela1[[#This Row],[Cena za enoto]]</f>
        <v>0</v>
      </c>
      <c r="N782" s="139">
        <f t="shared" ref="N782:N845" si="50">L782*M782</f>
        <v>0</v>
      </c>
    </row>
    <row r="783" spans="1:14" s="143" customFormat="1">
      <c r="A783" s="139">
        <v>777</v>
      </c>
      <c r="B783" s="98"/>
      <c r="C783" s="132">
        <f>IF(H783&lt;&gt;"",COUNTA($H$12:H783),"")</f>
        <v>440</v>
      </c>
      <c r="D783" s="15" t="s">
        <v>895</v>
      </c>
      <c r="E783" s="131" t="s">
        <v>47</v>
      </c>
      <c r="F783" s="83" t="s">
        <v>6</v>
      </c>
      <c r="G783" s="16">
        <v>650</v>
      </c>
      <c r="H783" s="169">
        <v>0</v>
      </c>
      <c r="I783" s="177">
        <f t="shared" si="49"/>
        <v>0</v>
      </c>
      <c r="J783" s="42"/>
      <c r="K783" s="141">
        <f>Tabela1[[#This Row],[Količina]]-Tabela1[[#This Row],[Cena skupaj]]</f>
        <v>650</v>
      </c>
      <c r="L783" s="162">
        <f>IF(Tabela1[[#This Row],[Cena za enoto]]=1,Tabela1[[#This Row],[Količina]],0)</f>
        <v>0</v>
      </c>
      <c r="M783" s="139">
        <f>Tabela1[[#This Row],[Cena za enoto]]</f>
        <v>0</v>
      </c>
      <c r="N783" s="139">
        <f t="shared" si="50"/>
        <v>0</v>
      </c>
    </row>
    <row r="784" spans="1:14" s="143" customFormat="1">
      <c r="A784" s="139">
        <v>778</v>
      </c>
      <c r="B784" s="98"/>
      <c r="C784" s="132" t="str">
        <f>IF(H784&lt;&gt;"",COUNTA($H$12:H784),"")</f>
        <v/>
      </c>
      <c r="D784" s="15"/>
      <c r="E784" s="131" t="s">
        <v>896</v>
      </c>
      <c r="F784" s="83"/>
      <c r="G784" s="16"/>
      <c r="H784" s="159"/>
      <c r="I784" s="177" t="str">
        <f t="shared" si="49"/>
        <v/>
      </c>
      <c r="J784" s="42"/>
      <c r="K784" s="141"/>
      <c r="L784" s="162">
        <f>IF(Tabela1[[#This Row],[Cena za enoto]]=1,Tabela1[[#This Row],[Količina]],0)</f>
        <v>0</v>
      </c>
      <c r="M784" s="139">
        <f>Tabela1[[#This Row],[Cena za enoto]]</f>
        <v>0</v>
      </c>
      <c r="N784" s="139">
        <f t="shared" si="50"/>
        <v>0</v>
      </c>
    </row>
    <row r="785" spans="1:14" s="143" customFormat="1">
      <c r="A785" s="139">
        <v>779</v>
      </c>
      <c r="B785" s="98"/>
      <c r="C785" s="132">
        <f>IF(H785&lt;&gt;"",COUNTA($H$12:H785),"")</f>
        <v>441</v>
      </c>
      <c r="D785" s="15" t="s">
        <v>897</v>
      </c>
      <c r="E785" s="131" t="s">
        <v>898</v>
      </c>
      <c r="F785" s="83" t="s">
        <v>6</v>
      </c>
      <c r="G785" s="16">
        <v>367</v>
      </c>
      <c r="H785" s="169">
        <v>0</v>
      </c>
      <c r="I785" s="177">
        <f t="shared" si="49"/>
        <v>0</v>
      </c>
      <c r="J785" s="42"/>
      <c r="K785" s="141">
        <f>Tabela1[[#This Row],[Količina]]-Tabela1[[#This Row],[Cena skupaj]]</f>
        <v>367</v>
      </c>
      <c r="L785" s="162">
        <f>IF(Tabela1[[#This Row],[Cena za enoto]]=1,Tabela1[[#This Row],[Količina]],0)</f>
        <v>0</v>
      </c>
      <c r="M785" s="139">
        <f>Tabela1[[#This Row],[Cena za enoto]]</f>
        <v>0</v>
      </c>
      <c r="N785" s="139">
        <f t="shared" si="50"/>
        <v>0</v>
      </c>
    </row>
    <row r="786" spans="1:14" s="143" customFormat="1">
      <c r="A786" s="139">
        <v>780</v>
      </c>
      <c r="B786" s="98"/>
      <c r="C786" s="132" t="str">
        <f>IF(H786&lt;&gt;"",COUNTA($H$12:H786),"")</f>
        <v/>
      </c>
      <c r="D786" s="15"/>
      <c r="E786" s="131" t="s">
        <v>77</v>
      </c>
      <c r="F786" s="83"/>
      <c r="G786" s="16"/>
      <c r="H786" s="159"/>
      <c r="I786" s="177" t="str">
        <f t="shared" si="49"/>
        <v/>
      </c>
      <c r="J786" s="42"/>
      <c r="K786" s="141"/>
      <c r="L786" s="162">
        <f>IF(Tabela1[[#This Row],[Cena za enoto]]=1,Tabela1[[#This Row],[Količina]],0)</f>
        <v>0</v>
      </c>
      <c r="M786" s="139">
        <f>Tabela1[[#This Row],[Cena za enoto]]</f>
        <v>0</v>
      </c>
      <c r="N786" s="139">
        <f t="shared" si="50"/>
        <v>0</v>
      </c>
    </row>
    <row r="787" spans="1:14" s="143" customFormat="1">
      <c r="A787" s="139">
        <v>781</v>
      </c>
      <c r="B787" s="98"/>
      <c r="C787" s="132" t="str">
        <f>IF(H787&lt;&gt;"",COUNTA($H$12:H787),"")</f>
        <v/>
      </c>
      <c r="D787" s="15" t="s">
        <v>899</v>
      </c>
      <c r="E787" s="131" t="s">
        <v>48</v>
      </c>
      <c r="F787" s="83"/>
      <c r="G787" s="16"/>
      <c r="H787" s="159"/>
      <c r="I787" s="177" t="str">
        <f t="shared" si="49"/>
        <v/>
      </c>
      <c r="J787" s="42"/>
      <c r="K787" s="141"/>
      <c r="L787" s="162">
        <f>IF(Tabela1[[#This Row],[Cena za enoto]]=1,Tabela1[[#This Row],[Količina]],0)</f>
        <v>0</v>
      </c>
      <c r="M787" s="139">
        <f>Tabela1[[#This Row],[Cena za enoto]]</f>
        <v>0</v>
      </c>
      <c r="N787" s="139">
        <f t="shared" si="50"/>
        <v>0</v>
      </c>
    </row>
    <row r="788" spans="1:14" s="143" customFormat="1" ht="22.5">
      <c r="A788" s="139">
        <v>782</v>
      </c>
      <c r="B788" s="98"/>
      <c r="C788" s="132">
        <f>IF(H788&lt;&gt;"",COUNTA($H$12:H788),"")</f>
        <v>442</v>
      </c>
      <c r="D788" s="15"/>
      <c r="E788" s="131" t="s">
        <v>49</v>
      </c>
      <c r="F788" s="83" t="s">
        <v>6</v>
      </c>
      <c r="G788" s="16">
        <v>11</v>
      </c>
      <c r="H788" s="169">
        <v>0</v>
      </c>
      <c r="I788" s="177">
        <f t="shared" si="49"/>
        <v>0</v>
      </c>
      <c r="J788" s="42"/>
      <c r="K788" s="141">
        <f>Tabela1[[#This Row],[Količina]]-Tabela1[[#This Row],[Cena skupaj]]</f>
        <v>11</v>
      </c>
      <c r="L788" s="162">
        <f>IF(Tabela1[[#This Row],[Cena za enoto]]=1,Tabela1[[#This Row],[Količina]],0)</f>
        <v>0</v>
      </c>
      <c r="M788" s="139">
        <f>Tabela1[[#This Row],[Cena za enoto]]</f>
        <v>0</v>
      </c>
      <c r="N788" s="139">
        <f t="shared" si="50"/>
        <v>0</v>
      </c>
    </row>
    <row r="789" spans="1:14" s="143" customFormat="1">
      <c r="A789" s="139">
        <v>783</v>
      </c>
      <c r="B789" s="98"/>
      <c r="C789" s="132">
        <f>IF(H789&lt;&gt;"",COUNTA($H$12:H789),"")</f>
        <v>443</v>
      </c>
      <c r="D789" s="15" t="s">
        <v>900</v>
      </c>
      <c r="E789" s="131" t="s">
        <v>901</v>
      </c>
      <c r="F789" s="83" t="s">
        <v>6</v>
      </c>
      <c r="G789" s="16">
        <v>213</v>
      </c>
      <c r="H789" s="169">
        <v>0</v>
      </c>
      <c r="I789" s="177">
        <f t="shared" si="49"/>
        <v>0</v>
      </c>
      <c r="J789" s="42"/>
      <c r="K789" s="141">
        <f>Tabela1[[#This Row],[Količina]]-Tabela1[[#This Row],[Cena skupaj]]</f>
        <v>213</v>
      </c>
      <c r="L789" s="162">
        <f>IF(Tabela1[[#This Row],[Cena za enoto]]=1,Tabela1[[#This Row],[Količina]],0)</f>
        <v>0</v>
      </c>
      <c r="M789" s="139">
        <f>Tabela1[[#This Row],[Cena za enoto]]</f>
        <v>0</v>
      </c>
      <c r="N789" s="139">
        <f t="shared" si="50"/>
        <v>0</v>
      </c>
    </row>
    <row r="790" spans="1:14" s="143" customFormat="1" ht="22.5">
      <c r="A790" s="139">
        <v>784</v>
      </c>
      <c r="B790" s="98"/>
      <c r="C790" s="132" t="str">
        <f>IF(H790&lt;&gt;"",COUNTA($H$12:H790),"")</f>
        <v/>
      </c>
      <c r="D790" s="15"/>
      <c r="E790" s="131" t="s">
        <v>902</v>
      </c>
      <c r="F790" s="83"/>
      <c r="G790" s="16"/>
      <c r="H790" s="159"/>
      <c r="I790" s="177" t="str">
        <f t="shared" si="49"/>
        <v/>
      </c>
      <c r="J790" s="42"/>
      <c r="K790" s="141"/>
      <c r="L790" s="162">
        <f>IF(Tabela1[[#This Row],[Cena za enoto]]=1,Tabela1[[#This Row],[Količina]],0)</f>
        <v>0</v>
      </c>
      <c r="M790" s="139">
        <f>Tabela1[[#This Row],[Cena za enoto]]</f>
        <v>0</v>
      </c>
      <c r="N790" s="139">
        <f t="shared" si="50"/>
        <v>0</v>
      </c>
    </row>
    <row r="791" spans="1:14" s="143" customFormat="1">
      <c r="A791" s="139">
        <v>785</v>
      </c>
      <c r="B791" s="98"/>
      <c r="C791" s="132" t="str">
        <f>IF(H791&lt;&gt;"",COUNTA($H$12:H791),"")</f>
        <v/>
      </c>
      <c r="D791" s="15" t="s">
        <v>903</v>
      </c>
      <c r="E791" s="131" t="s">
        <v>50</v>
      </c>
      <c r="F791" s="83"/>
      <c r="G791" s="16"/>
      <c r="H791" s="159"/>
      <c r="I791" s="177" t="str">
        <f t="shared" si="49"/>
        <v/>
      </c>
      <c r="J791" s="42"/>
      <c r="K791" s="141"/>
      <c r="L791" s="162">
        <f>IF(Tabela1[[#This Row],[Cena za enoto]]=1,Tabela1[[#This Row],[Količina]],0)</f>
        <v>0</v>
      </c>
      <c r="M791" s="139">
        <f>Tabela1[[#This Row],[Cena za enoto]]</f>
        <v>0</v>
      </c>
      <c r="N791" s="139">
        <f t="shared" si="50"/>
        <v>0</v>
      </c>
    </row>
    <row r="792" spans="1:14" s="143" customFormat="1" ht="22.5">
      <c r="A792" s="139">
        <v>786</v>
      </c>
      <c r="B792" s="98"/>
      <c r="C792" s="132">
        <f>IF(H792&lt;&gt;"",COUNTA($H$12:H792),"")</f>
        <v>444</v>
      </c>
      <c r="D792" s="15"/>
      <c r="E792" s="131" t="s">
        <v>118</v>
      </c>
      <c r="F792" s="83" t="s">
        <v>6</v>
      </c>
      <c r="G792" s="16">
        <v>59</v>
      </c>
      <c r="H792" s="169">
        <v>0</v>
      </c>
      <c r="I792" s="177">
        <f t="shared" si="49"/>
        <v>0</v>
      </c>
      <c r="J792" s="42"/>
      <c r="K792" s="141">
        <f>Tabela1[[#This Row],[Količina]]-Tabela1[[#This Row],[Cena skupaj]]</f>
        <v>59</v>
      </c>
      <c r="L792" s="162">
        <f>IF(Tabela1[[#This Row],[Cena za enoto]]=1,Tabela1[[#This Row],[Količina]],0)</f>
        <v>0</v>
      </c>
      <c r="M792" s="139">
        <f>Tabela1[[#This Row],[Cena za enoto]]</f>
        <v>0</v>
      </c>
      <c r="N792" s="139">
        <f t="shared" si="50"/>
        <v>0</v>
      </c>
    </row>
    <row r="793" spans="1:14" s="143" customFormat="1">
      <c r="A793" s="139">
        <v>787</v>
      </c>
      <c r="B793" s="98"/>
      <c r="C793" s="132">
        <f>IF(H793&lt;&gt;"",COUNTA($H$12:H793),"")</f>
        <v>445</v>
      </c>
      <c r="D793" s="15" t="s">
        <v>904</v>
      </c>
      <c r="E793" s="131" t="s">
        <v>3077</v>
      </c>
      <c r="F793" s="83" t="s">
        <v>6</v>
      </c>
      <c r="G793" s="16">
        <v>7</v>
      </c>
      <c r="H793" s="169">
        <v>0</v>
      </c>
      <c r="I793" s="177">
        <f t="shared" si="49"/>
        <v>0</v>
      </c>
      <c r="J793" s="42"/>
      <c r="K793" s="141">
        <f>Tabela1[[#This Row],[Količina]]-Tabela1[[#This Row],[Cena skupaj]]</f>
        <v>7</v>
      </c>
      <c r="L793" s="162">
        <f>IF(Tabela1[[#This Row],[Cena za enoto]]=1,Tabela1[[#This Row],[Količina]],0)</f>
        <v>0</v>
      </c>
      <c r="M793" s="139">
        <f>Tabela1[[#This Row],[Cena za enoto]]</f>
        <v>0</v>
      </c>
      <c r="N793" s="139">
        <f t="shared" si="50"/>
        <v>0</v>
      </c>
    </row>
    <row r="794" spans="1:14" s="143" customFormat="1">
      <c r="A794" s="139">
        <v>788</v>
      </c>
      <c r="B794" s="98"/>
      <c r="C794" s="132" t="str">
        <f>IF(H794&lt;&gt;"",COUNTA($H$12:H794),"")</f>
        <v/>
      </c>
      <c r="D794" s="15"/>
      <c r="E794" s="131" t="s">
        <v>905</v>
      </c>
      <c r="F794" s="83"/>
      <c r="G794" s="16"/>
      <c r="H794" s="159"/>
      <c r="I794" s="177" t="str">
        <f t="shared" si="49"/>
        <v/>
      </c>
      <c r="J794" s="42"/>
      <c r="K794" s="141"/>
      <c r="L794" s="162">
        <f>IF(Tabela1[[#This Row],[Cena za enoto]]=1,Tabela1[[#This Row],[Količina]],0)</f>
        <v>0</v>
      </c>
      <c r="M794" s="139">
        <f>Tabela1[[#This Row],[Cena za enoto]]</f>
        <v>0</v>
      </c>
      <c r="N794" s="139">
        <f t="shared" si="50"/>
        <v>0</v>
      </c>
    </row>
    <row r="795" spans="1:14" s="143" customFormat="1">
      <c r="A795" s="139">
        <v>789</v>
      </c>
      <c r="B795" s="98"/>
      <c r="C795" s="132" t="str">
        <f>IF(H795&lt;&gt;"",COUNTA($H$12:H795),"")</f>
        <v/>
      </c>
      <c r="D795" s="15" t="s">
        <v>906</v>
      </c>
      <c r="E795" s="131" t="s">
        <v>3078</v>
      </c>
      <c r="F795" s="83"/>
      <c r="G795" s="16"/>
      <c r="H795" s="159"/>
      <c r="I795" s="177" t="str">
        <f t="shared" si="49"/>
        <v/>
      </c>
      <c r="J795" s="42"/>
      <c r="K795" s="141"/>
      <c r="L795" s="162">
        <f>IF(Tabela1[[#This Row],[Cena za enoto]]=1,Tabela1[[#This Row],[Količina]],0)</f>
        <v>0</v>
      </c>
      <c r="M795" s="139">
        <f>Tabela1[[#This Row],[Cena za enoto]]</f>
        <v>0</v>
      </c>
      <c r="N795" s="139">
        <f t="shared" si="50"/>
        <v>0</v>
      </c>
    </row>
    <row r="796" spans="1:14" s="143" customFormat="1">
      <c r="A796" s="139">
        <v>790</v>
      </c>
      <c r="B796" s="98"/>
      <c r="C796" s="132">
        <f>IF(H796&lt;&gt;"",COUNTA($H$12:H796),"")</f>
        <v>446</v>
      </c>
      <c r="D796" s="15"/>
      <c r="E796" s="131" t="s">
        <v>78</v>
      </c>
      <c r="F796" s="83" t="s">
        <v>6</v>
      </c>
      <c r="G796" s="16">
        <v>27.2</v>
      </c>
      <c r="H796" s="169">
        <v>0</v>
      </c>
      <c r="I796" s="177">
        <f t="shared" si="49"/>
        <v>0</v>
      </c>
      <c r="J796" s="42"/>
      <c r="K796" s="141">
        <f>Tabela1[[#This Row],[Količina]]-Tabela1[[#This Row],[Cena skupaj]]</f>
        <v>27.2</v>
      </c>
      <c r="L796" s="162">
        <f>IF(Tabela1[[#This Row],[Cena za enoto]]=1,Tabela1[[#This Row],[Količina]],0)</f>
        <v>0</v>
      </c>
      <c r="M796" s="139">
        <f>Tabela1[[#This Row],[Cena za enoto]]</f>
        <v>0</v>
      </c>
      <c r="N796" s="139">
        <f t="shared" si="50"/>
        <v>0</v>
      </c>
    </row>
    <row r="797" spans="1:14" s="143" customFormat="1">
      <c r="A797" s="139">
        <v>791</v>
      </c>
      <c r="B797" s="98"/>
      <c r="C797" s="132" t="str">
        <f>IF(H797&lt;&gt;"",COUNTA($H$12:H797),"")</f>
        <v/>
      </c>
      <c r="D797" s="15" t="s">
        <v>907</v>
      </c>
      <c r="E797" s="131" t="s">
        <v>51</v>
      </c>
      <c r="F797" s="83"/>
      <c r="G797" s="16"/>
      <c r="H797" s="159"/>
      <c r="I797" s="177" t="str">
        <f t="shared" si="49"/>
        <v/>
      </c>
      <c r="J797" s="42"/>
      <c r="K797" s="141"/>
      <c r="L797" s="162">
        <f>IF(Tabela1[[#This Row],[Cena za enoto]]=1,Tabela1[[#This Row],[Količina]],0)</f>
        <v>0</v>
      </c>
      <c r="M797" s="139">
        <f>Tabela1[[#This Row],[Cena za enoto]]</f>
        <v>0</v>
      </c>
      <c r="N797" s="139">
        <f t="shared" si="50"/>
        <v>0</v>
      </c>
    </row>
    <row r="798" spans="1:14" s="143" customFormat="1">
      <c r="A798" s="139">
        <v>792</v>
      </c>
      <c r="B798" s="98"/>
      <c r="C798" s="132">
        <f>IF(H798&lt;&gt;"",COUNTA($H$12:H798),"")</f>
        <v>447</v>
      </c>
      <c r="D798" s="15"/>
      <c r="E798" s="131" t="s">
        <v>908</v>
      </c>
      <c r="F798" s="83" t="s">
        <v>6</v>
      </c>
      <c r="G798" s="16">
        <v>45.1</v>
      </c>
      <c r="H798" s="169">
        <v>0</v>
      </c>
      <c r="I798" s="177">
        <f t="shared" si="49"/>
        <v>0</v>
      </c>
      <c r="J798" s="42"/>
      <c r="K798" s="141">
        <f>Tabela1[[#This Row],[Količina]]-Tabela1[[#This Row],[Cena skupaj]]</f>
        <v>45.1</v>
      </c>
      <c r="L798" s="162">
        <f>IF(Tabela1[[#This Row],[Cena za enoto]]=1,Tabela1[[#This Row],[Količina]],0)</f>
        <v>0</v>
      </c>
      <c r="M798" s="139">
        <f>Tabela1[[#This Row],[Cena za enoto]]</f>
        <v>0</v>
      </c>
      <c r="N798" s="139">
        <f t="shared" si="50"/>
        <v>0</v>
      </c>
    </row>
    <row r="799" spans="1:14">
      <c r="A799" s="139">
        <v>793</v>
      </c>
      <c r="B799" s="103">
        <v>4</v>
      </c>
      <c r="C799" s="207" t="str">
        <f>IF(H799&lt;&gt;"",COUNTA($H$12:H799),"")</f>
        <v/>
      </c>
      <c r="D799" s="85" t="s">
        <v>37</v>
      </c>
      <c r="E799" s="208" t="s">
        <v>909</v>
      </c>
      <c r="F799" s="209"/>
      <c r="G799" s="86"/>
      <c r="H799" s="168"/>
      <c r="I799" s="210">
        <f>SUM(I800:I803)</f>
        <v>0</v>
      </c>
      <c r="K799" s="141">
        <f>Tabela1[[#This Row],[Količina]]-Tabela1[[#This Row],[Cena skupaj]]</f>
        <v>0</v>
      </c>
      <c r="L799" s="162">
        <f>IF(Tabela1[[#This Row],[Cena za enoto]]=1,Tabela1[[#This Row],[Količina]],0)</f>
        <v>0</v>
      </c>
      <c r="M799" s="139">
        <f>Tabela1[[#This Row],[Cena za enoto]]</f>
        <v>0</v>
      </c>
      <c r="N799" s="139">
        <f t="shared" si="50"/>
        <v>0</v>
      </c>
    </row>
    <row r="800" spans="1:14" s="143" customFormat="1" ht="22.5">
      <c r="A800" s="139">
        <v>794</v>
      </c>
      <c r="B800" s="98"/>
      <c r="C800" s="132" t="str">
        <f>IF(H800&lt;&gt;"",COUNTA($H$12:H800),"")</f>
        <v/>
      </c>
      <c r="D800" s="15" t="s">
        <v>910</v>
      </c>
      <c r="E800" s="131" t="s">
        <v>52</v>
      </c>
      <c r="F800" s="83"/>
      <c r="G800" s="16"/>
      <c r="H800" s="159"/>
      <c r="I800" s="177" t="str">
        <f>IF(ISNUMBER(G800),ROUND(G800*H800,2),"")</f>
        <v/>
      </c>
      <c r="J800" s="42"/>
      <c r="K800" s="141"/>
      <c r="L800" s="162">
        <f>IF(Tabela1[[#This Row],[Cena za enoto]]=1,Tabela1[[#This Row],[Količina]],0)</f>
        <v>0</v>
      </c>
      <c r="M800" s="139">
        <f>Tabela1[[#This Row],[Cena za enoto]]</f>
        <v>0</v>
      </c>
      <c r="N800" s="139">
        <f t="shared" si="50"/>
        <v>0</v>
      </c>
    </row>
    <row r="801" spans="1:14" s="143" customFormat="1">
      <c r="A801" s="139">
        <v>795</v>
      </c>
      <c r="B801" s="98"/>
      <c r="C801" s="132">
        <f>IF(H801&lt;&gt;"",COUNTA($H$12:H801),"")</f>
        <v>448</v>
      </c>
      <c r="D801" s="15"/>
      <c r="E801" s="131" t="s">
        <v>130</v>
      </c>
      <c r="F801" s="83" t="s">
        <v>13</v>
      </c>
      <c r="G801" s="16">
        <v>14500</v>
      </c>
      <c r="H801" s="169">
        <v>0</v>
      </c>
      <c r="I801" s="177">
        <f>IF(ISNUMBER(G801),ROUND(G801*H801,2),"")</f>
        <v>0</v>
      </c>
      <c r="J801" s="42"/>
      <c r="K801" s="141">
        <f>Tabela1[[#This Row],[Količina]]-Tabela1[[#This Row],[Cena skupaj]]</f>
        <v>14500</v>
      </c>
      <c r="L801" s="162">
        <f>IF(Tabela1[[#This Row],[Cena za enoto]]=1,Tabela1[[#This Row],[Količina]],0)</f>
        <v>0</v>
      </c>
      <c r="M801" s="139">
        <f>Tabela1[[#This Row],[Cena za enoto]]</f>
        <v>0</v>
      </c>
      <c r="N801" s="139">
        <f t="shared" si="50"/>
        <v>0</v>
      </c>
    </row>
    <row r="802" spans="1:14" s="143" customFormat="1" ht="22.5">
      <c r="A802" s="139">
        <v>796</v>
      </c>
      <c r="B802" s="99"/>
      <c r="C802" s="194" t="str">
        <f>IF(H802&lt;&gt;"",COUNTA($H$12:H802),"")</f>
        <v/>
      </c>
      <c r="D802" s="81" t="s">
        <v>911</v>
      </c>
      <c r="E802" s="131" t="s">
        <v>79</v>
      </c>
      <c r="F802" s="83"/>
      <c r="G802" s="16"/>
      <c r="H802" s="159"/>
      <c r="I802" s="177" t="str">
        <f>IF(ISNUMBER(G802),ROUND(G802*H802,2),"")</f>
        <v/>
      </c>
      <c r="J802" s="42"/>
      <c r="K802" s="141"/>
      <c r="L802" s="162">
        <f>IF(Tabela1[[#This Row],[Cena za enoto]]=1,Tabela1[[#This Row],[Količina]],0)</f>
        <v>0</v>
      </c>
      <c r="M802" s="139">
        <f>Tabela1[[#This Row],[Cena za enoto]]</f>
        <v>0</v>
      </c>
      <c r="N802" s="139">
        <f t="shared" si="50"/>
        <v>0</v>
      </c>
    </row>
    <row r="803" spans="1:14" s="143" customFormat="1">
      <c r="A803" s="139">
        <v>797</v>
      </c>
      <c r="B803" s="101"/>
      <c r="C803" s="194">
        <f>IF(H803&lt;&gt;"",COUNTA($H$12:H803),"")</f>
        <v>449</v>
      </c>
      <c r="D803" s="81"/>
      <c r="E803" s="131" t="s">
        <v>130</v>
      </c>
      <c r="F803" s="83" t="s">
        <v>13</v>
      </c>
      <c r="G803" s="16">
        <v>57500</v>
      </c>
      <c r="H803" s="169">
        <v>0</v>
      </c>
      <c r="I803" s="177">
        <f>IF(ISNUMBER(G803),ROUND(G803*H803,2),"")</f>
        <v>0</v>
      </c>
      <c r="J803" s="42"/>
      <c r="K803" s="141">
        <f>Tabela1[[#This Row],[Količina]]-Tabela1[[#This Row],[Cena skupaj]]</f>
        <v>57500</v>
      </c>
      <c r="L803" s="162">
        <f>IF(Tabela1[[#This Row],[Cena za enoto]]=1,Tabela1[[#This Row],[Količina]],0)</f>
        <v>0</v>
      </c>
      <c r="M803" s="139">
        <f>Tabela1[[#This Row],[Cena za enoto]]</f>
        <v>0</v>
      </c>
      <c r="N803" s="139">
        <f t="shared" si="50"/>
        <v>0</v>
      </c>
    </row>
    <row r="804" spans="1:14">
      <c r="A804" s="139">
        <v>798</v>
      </c>
      <c r="B804" s="103">
        <v>4</v>
      </c>
      <c r="C804" s="207" t="str">
        <f>IF(H804&lt;&gt;"",COUNTA($H$12:H804),"")</f>
        <v/>
      </c>
      <c r="D804" s="85" t="s">
        <v>92</v>
      </c>
      <c r="E804" s="208" t="s">
        <v>912</v>
      </c>
      <c r="F804" s="209"/>
      <c r="G804" s="86"/>
      <c r="H804" s="168"/>
      <c r="I804" s="210">
        <f>SUM(I805:I821)</f>
        <v>0</v>
      </c>
      <c r="K804" s="141">
        <f>Tabela1[[#This Row],[Količina]]-Tabela1[[#This Row],[Cena skupaj]]</f>
        <v>0</v>
      </c>
      <c r="L804" s="162">
        <f>IF(Tabela1[[#This Row],[Cena za enoto]]=1,Tabela1[[#This Row],[Količina]],0)</f>
        <v>0</v>
      </c>
      <c r="M804" s="139">
        <f>Tabela1[[#This Row],[Cena za enoto]]</f>
        <v>0</v>
      </c>
      <c r="N804" s="139">
        <f t="shared" si="50"/>
        <v>0</v>
      </c>
    </row>
    <row r="805" spans="1:14" ht="45">
      <c r="A805" s="139">
        <v>799</v>
      </c>
      <c r="B805" s="98"/>
      <c r="C805" s="132" t="str">
        <f>IF(H805&lt;&gt;"",COUNTA($H$12:H805),"")</f>
        <v/>
      </c>
      <c r="D805" s="15"/>
      <c r="E805" s="131" t="s">
        <v>913</v>
      </c>
      <c r="F805" s="83"/>
      <c r="G805" s="16"/>
      <c r="H805" s="159"/>
      <c r="I805" s="177"/>
      <c r="K805" s="141">
        <f>Tabela1[[#This Row],[Količina]]-Tabela1[[#This Row],[Cena skupaj]]</f>
        <v>0</v>
      </c>
      <c r="L805" s="162">
        <f>IF(Tabela1[[#This Row],[Cena za enoto]]=1,Tabela1[[#This Row],[Količina]],0)</f>
        <v>0</v>
      </c>
      <c r="M805" s="139">
        <f>Tabela1[[#This Row],[Cena za enoto]]</f>
        <v>0</v>
      </c>
      <c r="N805" s="139">
        <f t="shared" si="50"/>
        <v>0</v>
      </c>
    </row>
    <row r="806" spans="1:14" s="143" customFormat="1" ht="22.5">
      <c r="A806" s="139">
        <v>800</v>
      </c>
      <c r="B806" s="98"/>
      <c r="C806" s="132" t="str">
        <f>IF(H806&lt;&gt;"",COUNTA($H$12:H806),"")</f>
        <v/>
      </c>
      <c r="D806" s="15" t="s">
        <v>914</v>
      </c>
      <c r="E806" s="131" t="s">
        <v>928</v>
      </c>
      <c r="F806" s="83"/>
      <c r="G806" s="16"/>
      <c r="H806" s="159"/>
      <c r="I806" s="177" t="str">
        <f t="shared" ref="I806:I821" si="51">IF(ISNUMBER(G806),ROUND(G806*H806,2),"")</f>
        <v/>
      </c>
      <c r="J806" s="42"/>
      <c r="K806" s="141"/>
      <c r="L806" s="162">
        <f>IF(Tabela1[[#This Row],[Cena za enoto]]=1,Tabela1[[#This Row],[Količina]],0)</f>
        <v>0</v>
      </c>
      <c r="M806" s="139">
        <f>Tabela1[[#This Row],[Cena za enoto]]</f>
        <v>0</v>
      </c>
      <c r="N806" s="139">
        <f t="shared" si="50"/>
        <v>0</v>
      </c>
    </row>
    <row r="807" spans="1:14" s="143" customFormat="1">
      <c r="A807" s="139">
        <v>801</v>
      </c>
      <c r="B807" s="98"/>
      <c r="C807" s="132">
        <f>IF(H807&lt;&gt;"",COUNTA($H$12:H807),"")</f>
        <v>450</v>
      </c>
      <c r="D807" s="15"/>
      <c r="E807" s="131" t="s">
        <v>119</v>
      </c>
      <c r="F807" s="83" t="s">
        <v>7</v>
      </c>
      <c r="G807" s="16">
        <v>61</v>
      </c>
      <c r="H807" s="169">
        <v>0</v>
      </c>
      <c r="I807" s="177">
        <f t="shared" si="51"/>
        <v>0</v>
      </c>
      <c r="J807" s="42"/>
      <c r="K807" s="141">
        <f>Tabela1[[#This Row],[Količina]]-Tabela1[[#This Row],[Cena skupaj]]</f>
        <v>61</v>
      </c>
      <c r="L807" s="162">
        <f>IF(Tabela1[[#This Row],[Cena za enoto]]=1,Tabela1[[#This Row],[Količina]],0)</f>
        <v>0</v>
      </c>
      <c r="M807" s="139">
        <f>Tabela1[[#This Row],[Cena za enoto]]</f>
        <v>0</v>
      </c>
      <c r="N807" s="139">
        <f t="shared" si="50"/>
        <v>0</v>
      </c>
    </row>
    <row r="808" spans="1:14" s="143" customFormat="1" ht="22.5">
      <c r="A808" s="139">
        <v>802</v>
      </c>
      <c r="B808" s="98"/>
      <c r="C808" s="132">
        <f>IF(H808&lt;&gt;"",COUNTA($H$12:H808),"")</f>
        <v>451</v>
      </c>
      <c r="D808" s="15" t="s">
        <v>915</v>
      </c>
      <c r="E808" s="131" t="s">
        <v>929</v>
      </c>
      <c r="F808" s="83" t="s">
        <v>7</v>
      </c>
      <c r="G808" s="16">
        <v>55.8</v>
      </c>
      <c r="H808" s="169">
        <v>0</v>
      </c>
      <c r="I808" s="177">
        <f t="shared" si="51"/>
        <v>0</v>
      </c>
      <c r="J808" s="42"/>
      <c r="K808" s="141">
        <f>Tabela1[[#This Row],[Količina]]-Tabela1[[#This Row],[Cena skupaj]]</f>
        <v>55.8</v>
      </c>
      <c r="L808" s="162">
        <f>IF(Tabela1[[#This Row],[Cena za enoto]]=1,Tabela1[[#This Row],[Količina]],0)</f>
        <v>0</v>
      </c>
      <c r="M808" s="139">
        <f>Tabela1[[#This Row],[Cena za enoto]]</f>
        <v>0</v>
      </c>
      <c r="N808" s="139">
        <f t="shared" si="50"/>
        <v>0</v>
      </c>
    </row>
    <row r="809" spans="1:14" s="143" customFormat="1">
      <c r="A809" s="139">
        <v>803</v>
      </c>
      <c r="B809" s="98"/>
      <c r="C809" s="132" t="str">
        <f>IF(H809&lt;&gt;"",COUNTA($H$12:H809),"")</f>
        <v/>
      </c>
      <c r="D809" s="15"/>
      <c r="E809" s="131" t="s">
        <v>80</v>
      </c>
      <c r="F809" s="83"/>
      <c r="G809" s="16"/>
      <c r="H809" s="159"/>
      <c r="I809" s="177" t="str">
        <f t="shared" si="51"/>
        <v/>
      </c>
      <c r="J809" s="42"/>
      <c r="K809" s="141"/>
      <c r="L809" s="162">
        <f>IF(Tabela1[[#This Row],[Cena za enoto]]=1,Tabela1[[#This Row],[Količina]],0)</f>
        <v>0</v>
      </c>
      <c r="M809" s="139">
        <f>Tabela1[[#This Row],[Cena za enoto]]</f>
        <v>0</v>
      </c>
      <c r="N809" s="139">
        <f t="shared" si="50"/>
        <v>0</v>
      </c>
    </row>
    <row r="810" spans="1:14" s="143" customFormat="1" ht="22.5">
      <c r="A810" s="139">
        <v>804</v>
      </c>
      <c r="B810" s="98"/>
      <c r="C810" s="132" t="str">
        <f>IF(H810&lt;&gt;"",COUNTA($H$12:H810),"")</f>
        <v/>
      </c>
      <c r="D810" s="15" t="s">
        <v>916</v>
      </c>
      <c r="E810" s="131" t="s">
        <v>930</v>
      </c>
      <c r="F810" s="83"/>
      <c r="G810" s="16"/>
      <c r="H810" s="159"/>
      <c r="I810" s="177" t="str">
        <f t="shared" si="51"/>
        <v/>
      </c>
      <c r="J810" s="42"/>
      <c r="K810" s="141"/>
      <c r="L810" s="162">
        <f>IF(Tabela1[[#This Row],[Cena za enoto]]=1,Tabela1[[#This Row],[Količina]],0)</f>
        <v>0</v>
      </c>
      <c r="M810" s="139">
        <f>Tabela1[[#This Row],[Cena za enoto]]</f>
        <v>0</v>
      </c>
      <c r="N810" s="139">
        <f t="shared" si="50"/>
        <v>0</v>
      </c>
    </row>
    <row r="811" spans="1:14" s="143" customFormat="1" ht="33.75">
      <c r="A811" s="139">
        <v>805</v>
      </c>
      <c r="B811" s="98"/>
      <c r="C811" s="132">
        <f>IF(H811&lt;&gt;"",COUNTA($H$12:H811),"")</f>
        <v>452</v>
      </c>
      <c r="D811" s="15"/>
      <c r="E811" s="131" t="s">
        <v>3086</v>
      </c>
      <c r="F811" s="83" t="s">
        <v>7</v>
      </c>
      <c r="G811" s="16">
        <v>18</v>
      </c>
      <c r="H811" s="169">
        <v>0</v>
      </c>
      <c r="I811" s="177">
        <f t="shared" si="51"/>
        <v>0</v>
      </c>
      <c r="J811" s="42"/>
      <c r="K811" s="141">
        <f>Tabela1[[#This Row],[Količina]]-Tabela1[[#This Row],[Cena skupaj]]</f>
        <v>18</v>
      </c>
      <c r="L811" s="162">
        <f>IF(Tabela1[[#This Row],[Cena za enoto]]=1,Tabela1[[#This Row],[Količina]],0)</f>
        <v>0</v>
      </c>
      <c r="M811" s="139">
        <f>Tabela1[[#This Row],[Cena za enoto]]</f>
        <v>0</v>
      </c>
      <c r="N811" s="139">
        <f t="shared" si="50"/>
        <v>0</v>
      </c>
    </row>
    <row r="812" spans="1:14" s="143" customFormat="1">
      <c r="A812" s="139">
        <v>806</v>
      </c>
      <c r="B812" s="98"/>
      <c r="C812" s="132">
        <f>IF(H812&lt;&gt;"",COUNTA($H$12:H812),"")</f>
        <v>453</v>
      </c>
      <c r="D812" s="15" t="s">
        <v>917</v>
      </c>
      <c r="E812" s="131" t="s">
        <v>918</v>
      </c>
      <c r="F812" s="83" t="s">
        <v>7</v>
      </c>
      <c r="G812" s="16">
        <v>8.6</v>
      </c>
      <c r="H812" s="169">
        <v>0</v>
      </c>
      <c r="I812" s="177">
        <f t="shared" si="51"/>
        <v>0</v>
      </c>
      <c r="J812" s="42"/>
      <c r="K812" s="141">
        <f>Tabela1[[#This Row],[Količina]]-Tabela1[[#This Row],[Cena skupaj]]</f>
        <v>8.6</v>
      </c>
      <c r="L812" s="162">
        <f>IF(Tabela1[[#This Row],[Cena za enoto]]=1,Tabela1[[#This Row],[Količina]],0)</f>
        <v>0</v>
      </c>
      <c r="M812" s="139">
        <f>Tabela1[[#This Row],[Cena za enoto]]</f>
        <v>0</v>
      </c>
      <c r="N812" s="139">
        <f t="shared" si="50"/>
        <v>0</v>
      </c>
    </row>
    <row r="813" spans="1:14" s="143" customFormat="1" ht="22.5">
      <c r="A813" s="139">
        <v>807</v>
      </c>
      <c r="B813" s="98"/>
      <c r="C813" s="132" t="str">
        <f>IF(H813&lt;&gt;"",COUNTA($H$12:H813),"")</f>
        <v/>
      </c>
      <c r="D813" s="15"/>
      <c r="E813" s="131" t="s">
        <v>919</v>
      </c>
      <c r="F813" s="83"/>
      <c r="G813" s="16"/>
      <c r="H813" s="159"/>
      <c r="I813" s="177" t="str">
        <f t="shared" si="51"/>
        <v/>
      </c>
      <c r="J813" s="42"/>
      <c r="K813" s="141"/>
      <c r="L813" s="162">
        <f>IF(Tabela1[[#This Row],[Cena za enoto]]=1,Tabela1[[#This Row],[Količina]],0)</f>
        <v>0</v>
      </c>
      <c r="M813" s="139">
        <f>Tabela1[[#This Row],[Cena za enoto]]</f>
        <v>0</v>
      </c>
      <c r="N813" s="139">
        <f t="shared" si="50"/>
        <v>0</v>
      </c>
    </row>
    <row r="814" spans="1:14" s="143" customFormat="1">
      <c r="A814" s="139">
        <v>808</v>
      </c>
      <c r="B814" s="98"/>
      <c r="C814" s="132">
        <f>IF(H814&lt;&gt;"",COUNTA($H$12:H814),"")</f>
        <v>454</v>
      </c>
      <c r="D814" s="15" t="s">
        <v>920</v>
      </c>
      <c r="E814" s="131" t="s">
        <v>53</v>
      </c>
      <c r="F814" s="83" t="s">
        <v>7</v>
      </c>
      <c r="G814" s="16">
        <v>186</v>
      </c>
      <c r="H814" s="169">
        <v>0</v>
      </c>
      <c r="I814" s="177">
        <f t="shared" si="51"/>
        <v>0</v>
      </c>
      <c r="J814" s="42"/>
      <c r="K814" s="141">
        <f>Tabela1[[#This Row],[Količina]]-Tabela1[[#This Row],[Cena skupaj]]</f>
        <v>186</v>
      </c>
      <c r="L814" s="162">
        <f>IF(Tabela1[[#This Row],[Cena za enoto]]=1,Tabela1[[#This Row],[Količina]],0)</f>
        <v>0</v>
      </c>
      <c r="M814" s="139">
        <f>Tabela1[[#This Row],[Cena za enoto]]</f>
        <v>0</v>
      </c>
      <c r="N814" s="139">
        <f t="shared" si="50"/>
        <v>0</v>
      </c>
    </row>
    <row r="815" spans="1:14" s="143" customFormat="1" ht="22.5">
      <c r="A815" s="139">
        <v>809</v>
      </c>
      <c r="B815" s="98"/>
      <c r="C815" s="132" t="str">
        <f>IF(H815&lt;&gt;"",COUNTA($H$12:H815),"")</f>
        <v/>
      </c>
      <c r="D815" s="15"/>
      <c r="E815" s="131" t="s">
        <v>921</v>
      </c>
      <c r="F815" s="83"/>
      <c r="G815" s="16"/>
      <c r="H815" s="159"/>
      <c r="I815" s="177" t="str">
        <f t="shared" si="51"/>
        <v/>
      </c>
      <c r="J815" s="42"/>
      <c r="K815" s="141"/>
      <c r="L815" s="162">
        <f>IF(Tabela1[[#This Row],[Cena za enoto]]=1,Tabela1[[#This Row],[Količina]],0)</f>
        <v>0</v>
      </c>
      <c r="M815" s="139">
        <f>Tabela1[[#This Row],[Cena za enoto]]</f>
        <v>0</v>
      </c>
      <c r="N815" s="139">
        <f t="shared" si="50"/>
        <v>0</v>
      </c>
    </row>
    <row r="816" spans="1:14" s="143" customFormat="1">
      <c r="A816" s="139">
        <v>810</v>
      </c>
      <c r="B816" s="98"/>
      <c r="C816" s="132">
        <f>IF(H816&lt;&gt;"",COUNTA($H$12:H816),"")</f>
        <v>455</v>
      </c>
      <c r="D816" s="15" t="s">
        <v>922</v>
      </c>
      <c r="E816" s="131" t="s">
        <v>923</v>
      </c>
      <c r="F816" s="83" t="s">
        <v>7</v>
      </c>
      <c r="G816" s="16">
        <v>160</v>
      </c>
      <c r="H816" s="169">
        <v>0</v>
      </c>
      <c r="I816" s="177">
        <f t="shared" si="51"/>
        <v>0</v>
      </c>
      <c r="J816" s="42"/>
      <c r="K816" s="141">
        <f>Tabela1[[#This Row],[Količina]]-Tabela1[[#This Row],[Cena skupaj]]</f>
        <v>160</v>
      </c>
      <c r="L816" s="162">
        <f>IF(Tabela1[[#This Row],[Cena za enoto]]=1,Tabela1[[#This Row],[Količina]],0)</f>
        <v>0</v>
      </c>
      <c r="M816" s="139">
        <f>Tabela1[[#This Row],[Cena za enoto]]</f>
        <v>0</v>
      </c>
      <c r="N816" s="139">
        <f t="shared" si="50"/>
        <v>0</v>
      </c>
    </row>
    <row r="817" spans="1:14" s="143" customFormat="1" ht="22.5">
      <c r="A817" s="139">
        <v>811</v>
      </c>
      <c r="B817" s="98"/>
      <c r="C817" s="132" t="str">
        <f>IF(H817&lt;&gt;"",COUNTA($H$12:H817),"")</f>
        <v/>
      </c>
      <c r="D817" s="15"/>
      <c r="E817" s="131" t="s">
        <v>924</v>
      </c>
      <c r="F817" s="83"/>
      <c r="G817" s="16"/>
      <c r="H817" s="159"/>
      <c r="I817" s="177" t="str">
        <f t="shared" si="51"/>
        <v/>
      </c>
      <c r="J817" s="42"/>
      <c r="K817" s="141"/>
      <c r="L817" s="162">
        <f>IF(Tabela1[[#This Row],[Cena za enoto]]=1,Tabela1[[#This Row],[Količina]],0)</f>
        <v>0</v>
      </c>
      <c r="M817" s="139">
        <f>Tabela1[[#This Row],[Cena za enoto]]</f>
        <v>0</v>
      </c>
      <c r="N817" s="139">
        <f t="shared" si="50"/>
        <v>0</v>
      </c>
    </row>
    <row r="818" spans="1:14" s="143" customFormat="1">
      <c r="A818" s="139">
        <v>812</v>
      </c>
      <c r="B818" s="101"/>
      <c r="C818" s="194">
        <f>IF(H818&lt;&gt;"",COUNTA($H$12:H818),"")</f>
        <v>456</v>
      </c>
      <c r="D818" s="81" t="s">
        <v>925</v>
      </c>
      <c r="E818" s="206" t="s">
        <v>81</v>
      </c>
      <c r="F818" s="83" t="s">
        <v>7</v>
      </c>
      <c r="G818" s="16">
        <v>63</v>
      </c>
      <c r="H818" s="169">
        <v>0</v>
      </c>
      <c r="I818" s="177">
        <f t="shared" si="51"/>
        <v>0</v>
      </c>
      <c r="J818" s="42"/>
      <c r="K818" s="141">
        <f>Tabela1[[#This Row],[Količina]]-Tabela1[[#This Row],[Cena skupaj]]</f>
        <v>63</v>
      </c>
      <c r="L818" s="162">
        <f>IF(Tabela1[[#This Row],[Cena za enoto]]=1,Tabela1[[#This Row],[Količina]],0)</f>
        <v>0</v>
      </c>
      <c r="M818" s="139">
        <f>Tabela1[[#This Row],[Cena za enoto]]</f>
        <v>0</v>
      </c>
      <c r="N818" s="139">
        <f t="shared" si="50"/>
        <v>0</v>
      </c>
    </row>
    <row r="819" spans="1:14" s="143" customFormat="1">
      <c r="A819" s="139">
        <v>813</v>
      </c>
      <c r="B819" s="99"/>
      <c r="C819" s="194" t="str">
        <f>IF(H819&lt;&gt;"",COUNTA($H$12:H819),"")</f>
        <v/>
      </c>
      <c r="D819" s="81"/>
      <c r="E819" s="206" t="s">
        <v>82</v>
      </c>
      <c r="F819" s="83"/>
      <c r="G819" s="16"/>
      <c r="H819" s="159"/>
      <c r="I819" s="177" t="str">
        <f t="shared" si="51"/>
        <v/>
      </c>
      <c r="J819" s="42"/>
      <c r="K819" s="141"/>
      <c r="L819" s="162">
        <f>IF(Tabela1[[#This Row],[Cena za enoto]]=1,Tabela1[[#This Row],[Količina]],0)</f>
        <v>0</v>
      </c>
      <c r="M819" s="139">
        <f>Tabela1[[#This Row],[Cena za enoto]]</f>
        <v>0</v>
      </c>
      <c r="N819" s="139">
        <f t="shared" si="50"/>
        <v>0</v>
      </c>
    </row>
    <row r="820" spans="1:14" s="143" customFormat="1" ht="22.5">
      <c r="A820" s="139">
        <v>814</v>
      </c>
      <c r="B820" s="98"/>
      <c r="C820" s="132">
        <f>IF(H820&lt;&gt;"",COUNTA($H$12:H820),"")</f>
        <v>457</v>
      </c>
      <c r="D820" s="15" t="s">
        <v>926</v>
      </c>
      <c r="E820" s="131" t="s">
        <v>54</v>
      </c>
      <c r="F820" s="83" t="s">
        <v>7</v>
      </c>
      <c r="G820" s="16">
        <v>95.7</v>
      </c>
      <c r="H820" s="169">
        <v>0</v>
      </c>
      <c r="I820" s="177">
        <f t="shared" si="51"/>
        <v>0</v>
      </c>
      <c r="J820" s="42"/>
      <c r="K820" s="141">
        <f>Tabela1[[#This Row],[Količina]]-Tabela1[[#This Row],[Cena skupaj]]</f>
        <v>95.7</v>
      </c>
      <c r="L820" s="162">
        <f>IF(Tabela1[[#This Row],[Cena za enoto]]=1,Tabela1[[#This Row],[Količina]],0)</f>
        <v>0</v>
      </c>
      <c r="M820" s="139">
        <f>Tabela1[[#This Row],[Cena za enoto]]</f>
        <v>0</v>
      </c>
      <c r="N820" s="139">
        <f t="shared" si="50"/>
        <v>0</v>
      </c>
    </row>
    <row r="821" spans="1:14" s="143" customFormat="1" ht="22.5">
      <c r="A821" s="139">
        <v>815</v>
      </c>
      <c r="B821" s="98"/>
      <c r="C821" s="132" t="str">
        <f>IF(H821&lt;&gt;"",COUNTA($H$12:H821),"")</f>
        <v/>
      </c>
      <c r="D821" s="15"/>
      <c r="E821" s="131" t="s">
        <v>927</v>
      </c>
      <c r="F821" s="83"/>
      <c r="G821" s="16"/>
      <c r="H821" s="159"/>
      <c r="I821" s="177" t="str">
        <f t="shared" si="51"/>
        <v/>
      </c>
      <c r="J821" s="42"/>
      <c r="K821" s="141"/>
      <c r="L821" s="162">
        <f>IF(Tabela1[[#This Row],[Cena za enoto]]=1,Tabela1[[#This Row],[Količina]],0)</f>
        <v>0</v>
      </c>
      <c r="M821" s="139">
        <f>Tabela1[[#This Row],[Cena za enoto]]</f>
        <v>0</v>
      </c>
      <c r="N821" s="139">
        <f t="shared" si="50"/>
        <v>0</v>
      </c>
    </row>
    <row r="822" spans="1:14">
      <c r="A822" s="139">
        <v>816</v>
      </c>
      <c r="B822" s="103">
        <v>4</v>
      </c>
      <c r="C822" s="207" t="str">
        <f>IF(H822&lt;&gt;"",COUNTA($H$12:H822),"")</f>
        <v/>
      </c>
      <c r="D822" s="85" t="s">
        <v>93</v>
      </c>
      <c r="E822" s="208" t="s">
        <v>931</v>
      </c>
      <c r="F822" s="209"/>
      <c r="G822" s="86"/>
      <c r="H822" s="168"/>
      <c r="I822" s="210">
        <f>SUM(I823:I849)</f>
        <v>0</v>
      </c>
      <c r="K822" s="141">
        <f>Tabela1[[#This Row],[Količina]]-Tabela1[[#This Row],[Cena skupaj]]</f>
        <v>0</v>
      </c>
      <c r="L822" s="162">
        <f>IF(Tabela1[[#This Row],[Cena za enoto]]=1,Tabela1[[#This Row],[Količina]],0)</f>
        <v>0</v>
      </c>
      <c r="M822" s="139">
        <f>Tabela1[[#This Row],[Cena za enoto]]</f>
        <v>0</v>
      </c>
      <c r="N822" s="139">
        <f t="shared" si="50"/>
        <v>0</v>
      </c>
    </row>
    <row r="823" spans="1:14" s="143" customFormat="1" ht="22.5">
      <c r="A823" s="139">
        <v>817</v>
      </c>
      <c r="B823" s="98"/>
      <c r="C823" s="132">
        <f>IF(H823&lt;&gt;"",COUNTA($H$12:H823),"")</f>
        <v>458</v>
      </c>
      <c r="D823" s="15" t="s">
        <v>932</v>
      </c>
      <c r="E823" s="131" t="s">
        <v>933</v>
      </c>
      <c r="F823" s="83" t="s">
        <v>6</v>
      </c>
      <c r="G823" s="16">
        <v>31.8</v>
      </c>
      <c r="H823" s="169">
        <v>0</v>
      </c>
      <c r="I823" s="177">
        <f t="shared" ref="I823:I849" si="52">IF(ISNUMBER(G823),ROUND(G823*H823,2),"")</f>
        <v>0</v>
      </c>
      <c r="J823" s="42"/>
      <c r="K823" s="141">
        <f>Tabela1[[#This Row],[Količina]]-Tabela1[[#This Row],[Cena skupaj]]</f>
        <v>31.8</v>
      </c>
      <c r="L823" s="162">
        <f>IF(Tabela1[[#This Row],[Cena za enoto]]=1,Tabela1[[#This Row],[Količina]],0)</f>
        <v>0</v>
      </c>
      <c r="M823" s="139">
        <f>Tabela1[[#This Row],[Cena za enoto]]</f>
        <v>0</v>
      </c>
      <c r="N823" s="139">
        <f t="shared" si="50"/>
        <v>0</v>
      </c>
    </row>
    <row r="824" spans="1:14" s="143" customFormat="1" ht="22.5">
      <c r="A824" s="139">
        <v>818</v>
      </c>
      <c r="B824" s="98"/>
      <c r="C824" s="132" t="str">
        <f>IF(H824&lt;&gt;"",COUNTA($H$12:H824),"")</f>
        <v/>
      </c>
      <c r="D824" s="15"/>
      <c r="E824" s="131" t="s">
        <v>934</v>
      </c>
      <c r="F824" s="83"/>
      <c r="G824" s="16"/>
      <c r="H824" s="159"/>
      <c r="I824" s="177" t="str">
        <f t="shared" si="52"/>
        <v/>
      </c>
      <c r="J824" s="42"/>
      <c r="K824" s="141"/>
      <c r="L824" s="162">
        <f>IF(Tabela1[[#This Row],[Cena za enoto]]=1,Tabela1[[#This Row],[Količina]],0)</f>
        <v>0</v>
      </c>
      <c r="M824" s="139">
        <f>Tabela1[[#This Row],[Cena za enoto]]</f>
        <v>0</v>
      </c>
      <c r="N824" s="139">
        <f t="shared" si="50"/>
        <v>0</v>
      </c>
    </row>
    <row r="825" spans="1:14" s="143" customFormat="1" ht="22.5">
      <c r="A825" s="139">
        <v>819</v>
      </c>
      <c r="B825" s="98"/>
      <c r="C825" s="132" t="str">
        <f>IF(H825&lt;&gt;"",COUNTA($H$12:H825),"")</f>
        <v/>
      </c>
      <c r="D825" s="15" t="s">
        <v>935</v>
      </c>
      <c r="E825" s="131" t="s">
        <v>933</v>
      </c>
      <c r="F825" s="83"/>
      <c r="G825" s="16"/>
      <c r="H825" s="159"/>
      <c r="I825" s="177" t="str">
        <f t="shared" si="52"/>
        <v/>
      </c>
      <c r="J825" s="42"/>
      <c r="K825" s="141"/>
      <c r="L825" s="162">
        <f>IF(Tabela1[[#This Row],[Cena za enoto]]=1,Tabela1[[#This Row],[Količina]],0)</f>
        <v>0</v>
      </c>
      <c r="M825" s="139">
        <f>Tabela1[[#This Row],[Cena za enoto]]</f>
        <v>0</v>
      </c>
      <c r="N825" s="139">
        <f t="shared" si="50"/>
        <v>0</v>
      </c>
    </row>
    <row r="826" spans="1:14" s="143" customFormat="1" ht="33.75">
      <c r="A826" s="139">
        <v>820</v>
      </c>
      <c r="B826" s="98"/>
      <c r="C826" s="132" t="str">
        <f>IF(H826&lt;&gt;"",COUNTA($H$12:H826),"")</f>
        <v/>
      </c>
      <c r="D826" s="15"/>
      <c r="E826" s="131" t="s">
        <v>936</v>
      </c>
      <c r="F826" s="83"/>
      <c r="G826" s="16"/>
      <c r="H826" s="159"/>
      <c r="I826" s="177" t="str">
        <f t="shared" si="52"/>
        <v/>
      </c>
      <c r="J826" s="42"/>
      <c r="K826" s="141"/>
      <c r="L826" s="162">
        <f>IF(Tabela1[[#This Row],[Cena za enoto]]=1,Tabela1[[#This Row],[Količina]],0)</f>
        <v>0</v>
      </c>
      <c r="M826" s="139">
        <f>Tabela1[[#This Row],[Cena za enoto]]</f>
        <v>0</v>
      </c>
      <c r="N826" s="139">
        <f t="shared" si="50"/>
        <v>0</v>
      </c>
    </row>
    <row r="827" spans="1:14" s="143" customFormat="1">
      <c r="A827" s="139">
        <v>821</v>
      </c>
      <c r="B827" s="98"/>
      <c r="C827" s="132">
        <f>IF(H827&lt;&gt;"",COUNTA($H$12:H827),"")</f>
        <v>459</v>
      </c>
      <c r="D827" s="15"/>
      <c r="E827" s="131" t="s">
        <v>937</v>
      </c>
      <c r="F827" s="83" t="s">
        <v>14</v>
      </c>
      <c r="G827" s="16">
        <v>234</v>
      </c>
      <c r="H827" s="169">
        <v>0</v>
      </c>
      <c r="I827" s="177">
        <f t="shared" si="52"/>
        <v>0</v>
      </c>
      <c r="J827" s="42"/>
      <c r="K827" s="141">
        <f>Tabela1[[#This Row],[Količina]]-Tabela1[[#This Row],[Cena skupaj]]</f>
        <v>234</v>
      </c>
      <c r="L827" s="162">
        <f>IF(Tabela1[[#This Row],[Cena za enoto]]=1,Tabela1[[#This Row],[Količina]],0)</f>
        <v>0</v>
      </c>
      <c r="M827" s="139">
        <f>Tabela1[[#This Row],[Cena za enoto]]</f>
        <v>0</v>
      </c>
      <c r="N827" s="139">
        <f t="shared" si="50"/>
        <v>0</v>
      </c>
    </row>
    <row r="828" spans="1:14" s="143" customFormat="1" ht="22.5">
      <c r="A828" s="139">
        <v>822</v>
      </c>
      <c r="B828" s="98"/>
      <c r="C828" s="132" t="str">
        <f>IF(H828&lt;&gt;"",COUNTA($H$12:H828),"")</f>
        <v/>
      </c>
      <c r="D828" s="15" t="s">
        <v>938</v>
      </c>
      <c r="E828" s="131" t="s">
        <v>933</v>
      </c>
      <c r="F828" s="83"/>
      <c r="G828" s="16"/>
      <c r="H828" s="159"/>
      <c r="I828" s="177" t="str">
        <f t="shared" si="52"/>
        <v/>
      </c>
      <c r="J828" s="42"/>
      <c r="K828" s="141"/>
      <c r="L828" s="162">
        <f>IF(Tabela1[[#This Row],[Cena za enoto]]=1,Tabela1[[#This Row],[Količina]],0)</f>
        <v>0</v>
      </c>
      <c r="M828" s="139">
        <f>Tabela1[[#This Row],[Cena za enoto]]</f>
        <v>0</v>
      </c>
      <c r="N828" s="139">
        <f t="shared" si="50"/>
        <v>0</v>
      </c>
    </row>
    <row r="829" spans="1:14" s="143" customFormat="1" ht="33.75">
      <c r="A829" s="139">
        <v>823</v>
      </c>
      <c r="B829" s="98"/>
      <c r="C829" s="132" t="str">
        <f>IF(H829&lt;&gt;"",COUNTA($H$12:H829),"")</f>
        <v/>
      </c>
      <c r="D829" s="15"/>
      <c r="E829" s="131" t="s">
        <v>939</v>
      </c>
      <c r="F829" s="83"/>
      <c r="G829" s="16"/>
      <c r="H829" s="159"/>
      <c r="I829" s="177" t="str">
        <f t="shared" si="52"/>
        <v/>
      </c>
      <c r="J829" s="42"/>
      <c r="K829" s="141"/>
      <c r="L829" s="162">
        <f>IF(Tabela1[[#This Row],[Cena za enoto]]=1,Tabela1[[#This Row],[Količina]],0)</f>
        <v>0</v>
      </c>
      <c r="M829" s="139">
        <f>Tabela1[[#This Row],[Cena za enoto]]</f>
        <v>0</v>
      </c>
      <c r="N829" s="139">
        <f t="shared" si="50"/>
        <v>0</v>
      </c>
    </row>
    <row r="830" spans="1:14" s="143" customFormat="1">
      <c r="A830" s="139">
        <v>824</v>
      </c>
      <c r="B830" s="98"/>
      <c r="C830" s="132">
        <f>IF(H830&lt;&gt;"",COUNTA($H$12:H830),"")</f>
        <v>460</v>
      </c>
      <c r="D830" s="15"/>
      <c r="E830" s="131" t="s">
        <v>940</v>
      </c>
      <c r="F830" s="83" t="s">
        <v>14</v>
      </c>
      <c r="G830" s="16">
        <v>253.5</v>
      </c>
      <c r="H830" s="169">
        <v>0</v>
      </c>
      <c r="I830" s="177">
        <f t="shared" si="52"/>
        <v>0</v>
      </c>
      <c r="J830" s="42"/>
      <c r="K830" s="141">
        <f>Tabela1[[#This Row],[Količina]]-Tabela1[[#This Row],[Cena skupaj]]</f>
        <v>253.5</v>
      </c>
      <c r="L830" s="162">
        <f>IF(Tabela1[[#This Row],[Cena za enoto]]=1,Tabela1[[#This Row],[Količina]],0)</f>
        <v>0</v>
      </c>
      <c r="M830" s="139">
        <f>Tabela1[[#This Row],[Cena za enoto]]</f>
        <v>0</v>
      </c>
      <c r="N830" s="139">
        <f t="shared" si="50"/>
        <v>0</v>
      </c>
    </row>
    <row r="831" spans="1:14" s="143" customFormat="1">
      <c r="A831" s="139">
        <v>825</v>
      </c>
      <c r="B831" s="98"/>
      <c r="C831" s="132">
        <f>IF(H831&lt;&gt;"",COUNTA($H$12:H831),"")</f>
        <v>461</v>
      </c>
      <c r="D831" s="15" t="s">
        <v>941</v>
      </c>
      <c r="E831" s="131" t="s">
        <v>942</v>
      </c>
      <c r="F831" s="83" t="s">
        <v>6</v>
      </c>
      <c r="G831" s="16">
        <v>160</v>
      </c>
      <c r="H831" s="169">
        <v>0</v>
      </c>
      <c r="I831" s="177">
        <f t="shared" si="52"/>
        <v>0</v>
      </c>
      <c r="J831" s="42"/>
      <c r="K831" s="141">
        <f>Tabela1[[#This Row],[Količina]]-Tabela1[[#This Row],[Cena skupaj]]</f>
        <v>160</v>
      </c>
      <c r="L831" s="162">
        <f>IF(Tabela1[[#This Row],[Cena za enoto]]=1,Tabela1[[#This Row],[Količina]],0)</f>
        <v>0</v>
      </c>
      <c r="M831" s="139">
        <f>Tabela1[[#This Row],[Cena za enoto]]</f>
        <v>0</v>
      </c>
      <c r="N831" s="139">
        <f t="shared" si="50"/>
        <v>0</v>
      </c>
    </row>
    <row r="832" spans="1:14" s="143" customFormat="1" ht="33.75">
      <c r="A832" s="139">
        <v>826</v>
      </c>
      <c r="B832" s="98"/>
      <c r="C832" s="132" t="str">
        <f>IF(H832&lt;&gt;"",COUNTA($H$12:H832),"")</f>
        <v/>
      </c>
      <c r="D832" s="15"/>
      <c r="E832" s="131" t="s">
        <v>943</v>
      </c>
      <c r="F832" s="83"/>
      <c r="G832" s="16"/>
      <c r="H832" s="159"/>
      <c r="I832" s="177" t="str">
        <f t="shared" si="52"/>
        <v/>
      </c>
      <c r="J832" s="42"/>
      <c r="K832" s="141"/>
      <c r="L832" s="162">
        <f>IF(Tabela1[[#This Row],[Cena za enoto]]=1,Tabela1[[#This Row],[Količina]],0)</f>
        <v>0</v>
      </c>
      <c r="M832" s="139">
        <f>Tabela1[[#This Row],[Cena za enoto]]</f>
        <v>0</v>
      </c>
      <c r="N832" s="139">
        <f t="shared" si="50"/>
        <v>0</v>
      </c>
    </row>
    <row r="833" spans="1:14" s="143" customFormat="1">
      <c r="A833" s="139">
        <v>827</v>
      </c>
      <c r="B833" s="98"/>
      <c r="C833" s="132" t="str">
        <f>IF(H833&lt;&gt;"",COUNTA($H$12:H833),"")</f>
        <v/>
      </c>
      <c r="D833" s="15" t="s">
        <v>944</v>
      </c>
      <c r="E833" s="131" t="s">
        <v>945</v>
      </c>
      <c r="F833" s="83"/>
      <c r="G833" s="16"/>
      <c r="H833" s="159"/>
      <c r="I833" s="177" t="str">
        <f t="shared" si="52"/>
        <v/>
      </c>
      <c r="J833" s="42"/>
      <c r="K833" s="141"/>
      <c r="L833" s="162">
        <f>IF(Tabela1[[#This Row],[Cena za enoto]]=1,Tabela1[[#This Row],[Količina]],0)</f>
        <v>0</v>
      </c>
      <c r="M833" s="139">
        <f>Tabela1[[#This Row],[Cena za enoto]]</f>
        <v>0</v>
      </c>
      <c r="N833" s="139">
        <f t="shared" si="50"/>
        <v>0</v>
      </c>
    </row>
    <row r="834" spans="1:14" s="143" customFormat="1" ht="33.75">
      <c r="A834" s="139">
        <v>828</v>
      </c>
      <c r="B834" s="98"/>
      <c r="C834" s="132">
        <f>IF(H834&lt;&gt;"",COUNTA($H$12:H834),"")</f>
        <v>462</v>
      </c>
      <c r="D834" s="15"/>
      <c r="E834" s="131" t="s">
        <v>120</v>
      </c>
      <c r="F834" s="83" t="s">
        <v>14</v>
      </c>
      <c r="G834" s="16">
        <v>170</v>
      </c>
      <c r="H834" s="169">
        <v>0</v>
      </c>
      <c r="I834" s="177">
        <f t="shared" si="52"/>
        <v>0</v>
      </c>
      <c r="J834" s="42"/>
      <c r="K834" s="141">
        <f>Tabela1[[#This Row],[Količina]]-Tabela1[[#This Row],[Cena skupaj]]</f>
        <v>170</v>
      </c>
      <c r="L834" s="162">
        <f>IF(Tabela1[[#This Row],[Cena za enoto]]=1,Tabela1[[#This Row],[Količina]],0)</f>
        <v>0</v>
      </c>
      <c r="M834" s="139">
        <f>Tabela1[[#This Row],[Cena za enoto]]</f>
        <v>0</v>
      </c>
      <c r="N834" s="139">
        <f t="shared" si="50"/>
        <v>0</v>
      </c>
    </row>
    <row r="835" spans="1:14" s="143" customFormat="1" ht="22.5">
      <c r="A835" s="139">
        <v>829</v>
      </c>
      <c r="B835" s="98"/>
      <c r="C835" s="132" t="str">
        <f>IF(H835&lt;&gt;"",COUNTA($H$12:H835),"")</f>
        <v/>
      </c>
      <c r="D835" s="15" t="s">
        <v>946</v>
      </c>
      <c r="E835" s="131" t="s">
        <v>947</v>
      </c>
      <c r="F835" s="83"/>
      <c r="G835" s="16"/>
      <c r="H835" s="159"/>
      <c r="I835" s="177" t="str">
        <f t="shared" si="52"/>
        <v/>
      </c>
      <c r="J835" s="42"/>
      <c r="K835" s="141"/>
      <c r="L835" s="162">
        <f>IF(Tabela1[[#This Row],[Cena za enoto]]=1,Tabela1[[#This Row],[Količina]],0)</f>
        <v>0</v>
      </c>
      <c r="M835" s="139">
        <f>Tabela1[[#This Row],[Cena za enoto]]</f>
        <v>0</v>
      </c>
      <c r="N835" s="139">
        <f t="shared" si="50"/>
        <v>0</v>
      </c>
    </row>
    <row r="836" spans="1:14" s="143" customFormat="1" ht="33.75">
      <c r="A836" s="139">
        <v>830</v>
      </c>
      <c r="B836" s="98"/>
      <c r="C836" s="132">
        <f>IF(H836&lt;&gt;"",COUNTA($H$12:H836),"")</f>
        <v>463</v>
      </c>
      <c r="D836" s="15"/>
      <c r="E836" s="131" t="s">
        <v>121</v>
      </c>
      <c r="F836" s="83" t="s">
        <v>6</v>
      </c>
      <c r="G836" s="16">
        <v>7.8</v>
      </c>
      <c r="H836" s="169">
        <v>0</v>
      </c>
      <c r="I836" s="177">
        <f t="shared" si="52"/>
        <v>0</v>
      </c>
      <c r="J836" s="42"/>
      <c r="K836" s="141">
        <f>Tabela1[[#This Row],[Količina]]-Tabela1[[#This Row],[Cena skupaj]]</f>
        <v>7.8</v>
      </c>
      <c r="L836" s="162">
        <f>IF(Tabela1[[#This Row],[Cena za enoto]]=1,Tabela1[[#This Row],[Količina]],0)</f>
        <v>0</v>
      </c>
      <c r="M836" s="139">
        <f>Tabela1[[#This Row],[Cena za enoto]]</f>
        <v>0</v>
      </c>
      <c r="N836" s="139">
        <f t="shared" si="50"/>
        <v>0</v>
      </c>
    </row>
    <row r="837" spans="1:14" s="143" customFormat="1" ht="22.5">
      <c r="A837" s="139">
        <v>831</v>
      </c>
      <c r="B837" s="98"/>
      <c r="C837" s="132" t="str">
        <f>IF(H837&lt;&gt;"",COUNTA($H$12:H837),"")</f>
        <v/>
      </c>
      <c r="D837" s="15" t="s">
        <v>948</v>
      </c>
      <c r="E837" s="131" t="s">
        <v>949</v>
      </c>
      <c r="F837" s="83"/>
      <c r="G837" s="16"/>
      <c r="H837" s="159"/>
      <c r="I837" s="177" t="str">
        <f t="shared" si="52"/>
        <v/>
      </c>
      <c r="J837" s="42"/>
      <c r="K837" s="141"/>
      <c r="L837" s="162">
        <f>IF(Tabela1[[#This Row],[Cena za enoto]]=1,Tabela1[[#This Row],[Količina]],0)</f>
        <v>0</v>
      </c>
      <c r="M837" s="139">
        <f>Tabela1[[#This Row],[Cena za enoto]]</f>
        <v>0</v>
      </c>
      <c r="N837" s="139">
        <f t="shared" si="50"/>
        <v>0</v>
      </c>
    </row>
    <row r="838" spans="1:14" s="143" customFormat="1" ht="33.75">
      <c r="A838" s="139">
        <v>832</v>
      </c>
      <c r="B838" s="98"/>
      <c r="C838" s="132" t="str">
        <f>IF(H838&lt;&gt;"",COUNTA($H$12:H838),"")</f>
        <v/>
      </c>
      <c r="D838" s="15"/>
      <c r="E838" s="131" t="s">
        <v>57</v>
      </c>
      <c r="F838" s="83"/>
      <c r="G838" s="16"/>
      <c r="H838" s="159"/>
      <c r="I838" s="177" t="str">
        <f t="shared" si="52"/>
        <v/>
      </c>
      <c r="J838" s="42"/>
      <c r="K838" s="141"/>
      <c r="L838" s="162">
        <f>IF(Tabela1[[#This Row],[Cena za enoto]]=1,Tabela1[[#This Row],[Količina]],0)</f>
        <v>0</v>
      </c>
      <c r="M838" s="139">
        <f>Tabela1[[#This Row],[Cena za enoto]]</f>
        <v>0</v>
      </c>
      <c r="N838" s="139">
        <f t="shared" si="50"/>
        <v>0</v>
      </c>
    </row>
    <row r="839" spans="1:14" s="143" customFormat="1" ht="22.5">
      <c r="A839" s="139">
        <v>833</v>
      </c>
      <c r="B839" s="98"/>
      <c r="C839" s="132">
        <f>IF(H839&lt;&gt;"",COUNTA($H$12:H839),"")</f>
        <v>464</v>
      </c>
      <c r="D839" s="15" t="s">
        <v>29</v>
      </c>
      <c r="E839" s="131" t="s">
        <v>83</v>
      </c>
      <c r="F839" s="83" t="s">
        <v>6</v>
      </c>
      <c r="G839" s="16">
        <v>7.8</v>
      </c>
      <c r="H839" s="169">
        <v>0</v>
      </c>
      <c r="I839" s="177">
        <f t="shared" si="52"/>
        <v>0</v>
      </c>
      <c r="J839" s="42"/>
      <c r="K839" s="141">
        <f>Tabela1[[#This Row],[Količina]]-Tabela1[[#This Row],[Cena skupaj]]</f>
        <v>7.8</v>
      </c>
      <c r="L839" s="162">
        <f>IF(Tabela1[[#This Row],[Cena za enoto]]=1,Tabela1[[#This Row],[Količina]],0)</f>
        <v>0</v>
      </c>
      <c r="M839" s="139">
        <f>Tabela1[[#This Row],[Cena za enoto]]</f>
        <v>0</v>
      </c>
      <c r="N839" s="139">
        <f t="shared" si="50"/>
        <v>0</v>
      </c>
    </row>
    <row r="840" spans="1:14" s="143" customFormat="1">
      <c r="A840" s="139">
        <v>834</v>
      </c>
      <c r="B840" s="98"/>
      <c r="C840" s="132">
        <f>IF(H840&lt;&gt;"",COUNTA($H$12:H840),"")</f>
        <v>465</v>
      </c>
      <c r="D840" s="15" t="s">
        <v>30</v>
      </c>
      <c r="E840" s="131" t="s">
        <v>950</v>
      </c>
      <c r="F840" s="83" t="s">
        <v>6</v>
      </c>
      <c r="G840" s="16">
        <v>2.9</v>
      </c>
      <c r="H840" s="169">
        <v>0</v>
      </c>
      <c r="I840" s="177">
        <f t="shared" si="52"/>
        <v>0</v>
      </c>
      <c r="J840" s="42"/>
      <c r="K840" s="141">
        <f>Tabela1[[#This Row],[Količina]]-Tabela1[[#This Row],[Cena skupaj]]</f>
        <v>2.9</v>
      </c>
      <c r="L840" s="162">
        <f>IF(Tabela1[[#This Row],[Cena za enoto]]=1,Tabela1[[#This Row],[Količina]],0)</f>
        <v>0</v>
      </c>
      <c r="M840" s="139">
        <f>Tabela1[[#This Row],[Cena za enoto]]</f>
        <v>0</v>
      </c>
      <c r="N840" s="139">
        <f t="shared" si="50"/>
        <v>0</v>
      </c>
    </row>
    <row r="841" spans="1:14" s="143" customFormat="1" ht="22.5">
      <c r="A841" s="139">
        <v>835</v>
      </c>
      <c r="B841" s="98"/>
      <c r="C841" s="132" t="str">
        <f>IF(H841&lt;&gt;"",COUNTA($H$12:H841),"")</f>
        <v/>
      </c>
      <c r="D841" s="15" t="s">
        <v>951</v>
      </c>
      <c r="E841" s="131" t="s">
        <v>952</v>
      </c>
      <c r="F841" s="83"/>
      <c r="G841" s="16"/>
      <c r="H841" s="159"/>
      <c r="I841" s="177" t="str">
        <f t="shared" si="52"/>
        <v/>
      </c>
      <c r="J841" s="42"/>
      <c r="K841" s="141"/>
      <c r="L841" s="162">
        <f>IF(Tabela1[[#This Row],[Cena za enoto]]=1,Tabela1[[#This Row],[Količina]],0)</f>
        <v>0</v>
      </c>
      <c r="M841" s="139">
        <f>Tabela1[[#This Row],[Cena za enoto]]</f>
        <v>0</v>
      </c>
      <c r="N841" s="139">
        <f t="shared" si="50"/>
        <v>0</v>
      </c>
    </row>
    <row r="842" spans="1:14" s="143" customFormat="1" ht="33.75">
      <c r="A842" s="139">
        <v>836</v>
      </c>
      <c r="B842" s="98"/>
      <c r="C842" s="132">
        <f>IF(H842&lt;&gt;"",COUNTA($H$12:H842),"")</f>
        <v>466</v>
      </c>
      <c r="D842" s="15"/>
      <c r="E842" s="131" t="s">
        <v>953</v>
      </c>
      <c r="F842" s="83" t="s">
        <v>6</v>
      </c>
      <c r="G842" s="16">
        <v>29.6</v>
      </c>
      <c r="H842" s="169">
        <v>0</v>
      </c>
      <c r="I842" s="177">
        <f t="shared" si="52"/>
        <v>0</v>
      </c>
      <c r="J842" s="42"/>
      <c r="K842" s="141">
        <f>Tabela1[[#This Row],[Količina]]-Tabela1[[#This Row],[Cena skupaj]]</f>
        <v>29.6</v>
      </c>
      <c r="L842" s="162">
        <f>IF(Tabela1[[#This Row],[Cena za enoto]]=1,Tabela1[[#This Row],[Količina]],0)</f>
        <v>0</v>
      </c>
      <c r="M842" s="139">
        <f>Tabela1[[#This Row],[Cena za enoto]]</f>
        <v>0</v>
      </c>
      <c r="N842" s="139">
        <f t="shared" si="50"/>
        <v>0</v>
      </c>
    </row>
    <row r="843" spans="1:14" s="143" customFormat="1" ht="22.5">
      <c r="A843" s="139">
        <v>837</v>
      </c>
      <c r="B843" s="98"/>
      <c r="C843" s="132" t="str">
        <f>IF(H843&lt;&gt;"",COUNTA($H$12:H843),"")</f>
        <v/>
      </c>
      <c r="D843" s="15" t="s">
        <v>954</v>
      </c>
      <c r="E843" s="131" t="s">
        <v>58</v>
      </c>
      <c r="F843" s="83"/>
      <c r="G843" s="16"/>
      <c r="H843" s="159"/>
      <c r="I843" s="177" t="str">
        <f t="shared" si="52"/>
        <v/>
      </c>
      <c r="J843" s="42"/>
      <c r="K843" s="141"/>
      <c r="L843" s="162">
        <f>IF(Tabela1[[#This Row],[Cena za enoto]]=1,Tabela1[[#This Row],[Količina]],0)</f>
        <v>0</v>
      </c>
      <c r="M843" s="139">
        <f>Tabela1[[#This Row],[Cena za enoto]]</f>
        <v>0</v>
      </c>
      <c r="N843" s="139">
        <f t="shared" si="50"/>
        <v>0</v>
      </c>
    </row>
    <row r="844" spans="1:14" s="143" customFormat="1" ht="22.5">
      <c r="A844" s="139">
        <v>838</v>
      </c>
      <c r="B844" s="98"/>
      <c r="C844" s="132">
        <f>IF(H844&lt;&gt;"",COUNTA($H$12:H844),"")</f>
        <v>467</v>
      </c>
      <c r="D844" s="15"/>
      <c r="E844" s="131" t="s">
        <v>59</v>
      </c>
      <c r="F844" s="83" t="s">
        <v>14</v>
      </c>
      <c r="G844" s="16">
        <v>81.2</v>
      </c>
      <c r="H844" s="169">
        <v>0</v>
      </c>
      <c r="I844" s="177">
        <f t="shared" si="52"/>
        <v>0</v>
      </c>
      <c r="J844" s="42"/>
      <c r="K844" s="141">
        <f>Tabela1[[#This Row],[Količina]]-Tabela1[[#This Row],[Cena skupaj]]</f>
        <v>81.2</v>
      </c>
      <c r="L844" s="162">
        <f>IF(Tabela1[[#This Row],[Cena za enoto]]=1,Tabela1[[#This Row],[Količina]],0)</f>
        <v>0</v>
      </c>
      <c r="M844" s="139">
        <f>Tabela1[[#This Row],[Cena za enoto]]</f>
        <v>0</v>
      </c>
      <c r="N844" s="139">
        <f t="shared" si="50"/>
        <v>0</v>
      </c>
    </row>
    <row r="845" spans="1:14" s="143" customFormat="1">
      <c r="A845" s="139">
        <v>839</v>
      </c>
      <c r="B845" s="98"/>
      <c r="C845" s="132" t="str">
        <f>IF(H845&lt;&gt;"",COUNTA($H$12:H845),"")</f>
        <v/>
      </c>
      <c r="D845" s="15" t="s">
        <v>955</v>
      </c>
      <c r="E845" s="131" t="s">
        <v>60</v>
      </c>
      <c r="F845" s="83"/>
      <c r="G845" s="16"/>
      <c r="H845" s="159"/>
      <c r="I845" s="177" t="str">
        <f t="shared" si="52"/>
        <v/>
      </c>
      <c r="J845" s="42"/>
      <c r="K845" s="141"/>
      <c r="L845" s="162">
        <f>IF(Tabela1[[#This Row],[Cena za enoto]]=1,Tabela1[[#This Row],[Količina]],0)</f>
        <v>0</v>
      </c>
      <c r="M845" s="139">
        <f>Tabela1[[#This Row],[Cena za enoto]]</f>
        <v>0</v>
      </c>
      <c r="N845" s="139">
        <f t="shared" si="50"/>
        <v>0</v>
      </c>
    </row>
    <row r="846" spans="1:14" s="143" customFormat="1">
      <c r="A846" s="139">
        <v>840</v>
      </c>
      <c r="B846" s="98"/>
      <c r="C846" s="132">
        <f>IF(H846&lt;&gt;"",COUNTA($H$12:H846),"")</f>
        <v>468</v>
      </c>
      <c r="D846" s="15"/>
      <c r="E846" s="131" t="s">
        <v>956</v>
      </c>
      <c r="F846" s="83" t="s">
        <v>6</v>
      </c>
      <c r="G846" s="16">
        <v>315</v>
      </c>
      <c r="H846" s="169">
        <v>0</v>
      </c>
      <c r="I846" s="177">
        <f t="shared" si="52"/>
        <v>0</v>
      </c>
      <c r="J846" s="42"/>
      <c r="K846" s="141">
        <f>Tabela1[[#This Row],[Količina]]-Tabela1[[#This Row],[Cena skupaj]]</f>
        <v>315</v>
      </c>
      <c r="L846" s="162">
        <f>IF(Tabela1[[#This Row],[Cena za enoto]]=1,Tabela1[[#This Row],[Količina]],0)</f>
        <v>0</v>
      </c>
      <c r="M846" s="139">
        <f>Tabela1[[#This Row],[Cena za enoto]]</f>
        <v>0</v>
      </c>
      <c r="N846" s="139">
        <f t="shared" ref="N846:N909" si="53">L846*M846</f>
        <v>0</v>
      </c>
    </row>
    <row r="847" spans="1:14" s="143" customFormat="1" ht="22.5">
      <c r="A847" s="139">
        <v>841</v>
      </c>
      <c r="B847" s="98"/>
      <c r="C847" s="132">
        <f>IF(H847&lt;&gt;"",COUNTA($H$12:H847),"")</f>
        <v>469</v>
      </c>
      <c r="D847" s="15" t="s">
        <v>957</v>
      </c>
      <c r="E847" s="131" t="s">
        <v>84</v>
      </c>
      <c r="F847" s="83" t="s">
        <v>6</v>
      </c>
      <c r="G847" s="16">
        <v>710</v>
      </c>
      <c r="H847" s="169">
        <v>0</v>
      </c>
      <c r="I847" s="177">
        <f t="shared" si="52"/>
        <v>0</v>
      </c>
      <c r="J847" s="42"/>
      <c r="K847" s="141">
        <f>Tabela1[[#This Row],[Količina]]-Tabela1[[#This Row],[Cena skupaj]]</f>
        <v>710</v>
      </c>
      <c r="L847" s="162">
        <f>IF(Tabela1[[#This Row],[Cena za enoto]]=1,Tabela1[[#This Row],[Količina]],0)</f>
        <v>0</v>
      </c>
      <c r="M847" s="139">
        <f>Tabela1[[#This Row],[Cena za enoto]]</f>
        <v>0</v>
      </c>
      <c r="N847" s="139">
        <f t="shared" si="53"/>
        <v>0</v>
      </c>
    </row>
    <row r="848" spans="1:14" s="143" customFormat="1">
      <c r="A848" s="139">
        <v>842</v>
      </c>
      <c r="B848" s="98"/>
      <c r="C848" s="132" t="str">
        <f>IF(H848&lt;&gt;"",COUNTA($H$12:H848),"")</f>
        <v/>
      </c>
      <c r="D848" s="15"/>
      <c r="E848" s="131" t="s">
        <v>958</v>
      </c>
      <c r="F848" s="83"/>
      <c r="G848" s="16"/>
      <c r="H848" s="159"/>
      <c r="I848" s="177" t="str">
        <f t="shared" si="52"/>
        <v/>
      </c>
      <c r="J848" s="42"/>
      <c r="K848" s="141"/>
      <c r="L848" s="162">
        <f>IF(Tabela1[[#This Row],[Cena za enoto]]=1,Tabela1[[#This Row],[Količina]],0)</f>
        <v>0</v>
      </c>
      <c r="M848" s="139">
        <f>Tabela1[[#This Row],[Cena za enoto]]</f>
        <v>0</v>
      </c>
      <c r="N848" s="139">
        <f t="shared" si="53"/>
        <v>0</v>
      </c>
    </row>
    <row r="849" spans="1:14">
      <c r="A849" s="139">
        <v>843</v>
      </c>
      <c r="B849" s="98"/>
      <c r="C849" s="132">
        <f>IF(H849&lt;&gt;"",COUNTA($H$12:H849),"")</f>
        <v>470</v>
      </c>
      <c r="D849" s="15" t="s">
        <v>959</v>
      </c>
      <c r="E849" s="131" t="s">
        <v>960</v>
      </c>
      <c r="F849" s="83" t="s">
        <v>6</v>
      </c>
      <c r="G849" s="16">
        <v>39.299999999999997</v>
      </c>
      <c r="H849" s="169">
        <v>0</v>
      </c>
      <c r="I849" s="177">
        <f t="shared" si="52"/>
        <v>0</v>
      </c>
      <c r="K849" s="141">
        <f>Tabela1[[#This Row],[Količina]]-Tabela1[[#This Row],[Cena skupaj]]</f>
        <v>39.299999999999997</v>
      </c>
      <c r="L849" s="162">
        <f>IF(Tabela1[[#This Row],[Cena za enoto]]=1,Tabela1[[#This Row],[Količina]],0)</f>
        <v>0</v>
      </c>
      <c r="M849" s="139">
        <f>Tabela1[[#This Row],[Cena za enoto]]</f>
        <v>0</v>
      </c>
      <c r="N849" s="139">
        <f t="shared" si="53"/>
        <v>0</v>
      </c>
    </row>
    <row r="850" spans="1:14">
      <c r="A850" s="139">
        <v>844</v>
      </c>
      <c r="B850" s="103">
        <v>4</v>
      </c>
      <c r="C850" s="207" t="str">
        <f>IF(H850&lt;&gt;"",COUNTA($H$12:H850),"")</f>
        <v/>
      </c>
      <c r="D850" s="85" t="s">
        <v>329</v>
      </c>
      <c r="E850" s="208" t="s">
        <v>961</v>
      </c>
      <c r="F850" s="209"/>
      <c r="G850" s="86"/>
      <c r="H850" s="168"/>
      <c r="I850" s="210">
        <f>SUM(I851:I856)</f>
        <v>0</v>
      </c>
      <c r="K850" s="141">
        <f>Tabela1[[#This Row],[Količina]]-Tabela1[[#This Row],[Cena skupaj]]</f>
        <v>0</v>
      </c>
      <c r="L850" s="162">
        <f>IF(Tabela1[[#This Row],[Cena za enoto]]=1,Tabela1[[#This Row],[Količina]],0)</f>
        <v>0</v>
      </c>
      <c r="M850" s="139">
        <f>Tabela1[[#This Row],[Cena za enoto]]</f>
        <v>0</v>
      </c>
      <c r="N850" s="139">
        <f t="shared" si="53"/>
        <v>0</v>
      </c>
    </row>
    <row r="851" spans="1:14" s="143" customFormat="1" ht="45">
      <c r="A851" s="139">
        <v>845</v>
      </c>
      <c r="B851" s="101"/>
      <c r="C851" s="194" t="str">
        <f>IF(H851&lt;&gt;"",COUNTA($H$12:H851),"")</f>
        <v/>
      </c>
      <c r="D851" s="15" t="s">
        <v>962</v>
      </c>
      <c r="E851" s="131" t="s">
        <v>963</v>
      </c>
      <c r="F851" s="83"/>
      <c r="G851" s="16"/>
      <c r="H851" s="159"/>
      <c r="I851" s="177" t="str">
        <f t="shared" ref="I851:I856" si="54">IF(ISNUMBER(G851),ROUND(G851*H851,2),"")</f>
        <v/>
      </c>
      <c r="J851" s="42"/>
      <c r="K851" s="141"/>
      <c r="L851" s="162">
        <f>IF(Tabela1[[#This Row],[Cena za enoto]]=1,Tabela1[[#This Row],[Količina]],0)</f>
        <v>0</v>
      </c>
      <c r="M851" s="139">
        <f>Tabela1[[#This Row],[Cena za enoto]]</f>
        <v>0</v>
      </c>
      <c r="N851" s="139">
        <f t="shared" si="53"/>
        <v>0</v>
      </c>
    </row>
    <row r="852" spans="1:14" s="143" customFormat="1">
      <c r="A852" s="139">
        <v>846</v>
      </c>
      <c r="B852" s="99"/>
      <c r="C852" s="194">
        <f>IF(H852&lt;&gt;"",COUNTA($H$12:H852),"")</f>
        <v>471</v>
      </c>
      <c r="D852" s="15"/>
      <c r="E852" s="131" t="s">
        <v>964</v>
      </c>
      <c r="F852" s="83" t="s">
        <v>14</v>
      </c>
      <c r="G852" s="16">
        <v>62.2</v>
      </c>
      <c r="H852" s="169">
        <v>0</v>
      </c>
      <c r="I852" s="177">
        <f t="shared" si="54"/>
        <v>0</v>
      </c>
      <c r="J852" s="42"/>
      <c r="K852" s="141">
        <f>Tabela1[[#This Row],[Količina]]-Tabela1[[#This Row],[Cena skupaj]]</f>
        <v>62.2</v>
      </c>
      <c r="L852" s="162">
        <f>IF(Tabela1[[#This Row],[Cena za enoto]]=1,Tabela1[[#This Row],[Količina]],0)</f>
        <v>0</v>
      </c>
      <c r="M852" s="139">
        <f>Tabela1[[#This Row],[Cena za enoto]]</f>
        <v>0</v>
      </c>
      <c r="N852" s="139">
        <f t="shared" si="53"/>
        <v>0</v>
      </c>
    </row>
    <row r="853" spans="1:14" s="143" customFormat="1" ht="45">
      <c r="A853" s="139">
        <v>847</v>
      </c>
      <c r="B853" s="99"/>
      <c r="C853" s="194" t="str">
        <f>IF(H853&lt;&gt;"",COUNTA($H$12:H853),"")</f>
        <v/>
      </c>
      <c r="D853" s="15" t="s">
        <v>965</v>
      </c>
      <c r="E853" s="131" t="s">
        <v>3087</v>
      </c>
      <c r="F853" s="83"/>
      <c r="G853" s="16"/>
      <c r="H853" s="159"/>
      <c r="I853" s="177" t="str">
        <f t="shared" si="54"/>
        <v/>
      </c>
      <c r="J853" s="42"/>
      <c r="K853" s="141"/>
      <c r="L853" s="162">
        <f>IF(Tabela1[[#This Row],[Cena za enoto]]=1,Tabela1[[#This Row],[Količina]],0)</f>
        <v>0</v>
      </c>
      <c r="M853" s="139">
        <f>Tabela1[[#This Row],[Cena za enoto]]</f>
        <v>0</v>
      </c>
      <c r="N853" s="139">
        <f t="shared" si="53"/>
        <v>0</v>
      </c>
    </row>
    <row r="854" spans="1:14" s="143" customFormat="1">
      <c r="A854" s="139">
        <v>848</v>
      </c>
      <c r="B854" s="99"/>
      <c r="C854" s="194">
        <f>IF(H854&lt;&gt;"",COUNTA($H$12:H854),"")</f>
        <v>472</v>
      </c>
      <c r="D854" s="15"/>
      <c r="E854" s="131" t="s">
        <v>966</v>
      </c>
      <c r="F854" s="83" t="s">
        <v>14</v>
      </c>
      <c r="G854" s="16">
        <v>16.600000000000001</v>
      </c>
      <c r="H854" s="169">
        <v>0</v>
      </c>
      <c r="I854" s="177">
        <f t="shared" si="54"/>
        <v>0</v>
      </c>
      <c r="J854" s="42"/>
      <c r="K854" s="141">
        <f>Tabela1[[#This Row],[Količina]]-Tabela1[[#This Row],[Cena skupaj]]</f>
        <v>16.600000000000001</v>
      </c>
      <c r="L854" s="162">
        <f>IF(Tabela1[[#This Row],[Cena za enoto]]=1,Tabela1[[#This Row],[Količina]],0)</f>
        <v>0</v>
      </c>
      <c r="M854" s="139">
        <f>Tabela1[[#This Row],[Cena za enoto]]</f>
        <v>0</v>
      </c>
      <c r="N854" s="139">
        <f t="shared" si="53"/>
        <v>0</v>
      </c>
    </row>
    <row r="855" spans="1:14" ht="22.5">
      <c r="A855" s="139">
        <v>849</v>
      </c>
      <c r="B855" s="99"/>
      <c r="C855" s="194">
        <f>IF(H855&lt;&gt;"",COUNTA($H$12:H855),"")</f>
        <v>473</v>
      </c>
      <c r="D855" s="15" t="s">
        <v>967</v>
      </c>
      <c r="E855" s="131" t="s">
        <v>61</v>
      </c>
      <c r="F855" s="83" t="s">
        <v>10</v>
      </c>
      <c r="G855" s="16">
        <v>12</v>
      </c>
      <c r="H855" s="169">
        <v>0</v>
      </c>
      <c r="I855" s="177">
        <f t="shared" si="54"/>
        <v>0</v>
      </c>
      <c r="K855" s="141">
        <f>Tabela1[[#This Row],[Količina]]-Tabela1[[#This Row],[Cena skupaj]]</f>
        <v>12</v>
      </c>
      <c r="L855" s="162">
        <f>IF(Tabela1[[#This Row],[Cena za enoto]]=1,Tabela1[[#This Row],[Količina]],0)</f>
        <v>0</v>
      </c>
      <c r="M855" s="139">
        <f>Tabela1[[#This Row],[Cena za enoto]]</f>
        <v>0</v>
      </c>
      <c r="N855" s="139">
        <f t="shared" si="53"/>
        <v>0</v>
      </c>
    </row>
    <row r="856" spans="1:14" ht="22.5">
      <c r="A856" s="139">
        <v>850</v>
      </c>
      <c r="B856" s="98"/>
      <c r="C856" s="132">
        <f>IF(H856&lt;&gt;"",COUNTA($H$12:H856),"")</f>
        <v>474</v>
      </c>
      <c r="D856" s="15" t="s">
        <v>968</v>
      </c>
      <c r="E856" s="131" t="s">
        <v>62</v>
      </c>
      <c r="F856" s="83" t="s">
        <v>10</v>
      </c>
      <c r="G856" s="16">
        <v>1</v>
      </c>
      <c r="H856" s="169">
        <v>0</v>
      </c>
      <c r="I856" s="177">
        <f t="shared" si="54"/>
        <v>0</v>
      </c>
      <c r="K856" s="141">
        <f>Tabela1[[#This Row],[Količina]]-Tabela1[[#This Row],[Cena skupaj]]</f>
        <v>1</v>
      </c>
      <c r="L856" s="162">
        <f>IF(Tabela1[[#This Row],[Cena za enoto]]=1,Tabela1[[#This Row],[Količina]],0)</f>
        <v>0</v>
      </c>
      <c r="M856" s="139">
        <f>Tabela1[[#This Row],[Cena za enoto]]</f>
        <v>0</v>
      </c>
      <c r="N856" s="139">
        <f t="shared" si="53"/>
        <v>0</v>
      </c>
    </row>
    <row r="857" spans="1:14">
      <c r="A857" s="139">
        <v>851</v>
      </c>
      <c r="B857" s="103">
        <v>4</v>
      </c>
      <c r="C857" s="207" t="str">
        <f>IF(H857&lt;&gt;"",COUNTA($H$12:H857),"")</f>
        <v/>
      </c>
      <c r="D857" s="85" t="s">
        <v>969</v>
      </c>
      <c r="E857" s="208" t="s">
        <v>970</v>
      </c>
      <c r="F857" s="209"/>
      <c r="G857" s="86"/>
      <c r="H857" s="168"/>
      <c r="I857" s="210">
        <f>SUM(I858:I878)</f>
        <v>0</v>
      </c>
      <c r="K857" s="141">
        <f>Tabela1[[#This Row],[Količina]]-Tabela1[[#This Row],[Cena skupaj]]</f>
        <v>0</v>
      </c>
      <c r="L857" s="162">
        <f>IF(Tabela1[[#This Row],[Cena za enoto]]=1,Tabela1[[#This Row],[Količina]],0)</f>
        <v>0</v>
      </c>
      <c r="M857" s="139">
        <f>Tabela1[[#This Row],[Cena za enoto]]</f>
        <v>0</v>
      </c>
      <c r="N857" s="139">
        <f t="shared" si="53"/>
        <v>0</v>
      </c>
    </row>
    <row r="858" spans="1:14" ht="22.5">
      <c r="A858" s="139">
        <v>852</v>
      </c>
      <c r="B858" s="98"/>
      <c r="C858" s="132" t="str">
        <f>IF(H858&lt;&gt;"",COUNTA($H$12:H858),"")</f>
        <v/>
      </c>
      <c r="D858" s="15"/>
      <c r="E858" s="131" t="s">
        <v>990</v>
      </c>
      <c r="F858" s="83"/>
      <c r="G858" s="16"/>
      <c r="H858" s="159"/>
      <c r="I858" s="177" t="str">
        <f t="shared" ref="I858:I878" si="55">IF(ISNUMBER(G858),ROUND(G858*H858,2),"")</f>
        <v/>
      </c>
      <c r="L858" s="162">
        <f>IF(Tabela1[[#This Row],[Cena za enoto]]=1,Tabela1[[#This Row],[Količina]],0)</f>
        <v>0</v>
      </c>
      <c r="M858" s="139">
        <f>Tabela1[[#This Row],[Cena za enoto]]</f>
        <v>0</v>
      </c>
      <c r="N858" s="139">
        <f t="shared" si="53"/>
        <v>0</v>
      </c>
    </row>
    <row r="859" spans="1:14" s="143" customFormat="1" ht="22.5">
      <c r="A859" s="139">
        <v>853</v>
      </c>
      <c r="B859" s="98"/>
      <c r="C859" s="132" t="str">
        <f>IF(H859&lt;&gt;"",COUNTA($H$12:H859),"")</f>
        <v/>
      </c>
      <c r="D859" s="15" t="s">
        <v>971</v>
      </c>
      <c r="E859" s="131" t="s">
        <v>3088</v>
      </c>
      <c r="F859" s="83"/>
      <c r="G859" s="16"/>
      <c r="H859" s="159"/>
      <c r="I859" s="177" t="str">
        <f t="shared" si="55"/>
        <v/>
      </c>
      <c r="J859" s="42"/>
      <c r="K859" s="141"/>
      <c r="L859" s="162">
        <f>IF(Tabela1[[#This Row],[Cena za enoto]]=1,Tabela1[[#This Row],[Količina]],0)</f>
        <v>0</v>
      </c>
      <c r="M859" s="139">
        <f>Tabela1[[#This Row],[Cena za enoto]]</f>
        <v>0</v>
      </c>
      <c r="N859" s="139">
        <f t="shared" si="53"/>
        <v>0</v>
      </c>
    </row>
    <row r="860" spans="1:14" s="143" customFormat="1">
      <c r="A860" s="139">
        <v>854</v>
      </c>
      <c r="B860" s="98"/>
      <c r="C860" s="132">
        <f>IF(H860&lt;&gt;"",COUNTA($H$12:H860),"")</f>
        <v>475</v>
      </c>
      <c r="D860" s="15"/>
      <c r="E860" s="131" t="s">
        <v>972</v>
      </c>
      <c r="F860" s="83" t="s">
        <v>6</v>
      </c>
      <c r="G860" s="16">
        <v>294</v>
      </c>
      <c r="H860" s="169">
        <v>0</v>
      </c>
      <c r="I860" s="177">
        <f t="shared" si="55"/>
        <v>0</v>
      </c>
      <c r="J860" s="42"/>
      <c r="K860" s="141">
        <f>Tabela1[[#This Row],[Količina]]-Tabela1[[#This Row],[Cena skupaj]]</f>
        <v>294</v>
      </c>
      <c r="L860" s="162">
        <f>IF(Tabela1[[#This Row],[Cena za enoto]]=1,Tabela1[[#This Row],[Količina]],0)</f>
        <v>0</v>
      </c>
      <c r="M860" s="139">
        <f>Tabela1[[#This Row],[Cena za enoto]]</f>
        <v>0</v>
      </c>
      <c r="N860" s="139">
        <f t="shared" si="53"/>
        <v>0</v>
      </c>
    </row>
    <row r="861" spans="1:14" ht="22.5">
      <c r="A861" s="139">
        <v>855</v>
      </c>
      <c r="B861" s="98"/>
      <c r="C861" s="132">
        <f>IF(H861&lt;&gt;"",COUNTA($H$12:H861),"")</f>
        <v>476</v>
      </c>
      <c r="D861" s="15" t="s">
        <v>973</v>
      </c>
      <c r="E861" s="131" t="s">
        <v>3089</v>
      </c>
      <c r="F861" s="83" t="s">
        <v>6</v>
      </c>
      <c r="G861" s="16">
        <v>294</v>
      </c>
      <c r="H861" s="169">
        <v>0</v>
      </c>
      <c r="I861" s="177">
        <f t="shared" si="55"/>
        <v>0</v>
      </c>
      <c r="K861" s="141">
        <f>Tabela1[[#This Row],[Količina]]-Tabela1[[#This Row],[Cena skupaj]]</f>
        <v>294</v>
      </c>
      <c r="L861" s="162">
        <f>IF(Tabela1[[#This Row],[Cena za enoto]]=1,Tabela1[[#This Row],[Količina]],0)</f>
        <v>0</v>
      </c>
      <c r="M861" s="139">
        <f>Tabela1[[#This Row],[Cena za enoto]]</f>
        <v>0</v>
      </c>
      <c r="N861" s="139">
        <f t="shared" si="53"/>
        <v>0</v>
      </c>
    </row>
    <row r="862" spans="1:14" ht="22.5">
      <c r="A862" s="139">
        <v>856</v>
      </c>
      <c r="B862" s="98"/>
      <c r="C862" s="132">
        <f>IF(H862&lt;&gt;"",COUNTA($H$12:H862),"")</f>
        <v>477</v>
      </c>
      <c r="D862" s="15" t="s">
        <v>974</v>
      </c>
      <c r="E862" s="131" t="s">
        <v>3079</v>
      </c>
      <c r="F862" s="83" t="s">
        <v>6</v>
      </c>
      <c r="G862" s="16">
        <v>294</v>
      </c>
      <c r="H862" s="169">
        <v>0</v>
      </c>
      <c r="I862" s="177">
        <f t="shared" si="55"/>
        <v>0</v>
      </c>
      <c r="K862" s="141">
        <f>Tabela1[[#This Row],[Količina]]-Tabela1[[#This Row],[Cena skupaj]]</f>
        <v>294</v>
      </c>
      <c r="L862" s="162">
        <f>IF(Tabela1[[#This Row],[Cena za enoto]]=1,Tabela1[[#This Row],[Količina]],0)</f>
        <v>0</v>
      </c>
      <c r="M862" s="139">
        <f>Tabela1[[#This Row],[Cena za enoto]]</f>
        <v>0</v>
      </c>
      <c r="N862" s="139">
        <f t="shared" si="53"/>
        <v>0</v>
      </c>
    </row>
    <row r="863" spans="1:14" s="143" customFormat="1" ht="22.5">
      <c r="A863" s="139">
        <v>857</v>
      </c>
      <c r="B863" s="98"/>
      <c r="C863" s="132">
        <f>IF(H863&lt;&gt;"",COUNTA($H$12:H863),"")</f>
        <v>478</v>
      </c>
      <c r="D863" s="15" t="s">
        <v>975</v>
      </c>
      <c r="E863" s="131" t="s">
        <v>122</v>
      </c>
      <c r="F863" s="83" t="s">
        <v>6</v>
      </c>
      <c r="G863" s="16">
        <v>294</v>
      </c>
      <c r="H863" s="169">
        <v>0</v>
      </c>
      <c r="I863" s="177">
        <f t="shared" si="55"/>
        <v>0</v>
      </c>
      <c r="J863" s="42"/>
      <c r="K863" s="141">
        <f>Tabela1[[#This Row],[Količina]]-Tabela1[[#This Row],[Cena skupaj]]</f>
        <v>294</v>
      </c>
      <c r="L863" s="162">
        <f>IF(Tabela1[[#This Row],[Cena za enoto]]=1,Tabela1[[#This Row],[Količina]],0)</f>
        <v>0</v>
      </c>
      <c r="M863" s="139">
        <f>Tabela1[[#This Row],[Cena za enoto]]</f>
        <v>0</v>
      </c>
      <c r="N863" s="139">
        <f t="shared" si="53"/>
        <v>0</v>
      </c>
    </row>
    <row r="864" spans="1:14" s="143" customFormat="1">
      <c r="A864" s="139">
        <v>858</v>
      </c>
      <c r="B864" s="98"/>
      <c r="C864" s="132" t="str">
        <f>IF(H864&lt;&gt;"",COUNTA($H$12:H864),"")</f>
        <v/>
      </c>
      <c r="D864" s="15"/>
      <c r="E864" s="131" t="s">
        <v>976</v>
      </c>
      <c r="F864" s="83"/>
      <c r="G864" s="16"/>
      <c r="H864" s="159"/>
      <c r="I864" s="177" t="str">
        <f t="shared" si="55"/>
        <v/>
      </c>
      <c r="J864" s="42"/>
      <c r="K864" s="141"/>
      <c r="L864" s="162">
        <f>IF(Tabela1[[#This Row],[Cena za enoto]]=1,Tabela1[[#This Row],[Količina]],0)</f>
        <v>0</v>
      </c>
      <c r="M864" s="139">
        <f>Tabela1[[#This Row],[Cena za enoto]]</f>
        <v>0</v>
      </c>
      <c r="N864" s="139">
        <f t="shared" si="53"/>
        <v>0</v>
      </c>
    </row>
    <row r="865" spans="1:14" s="143" customFormat="1">
      <c r="A865" s="139">
        <v>859</v>
      </c>
      <c r="B865" s="98"/>
      <c r="C865" s="132" t="str">
        <f>IF(H865&lt;&gt;"",COUNTA($H$12:H865),"")</f>
        <v/>
      </c>
      <c r="D865" s="15" t="s">
        <v>977</v>
      </c>
      <c r="E865" s="131" t="s">
        <v>63</v>
      </c>
      <c r="F865" s="83"/>
      <c r="G865" s="16"/>
      <c r="H865" s="159"/>
      <c r="I865" s="177" t="str">
        <f t="shared" si="55"/>
        <v/>
      </c>
      <c r="J865" s="42"/>
      <c r="K865" s="141"/>
      <c r="L865" s="162">
        <f>IF(Tabela1[[#This Row],[Cena za enoto]]=1,Tabela1[[#This Row],[Količina]],0)</f>
        <v>0</v>
      </c>
      <c r="M865" s="139">
        <f>Tabela1[[#This Row],[Cena za enoto]]</f>
        <v>0</v>
      </c>
      <c r="N865" s="139">
        <f t="shared" si="53"/>
        <v>0</v>
      </c>
    </row>
    <row r="866" spans="1:14" s="143" customFormat="1">
      <c r="A866" s="139">
        <v>860</v>
      </c>
      <c r="B866" s="101"/>
      <c r="C866" s="194">
        <f>IF(H866&lt;&gt;"",COUNTA($H$12:H866),"")</f>
        <v>479</v>
      </c>
      <c r="D866" s="15"/>
      <c r="E866" s="131" t="s">
        <v>978</v>
      </c>
      <c r="F866" s="83" t="s">
        <v>6</v>
      </c>
      <c r="G866" s="16">
        <v>43</v>
      </c>
      <c r="H866" s="169">
        <v>0</v>
      </c>
      <c r="I866" s="177">
        <f t="shared" si="55"/>
        <v>0</v>
      </c>
      <c r="J866" s="42"/>
      <c r="K866" s="141">
        <f>Tabela1[[#This Row],[Količina]]-Tabela1[[#This Row],[Cena skupaj]]</f>
        <v>43</v>
      </c>
      <c r="L866" s="162">
        <f>IF(Tabela1[[#This Row],[Cena za enoto]]=1,Tabela1[[#This Row],[Količina]],0)</f>
        <v>0</v>
      </c>
      <c r="M866" s="139">
        <f>Tabela1[[#This Row],[Cena za enoto]]</f>
        <v>0</v>
      </c>
      <c r="N866" s="139">
        <f t="shared" si="53"/>
        <v>0</v>
      </c>
    </row>
    <row r="867" spans="1:14" s="143" customFormat="1">
      <c r="A867" s="139">
        <v>861</v>
      </c>
      <c r="B867" s="98"/>
      <c r="C867" s="132" t="str">
        <f>IF(H867&lt;&gt;"",COUNTA($H$12:H867),"")</f>
        <v/>
      </c>
      <c r="D867" s="15" t="s">
        <v>979</v>
      </c>
      <c r="E867" s="131" t="s">
        <v>64</v>
      </c>
      <c r="F867" s="83"/>
      <c r="G867" s="16"/>
      <c r="H867" s="159"/>
      <c r="I867" s="177" t="str">
        <f t="shared" si="55"/>
        <v/>
      </c>
      <c r="J867" s="42"/>
      <c r="K867" s="141"/>
      <c r="L867" s="162">
        <f>IF(Tabela1[[#This Row],[Cena za enoto]]=1,Tabela1[[#This Row],[Količina]],0)</f>
        <v>0</v>
      </c>
      <c r="M867" s="139">
        <f>Tabela1[[#This Row],[Cena za enoto]]</f>
        <v>0</v>
      </c>
      <c r="N867" s="139">
        <f t="shared" si="53"/>
        <v>0</v>
      </c>
    </row>
    <row r="868" spans="1:14" s="143" customFormat="1" ht="22.5">
      <c r="A868" s="139">
        <v>862</v>
      </c>
      <c r="B868" s="98"/>
      <c r="C868" s="132">
        <f>IF(H868&lt;&gt;"",COUNTA($H$12:H868),"")</f>
        <v>480</v>
      </c>
      <c r="D868" s="15"/>
      <c r="E868" s="131" t="s">
        <v>980</v>
      </c>
      <c r="F868" s="83" t="s">
        <v>6</v>
      </c>
      <c r="G868" s="16">
        <v>229</v>
      </c>
      <c r="H868" s="169">
        <v>0</v>
      </c>
      <c r="I868" s="177">
        <f t="shared" si="55"/>
        <v>0</v>
      </c>
      <c r="J868" s="42"/>
      <c r="K868" s="141">
        <f>Tabela1[[#This Row],[Količina]]-Tabela1[[#This Row],[Cena skupaj]]</f>
        <v>229</v>
      </c>
      <c r="L868" s="162">
        <f>IF(Tabela1[[#This Row],[Cena za enoto]]=1,Tabela1[[#This Row],[Količina]],0)</f>
        <v>0</v>
      </c>
      <c r="M868" s="139">
        <f>Tabela1[[#This Row],[Cena za enoto]]</f>
        <v>0</v>
      </c>
      <c r="N868" s="139">
        <f t="shared" si="53"/>
        <v>0</v>
      </c>
    </row>
    <row r="869" spans="1:14" s="143" customFormat="1">
      <c r="A869" s="139">
        <v>863</v>
      </c>
      <c r="B869" s="98"/>
      <c r="C869" s="132">
        <f>IF(H869&lt;&gt;"",COUNTA($H$12:H869),"")</f>
        <v>481</v>
      </c>
      <c r="D869" s="15" t="s">
        <v>981</v>
      </c>
      <c r="E869" s="131" t="s">
        <v>85</v>
      </c>
      <c r="F869" s="83" t="s">
        <v>14</v>
      </c>
      <c r="G869" s="16">
        <v>59.5</v>
      </c>
      <c r="H869" s="169">
        <v>0</v>
      </c>
      <c r="I869" s="177">
        <f t="shared" si="55"/>
        <v>0</v>
      </c>
      <c r="J869" s="42"/>
      <c r="K869" s="141">
        <f>Tabela1[[#This Row],[Količina]]-Tabela1[[#This Row],[Cena skupaj]]</f>
        <v>59.5</v>
      </c>
      <c r="L869" s="162">
        <f>IF(Tabela1[[#This Row],[Cena za enoto]]=1,Tabela1[[#This Row],[Količina]],0)</f>
        <v>0</v>
      </c>
      <c r="M869" s="139">
        <f>Tabela1[[#This Row],[Cena za enoto]]</f>
        <v>0</v>
      </c>
      <c r="N869" s="139">
        <f t="shared" si="53"/>
        <v>0</v>
      </c>
    </row>
    <row r="870" spans="1:14" s="143" customFormat="1" ht="22.5">
      <c r="A870" s="139">
        <v>864</v>
      </c>
      <c r="B870" s="98"/>
      <c r="C870" s="132" t="str">
        <f>IF(H870&lt;&gt;"",COUNTA($H$12:H870),"")</f>
        <v/>
      </c>
      <c r="D870" s="15"/>
      <c r="E870" s="131" t="s">
        <v>86</v>
      </c>
      <c r="F870" s="83"/>
      <c r="G870" s="16"/>
      <c r="H870" s="159"/>
      <c r="I870" s="177" t="str">
        <f t="shared" si="55"/>
        <v/>
      </c>
      <c r="J870" s="42"/>
      <c r="K870" s="141"/>
      <c r="L870" s="162">
        <f>IF(Tabela1[[#This Row],[Cena za enoto]]=1,Tabela1[[#This Row],[Količina]],0)</f>
        <v>0</v>
      </c>
      <c r="M870" s="139">
        <f>Tabela1[[#This Row],[Cena za enoto]]</f>
        <v>0</v>
      </c>
      <c r="N870" s="139">
        <f t="shared" si="53"/>
        <v>0</v>
      </c>
    </row>
    <row r="871" spans="1:14" s="143" customFormat="1">
      <c r="A871" s="139">
        <v>865</v>
      </c>
      <c r="B871" s="98"/>
      <c r="C871" s="132">
        <f>IF(H871&lt;&gt;"",COUNTA($H$12:H871),"")</f>
        <v>482</v>
      </c>
      <c r="D871" s="15" t="s">
        <v>982</v>
      </c>
      <c r="E871" s="131" t="s">
        <v>65</v>
      </c>
      <c r="F871" s="83" t="s">
        <v>14</v>
      </c>
      <c r="G871" s="16">
        <v>71.8</v>
      </c>
      <c r="H871" s="169">
        <v>0</v>
      </c>
      <c r="I871" s="177">
        <f t="shared" si="55"/>
        <v>0</v>
      </c>
      <c r="J871" s="42"/>
      <c r="K871" s="141">
        <f>Tabela1[[#This Row],[Količina]]-Tabela1[[#This Row],[Cena skupaj]]</f>
        <v>71.8</v>
      </c>
      <c r="L871" s="162">
        <f>IF(Tabela1[[#This Row],[Cena za enoto]]=1,Tabela1[[#This Row],[Količina]],0)</f>
        <v>0</v>
      </c>
      <c r="M871" s="139">
        <f>Tabela1[[#This Row],[Cena za enoto]]</f>
        <v>0</v>
      </c>
      <c r="N871" s="139">
        <f t="shared" si="53"/>
        <v>0</v>
      </c>
    </row>
    <row r="872" spans="1:14" s="143" customFormat="1">
      <c r="A872" s="139">
        <v>866</v>
      </c>
      <c r="B872" s="98"/>
      <c r="C872" s="132" t="str">
        <f>IF(H872&lt;&gt;"",COUNTA($H$12:H872),"")</f>
        <v/>
      </c>
      <c r="D872" s="15"/>
      <c r="E872" s="131" t="s">
        <v>983</v>
      </c>
      <c r="F872" s="83"/>
      <c r="G872" s="16"/>
      <c r="H872" s="159"/>
      <c r="I872" s="177" t="str">
        <f t="shared" si="55"/>
        <v/>
      </c>
      <c r="J872" s="42"/>
      <c r="K872" s="141"/>
      <c r="L872" s="162">
        <f>IF(Tabela1[[#This Row],[Cena za enoto]]=1,Tabela1[[#This Row],[Količina]],0)</f>
        <v>0</v>
      </c>
      <c r="M872" s="139">
        <f>Tabela1[[#This Row],[Cena za enoto]]</f>
        <v>0</v>
      </c>
      <c r="N872" s="139">
        <f t="shared" si="53"/>
        <v>0</v>
      </c>
    </row>
    <row r="873" spans="1:14" s="143" customFormat="1" ht="22.5">
      <c r="A873" s="139">
        <v>867</v>
      </c>
      <c r="B873" s="98"/>
      <c r="C873" s="132">
        <f>IF(H873&lt;&gt;"",COUNTA($H$12:H873),"")</f>
        <v>483</v>
      </c>
      <c r="D873" s="15" t="s">
        <v>984</v>
      </c>
      <c r="E873" s="131" t="s">
        <v>87</v>
      </c>
      <c r="F873" s="83" t="s">
        <v>14</v>
      </c>
      <c r="G873" s="16">
        <v>109</v>
      </c>
      <c r="H873" s="169">
        <v>0</v>
      </c>
      <c r="I873" s="177">
        <f t="shared" si="55"/>
        <v>0</v>
      </c>
      <c r="J873" s="42"/>
      <c r="K873" s="141">
        <f>Tabela1[[#This Row],[Količina]]-Tabela1[[#This Row],[Cena skupaj]]</f>
        <v>109</v>
      </c>
      <c r="L873" s="162">
        <f>IF(Tabela1[[#This Row],[Cena za enoto]]=1,Tabela1[[#This Row],[Količina]],0)</f>
        <v>0</v>
      </c>
      <c r="M873" s="139">
        <f>Tabela1[[#This Row],[Cena za enoto]]</f>
        <v>0</v>
      </c>
      <c r="N873" s="139">
        <f t="shared" si="53"/>
        <v>0</v>
      </c>
    </row>
    <row r="874" spans="1:14" s="143" customFormat="1">
      <c r="A874" s="139">
        <v>868</v>
      </c>
      <c r="B874" s="98"/>
      <c r="C874" s="132" t="str">
        <f>IF(H874&lt;&gt;"",COUNTA($H$12:H874),"")</f>
        <v/>
      </c>
      <c r="D874" s="15"/>
      <c r="E874" s="131" t="s">
        <v>985</v>
      </c>
      <c r="F874" s="83"/>
      <c r="G874" s="16"/>
      <c r="H874" s="159"/>
      <c r="I874" s="177" t="str">
        <f t="shared" si="55"/>
        <v/>
      </c>
      <c r="J874" s="42"/>
      <c r="K874" s="141"/>
      <c r="L874" s="162">
        <f>IF(Tabela1[[#This Row],[Cena za enoto]]=1,Tabela1[[#This Row],[Količina]],0)</f>
        <v>0</v>
      </c>
      <c r="M874" s="139">
        <f>Tabela1[[#This Row],[Cena za enoto]]</f>
        <v>0</v>
      </c>
      <c r="N874" s="139">
        <f t="shared" si="53"/>
        <v>0</v>
      </c>
    </row>
    <row r="875" spans="1:14" s="143" customFormat="1" ht="22.5">
      <c r="A875" s="139">
        <v>869</v>
      </c>
      <c r="B875" s="98"/>
      <c r="C875" s="132">
        <f>IF(H875&lt;&gt;"",COUNTA($H$12:H875),"")</f>
        <v>484</v>
      </c>
      <c r="D875" s="15" t="s">
        <v>986</v>
      </c>
      <c r="E875" s="131" t="s">
        <v>88</v>
      </c>
      <c r="F875" s="83" t="s">
        <v>14</v>
      </c>
      <c r="G875" s="16">
        <v>37</v>
      </c>
      <c r="H875" s="169">
        <v>0</v>
      </c>
      <c r="I875" s="177">
        <f t="shared" si="55"/>
        <v>0</v>
      </c>
      <c r="J875" s="42"/>
      <c r="K875" s="141">
        <f>Tabela1[[#This Row],[Količina]]-Tabela1[[#This Row],[Cena skupaj]]</f>
        <v>37</v>
      </c>
      <c r="L875" s="162">
        <f>IF(Tabela1[[#This Row],[Cena za enoto]]=1,Tabela1[[#This Row],[Količina]],0)</f>
        <v>0</v>
      </c>
      <c r="M875" s="139">
        <f>Tabela1[[#This Row],[Cena za enoto]]</f>
        <v>0</v>
      </c>
      <c r="N875" s="139">
        <f t="shared" si="53"/>
        <v>0</v>
      </c>
    </row>
    <row r="876" spans="1:14" s="143" customFormat="1">
      <c r="A876" s="139">
        <v>870</v>
      </c>
      <c r="B876" s="98"/>
      <c r="C876" s="132" t="str">
        <f>IF(H876&lt;&gt;"",COUNTA($H$12:H876),"")</f>
        <v/>
      </c>
      <c r="D876" s="15"/>
      <c r="E876" s="131" t="s">
        <v>987</v>
      </c>
      <c r="F876" s="83"/>
      <c r="G876" s="16"/>
      <c r="H876" s="159"/>
      <c r="I876" s="177" t="str">
        <f t="shared" si="55"/>
        <v/>
      </c>
      <c r="J876" s="42"/>
      <c r="K876" s="141"/>
      <c r="L876" s="162">
        <f>IF(Tabela1[[#This Row],[Cena za enoto]]=1,Tabela1[[#This Row],[Količina]],0)</f>
        <v>0</v>
      </c>
      <c r="M876" s="139">
        <f>Tabela1[[#This Row],[Cena za enoto]]</f>
        <v>0</v>
      </c>
      <c r="N876" s="139">
        <f t="shared" si="53"/>
        <v>0</v>
      </c>
    </row>
    <row r="877" spans="1:14" s="143" customFormat="1" ht="22.5">
      <c r="A877" s="139">
        <v>871</v>
      </c>
      <c r="B877" s="98"/>
      <c r="C877" s="132">
        <f>IF(H877&lt;&gt;"",COUNTA($H$12:H877),"")</f>
        <v>485</v>
      </c>
      <c r="D877" s="15" t="s">
        <v>988</v>
      </c>
      <c r="E877" s="131" t="s">
        <v>66</v>
      </c>
      <c r="F877" s="83" t="s">
        <v>14</v>
      </c>
      <c r="G877" s="16">
        <v>234</v>
      </c>
      <c r="H877" s="169">
        <v>0</v>
      </c>
      <c r="I877" s="177">
        <f t="shared" si="55"/>
        <v>0</v>
      </c>
      <c r="J877" s="42"/>
      <c r="K877" s="141">
        <f>Tabela1[[#This Row],[Količina]]-Tabela1[[#This Row],[Cena skupaj]]</f>
        <v>234</v>
      </c>
      <c r="L877" s="162">
        <f>IF(Tabela1[[#This Row],[Cena za enoto]]=1,Tabela1[[#This Row],[Količina]],0)</f>
        <v>0</v>
      </c>
      <c r="M877" s="139">
        <f>Tabela1[[#This Row],[Cena za enoto]]</f>
        <v>0</v>
      </c>
      <c r="N877" s="139">
        <f t="shared" si="53"/>
        <v>0</v>
      </c>
    </row>
    <row r="878" spans="1:14" s="143" customFormat="1" ht="22.5">
      <c r="A878" s="139">
        <v>872</v>
      </c>
      <c r="B878" s="98"/>
      <c r="C878" s="132" t="str">
        <f>IF(H878&lt;&gt;"",COUNTA($H$12:H878),"")</f>
        <v/>
      </c>
      <c r="D878" s="15"/>
      <c r="E878" s="131" t="s">
        <v>989</v>
      </c>
      <c r="F878" s="83"/>
      <c r="G878" s="16"/>
      <c r="H878" s="159"/>
      <c r="I878" s="177" t="str">
        <f t="shared" si="55"/>
        <v/>
      </c>
      <c r="J878" s="42"/>
      <c r="K878" s="141"/>
      <c r="L878" s="162">
        <f>IF(Tabela1[[#This Row],[Cena za enoto]]=1,Tabela1[[#This Row],[Količina]],0)</f>
        <v>0</v>
      </c>
      <c r="M878" s="139">
        <f>Tabela1[[#This Row],[Cena za enoto]]</f>
        <v>0</v>
      </c>
      <c r="N878" s="139">
        <f t="shared" si="53"/>
        <v>0</v>
      </c>
    </row>
    <row r="879" spans="1:14" s="142" customFormat="1" ht="15">
      <c r="A879" s="139">
        <v>873</v>
      </c>
      <c r="B879" s="97">
        <v>2</v>
      </c>
      <c r="C879" s="186" t="str">
        <f>IF(H879&lt;&gt;"",COUNTA($H$12:H879),"")</f>
        <v/>
      </c>
      <c r="D879" s="13"/>
      <c r="E879" s="187" t="s">
        <v>3466</v>
      </c>
      <c r="F879" s="188"/>
      <c r="G879" s="36"/>
      <c r="H879" s="157"/>
      <c r="I879" s="189">
        <f>I880+I893+I907+I919+I941+I946+I959</f>
        <v>0</v>
      </c>
      <c r="J879" s="8"/>
      <c r="K879" s="141">
        <f>Tabela1[[#This Row],[Količina]]-Tabela1[[#This Row],[Cena skupaj]]</f>
        <v>0</v>
      </c>
      <c r="L879" s="162">
        <f>IF(Tabela1[[#This Row],[Cena za enoto]]=1,Tabela1[[#This Row],[Količina]],0)</f>
        <v>0</v>
      </c>
      <c r="M879" s="139">
        <f>Tabela1[[#This Row],[Cena za enoto]]</f>
        <v>0</v>
      </c>
      <c r="N879" s="139">
        <f t="shared" si="53"/>
        <v>0</v>
      </c>
    </row>
    <row r="880" spans="1:14">
      <c r="A880" s="139">
        <v>874</v>
      </c>
      <c r="B880" s="93">
        <v>3</v>
      </c>
      <c r="C880" s="192" t="str">
        <f>IF(H880&lt;&gt;"",COUNTA($H$12:H880),"")</f>
        <v/>
      </c>
      <c r="D880" s="14"/>
      <c r="E880" s="193" t="s">
        <v>848</v>
      </c>
      <c r="F880" s="114"/>
      <c r="G880" s="37"/>
      <c r="H880" s="160"/>
      <c r="I880" s="158">
        <f>SUM(I881:I892)</f>
        <v>0</v>
      </c>
      <c r="K880" s="141">
        <f>Tabela1[[#This Row],[Količina]]-Tabela1[[#This Row],[Cena skupaj]]</f>
        <v>0</v>
      </c>
      <c r="L880" s="162">
        <f>IF(Tabela1[[#This Row],[Cena za enoto]]=1,Tabela1[[#This Row],[Količina]],0)</f>
        <v>0</v>
      </c>
      <c r="M880" s="139">
        <f>Tabela1[[#This Row],[Cena za enoto]]</f>
        <v>0</v>
      </c>
      <c r="N880" s="139">
        <f t="shared" si="53"/>
        <v>0</v>
      </c>
    </row>
    <row r="881" spans="1:14">
      <c r="A881" s="139">
        <v>875</v>
      </c>
      <c r="B881" s="104">
        <v>4</v>
      </c>
      <c r="C881" s="211" t="str">
        <f>IF(H881&lt;&gt;"",COUNTA($H$12:H881),"")</f>
        <v/>
      </c>
      <c r="D881" s="91"/>
      <c r="E881" s="212" t="s">
        <v>1052</v>
      </c>
      <c r="F881" s="213"/>
      <c r="G881" s="92"/>
      <c r="H881" s="163"/>
      <c r="I881" s="163" t="str">
        <f t="shared" ref="I881:I892" si="56">IF(ISNUMBER(G881),ROUND(G881*H881,2),"")</f>
        <v/>
      </c>
      <c r="L881" s="162">
        <f>IF(Tabela1[[#This Row],[Cena za enoto]]=1,Tabela1[[#This Row],[Količina]],0)</f>
        <v>0</v>
      </c>
      <c r="M881" s="139">
        <f>Tabela1[[#This Row],[Cena za enoto]]</f>
        <v>0</v>
      </c>
      <c r="N881" s="139">
        <f t="shared" si="53"/>
        <v>0</v>
      </c>
    </row>
    <row r="882" spans="1:14">
      <c r="A882" s="139">
        <v>876</v>
      </c>
      <c r="B882" s="98"/>
      <c r="C882" s="132">
        <f>IF(H882&lt;&gt;"",COUNTA($H$12:H882),"")</f>
        <v>486</v>
      </c>
      <c r="D882" s="15" t="s">
        <v>3254</v>
      </c>
      <c r="E882" s="131" t="s">
        <v>20</v>
      </c>
      <c r="F882" s="83" t="s">
        <v>10</v>
      </c>
      <c r="G882" s="16">
        <v>16</v>
      </c>
      <c r="H882" s="169">
        <v>0</v>
      </c>
      <c r="I882" s="177">
        <f t="shared" si="56"/>
        <v>0</v>
      </c>
      <c r="K882" s="141">
        <f>Tabela1[[#This Row],[Količina]]-Tabela1[[#This Row],[Cena skupaj]]</f>
        <v>16</v>
      </c>
      <c r="L882" s="162">
        <f>IF(Tabela1[[#This Row],[Cena za enoto]]=1,Tabela1[[#This Row],[Količina]],0)</f>
        <v>0</v>
      </c>
      <c r="M882" s="139">
        <f>Tabela1[[#This Row],[Cena za enoto]]</f>
        <v>0</v>
      </c>
      <c r="N882" s="139">
        <f t="shared" si="53"/>
        <v>0</v>
      </c>
    </row>
    <row r="883" spans="1:14">
      <c r="A883" s="139">
        <v>877</v>
      </c>
      <c r="B883" s="98"/>
      <c r="C883" s="132">
        <f>IF(H883&lt;&gt;"",COUNTA($H$12:H883),"")</f>
        <v>487</v>
      </c>
      <c r="D883" s="15" t="s">
        <v>3255</v>
      </c>
      <c r="E883" s="131" t="s">
        <v>991</v>
      </c>
      <c r="F883" s="83" t="s">
        <v>992</v>
      </c>
      <c r="G883" s="16">
        <v>0.42</v>
      </c>
      <c r="H883" s="169">
        <v>0</v>
      </c>
      <c r="I883" s="177">
        <f t="shared" si="56"/>
        <v>0</v>
      </c>
      <c r="K883" s="141">
        <f>Tabela1[[#This Row],[Količina]]-Tabela1[[#This Row],[Cena skupaj]]</f>
        <v>0.42</v>
      </c>
      <c r="L883" s="162">
        <f>IF(Tabela1[[#This Row],[Cena za enoto]]=1,Tabela1[[#This Row],[Količina]],0)</f>
        <v>0</v>
      </c>
      <c r="M883" s="139">
        <f>Tabela1[[#This Row],[Cena za enoto]]</f>
        <v>0</v>
      </c>
      <c r="N883" s="139">
        <f t="shared" si="53"/>
        <v>0</v>
      </c>
    </row>
    <row r="884" spans="1:14">
      <c r="A884" s="139">
        <v>878</v>
      </c>
      <c r="B884" s="98"/>
      <c r="C884" s="132">
        <f>IF(H884&lt;&gt;"",COUNTA($H$12:H884),"")</f>
        <v>488</v>
      </c>
      <c r="D884" s="15" t="s">
        <v>3256</v>
      </c>
      <c r="E884" s="131" t="s">
        <v>993</v>
      </c>
      <c r="F884" s="83" t="s">
        <v>992</v>
      </c>
      <c r="G884" s="16">
        <v>0.42</v>
      </c>
      <c r="H884" s="169">
        <v>0</v>
      </c>
      <c r="I884" s="177">
        <f t="shared" si="56"/>
        <v>0</v>
      </c>
      <c r="K884" s="141">
        <f>Tabela1[[#This Row],[Količina]]-Tabela1[[#This Row],[Cena skupaj]]</f>
        <v>0.42</v>
      </c>
      <c r="L884" s="162">
        <f>IF(Tabela1[[#This Row],[Cena za enoto]]=1,Tabela1[[#This Row],[Količina]],0)</f>
        <v>0</v>
      </c>
      <c r="M884" s="139">
        <f>Tabela1[[#This Row],[Cena za enoto]]</f>
        <v>0</v>
      </c>
      <c r="N884" s="139">
        <f t="shared" si="53"/>
        <v>0</v>
      </c>
    </row>
    <row r="885" spans="1:14">
      <c r="A885" s="139">
        <v>879</v>
      </c>
      <c r="B885" s="98"/>
      <c r="C885" s="132">
        <f>IF(H885&lt;&gt;"",COUNTA($H$12:H885),"")</f>
        <v>489</v>
      </c>
      <c r="D885" s="15" t="s">
        <v>3257</v>
      </c>
      <c r="E885" s="131" t="s">
        <v>994</v>
      </c>
      <c r="F885" s="83" t="s">
        <v>10</v>
      </c>
      <c r="G885" s="16">
        <v>1</v>
      </c>
      <c r="H885" s="169">
        <v>0</v>
      </c>
      <c r="I885" s="177">
        <f t="shared" si="56"/>
        <v>0</v>
      </c>
      <c r="K885" s="141">
        <f>Tabela1[[#This Row],[Količina]]-Tabela1[[#This Row],[Cena skupaj]]</f>
        <v>1</v>
      </c>
      <c r="L885" s="162">
        <f>IF(Tabela1[[#This Row],[Cena za enoto]]=1,Tabela1[[#This Row],[Količina]],0)</f>
        <v>0</v>
      </c>
      <c r="M885" s="139">
        <f>Tabela1[[#This Row],[Cena za enoto]]</f>
        <v>0</v>
      </c>
      <c r="N885" s="139">
        <f t="shared" si="53"/>
        <v>0</v>
      </c>
    </row>
    <row r="886" spans="1:14">
      <c r="A886" s="139">
        <v>880</v>
      </c>
      <c r="B886" s="98"/>
      <c r="C886" s="132">
        <f>IF(H886&lt;&gt;"",COUNTA($H$12:H886),"")</f>
        <v>490</v>
      </c>
      <c r="D886" s="15" t="s">
        <v>3258</v>
      </c>
      <c r="E886" s="131" t="s">
        <v>995</v>
      </c>
      <c r="F886" s="83" t="s">
        <v>10</v>
      </c>
      <c r="G886" s="16">
        <v>1</v>
      </c>
      <c r="H886" s="169">
        <v>0</v>
      </c>
      <c r="I886" s="177">
        <f t="shared" si="56"/>
        <v>0</v>
      </c>
      <c r="K886" s="141">
        <f>Tabela1[[#This Row],[Količina]]-Tabela1[[#This Row],[Cena skupaj]]</f>
        <v>1</v>
      </c>
      <c r="L886" s="162">
        <f>IF(Tabela1[[#This Row],[Cena za enoto]]=1,Tabela1[[#This Row],[Količina]],0)</f>
        <v>0</v>
      </c>
      <c r="M886" s="139">
        <f>Tabela1[[#This Row],[Cena za enoto]]</f>
        <v>0</v>
      </c>
      <c r="N886" s="139">
        <f t="shared" si="53"/>
        <v>0</v>
      </c>
    </row>
    <row r="887" spans="1:14" s="143" customFormat="1">
      <c r="A887" s="139">
        <v>881</v>
      </c>
      <c r="B887" s="98"/>
      <c r="C887" s="132">
        <f>IF(H887&lt;&gt;"",COUNTA($H$12:H887),"")</f>
        <v>491</v>
      </c>
      <c r="D887" s="15" t="s">
        <v>3259</v>
      </c>
      <c r="E887" s="131" t="s">
        <v>996</v>
      </c>
      <c r="F887" s="83" t="s">
        <v>10</v>
      </c>
      <c r="G887" s="16">
        <v>1</v>
      </c>
      <c r="H887" s="169">
        <v>0</v>
      </c>
      <c r="I887" s="177">
        <f t="shared" si="56"/>
        <v>0</v>
      </c>
      <c r="J887" s="42"/>
      <c r="K887" s="141">
        <f>Tabela1[[#This Row],[Količina]]-Tabela1[[#This Row],[Cena skupaj]]</f>
        <v>1</v>
      </c>
      <c r="L887" s="162">
        <f>IF(Tabela1[[#This Row],[Cena za enoto]]=1,Tabela1[[#This Row],[Količina]],0)</f>
        <v>0</v>
      </c>
      <c r="M887" s="139">
        <f>Tabela1[[#This Row],[Cena za enoto]]</f>
        <v>0</v>
      </c>
      <c r="N887" s="139">
        <f t="shared" si="53"/>
        <v>0</v>
      </c>
    </row>
    <row r="888" spans="1:14">
      <c r="A888" s="139">
        <v>882</v>
      </c>
      <c r="B888" s="98"/>
      <c r="C888" s="132" t="str">
        <f>IF(H888&lt;&gt;"",COUNTA($H$12:H888),"")</f>
        <v/>
      </c>
      <c r="D888" s="15"/>
      <c r="E888" s="214" t="s">
        <v>1053</v>
      </c>
      <c r="F888" s="83"/>
      <c r="G888" s="16"/>
      <c r="H888" s="159"/>
      <c r="I888" s="177" t="str">
        <f t="shared" si="56"/>
        <v/>
      </c>
      <c r="L888" s="162">
        <f>IF(Tabela1[[#This Row],[Cena za enoto]]=1,Tabela1[[#This Row],[Količina]],0)</f>
        <v>0</v>
      </c>
      <c r="M888" s="139">
        <f>Tabela1[[#This Row],[Cena za enoto]]</f>
        <v>0</v>
      </c>
      <c r="N888" s="139">
        <f t="shared" si="53"/>
        <v>0</v>
      </c>
    </row>
    <row r="889" spans="1:14">
      <c r="A889" s="139">
        <v>883</v>
      </c>
      <c r="B889" s="98"/>
      <c r="C889" s="132">
        <f>IF(H889&lt;&gt;"",COUNTA($H$12:H889),"")</f>
        <v>492</v>
      </c>
      <c r="D889" s="15" t="s">
        <v>3254</v>
      </c>
      <c r="E889" s="131" t="s">
        <v>997</v>
      </c>
      <c r="F889" s="83" t="s">
        <v>68</v>
      </c>
      <c r="G889" s="16">
        <v>30</v>
      </c>
      <c r="H889" s="169">
        <v>0</v>
      </c>
      <c r="I889" s="177">
        <f t="shared" si="56"/>
        <v>0</v>
      </c>
      <c r="K889" s="141">
        <f>Tabela1[[#This Row],[Količina]]-Tabela1[[#This Row],[Cena skupaj]]</f>
        <v>30</v>
      </c>
      <c r="L889" s="162">
        <f>IF(Tabela1[[#This Row],[Cena za enoto]]=1,Tabela1[[#This Row],[Količina]],0)</f>
        <v>0</v>
      </c>
      <c r="M889" s="139">
        <f>Tabela1[[#This Row],[Cena za enoto]]</f>
        <v>0</v>
      </c>
      <c r="N889" s="139">
        <f t="shared" si="53"/>
        <v>0</v>
      </c>
    </row>
    <row r="890" spans="1:14">
      <c r="A890" s="139">
        <v>884</v>
      </c>
      <c r="B890" s="98"/>
      <c r="C890" s="132">
        <f>IF(H890&lt;&gt;"",COUNTA($H$12:H890),"")</f>
        <v>493</v>
      </c>
      <c r="D890" s="15" t="s">
        <v>3255</v>
      </c>
      <c r="E890" s="131" t="s">
        <v>998</v>
      </c>
      <c r="F890" s="83" t="s">
        <v>68</v>
      </c>
      <c r="G890" s="16">
        <v>2700</v>
      </c>
      <c r="H890" s="169">
        <v>0</v>
      </c>
      <c r="I890" s="177">
        <f t="shared" si="56"/>
        <v>0</v>
      </c>
      <c r="K890" s="141">
        <f>Tabela1[[#This Row],[Količina]]-Tabela1[[#This Row],[Cena skupaj]]</f>
        <v>2700</v>
      </c>
      <c r="L890" s="162">
        <f>IF(Tabela1[[#This Row],[Cena za enoto]]=1,Tabela1[[#This Row],[Količina]],0)</f>
        <v>0</v>
      </c>
      <c r="M890" s="139">
        <f>Tabela1[[#This Row],[Cena za enoto]]</f>
        <v>0</v>
      </c>
      <c r="N890" s="139">
        <f t="shared" si="53"/>
        <v>0</v>
      </c>
    </row>
    <row r="891" spans="1:14">
      <c r="A891" s="139">
        <v>885</v>
      </c>
      <c r="B891" s="98"/>
      <c r="C891" s="132">
        <f>IF(H891&lt;&gt;"",COUNTA($H$12:H891),"")</f>
        <v>494</v>
      </c>
      <c r="D891" s="15" t="s">
        <v>3256</v>
      </c>
      <c r="E891" s="131" t="s">
        <v>999</v>
      </c>
      <c r="F891" s="83" t="s">
        <v>5</v>
      </c>
      <c r="G891" s="16">
        <v>1</v>
      </c>
      <c r="H891" s="169">
        <v>0</v>
      </c>
      <c r="I891" s="177">
        <f t="shared" si="56"/>
        <v>0</v>
      </c>
      <c r="K891" s="141">
        <f>Tabela1[[#This Row],[Količina]]-Tabela1[[#This Row],[Cena skupaj]]</f>
        <v>1</v>
      </c>
      <c r="L891" s="162">
        <f>IF(Tabela1[[#This Row],[Cena za enoto]]=1,Tabela1[[#This Row],[Količina]],0)</f>
        <v>0</v>
      </c>
      <c r="M891" s="139">
        <f>Tabela1[[#This Row],[Cena za enoto]]</f>
        <v>0</v>
      </c>
      <c r="N891" s="139">
        <f t="shared" si="53"/>
        <v>0</v>
      </c>
    </row>
    <row r="892" spans="1:14" ht="22.5">
      <c r="A892" s="139">
        <v>886</v>
      </c>
      <c r="B892" s="98"/>
      <c r="C892" s="132">
        <f>IF(H892&lt;&gt;"",COUNTA($H$12:H892),"")</f>
        <v>495</v>
      </c>
      <c r="D892" s="15" t="s">
        <v>3257</v>
      </c>
      <c r="E892" s="131" t="s">
        <v>1000</v>
      </c>
      <c r="F892" s="83" t="s">
        <v>14</v>
      </c>
      <c r="G892" s="16">
        <v>410</v>
      </c>
      <c r="H892" s="169">
        <v>0</v>
      </c>
      <c r="I892" s="177">
        <f t="shared" si="56"/>
        <v>0</v>
      </c>
      <c r="K892" s="141">
        <f>Tabela1[[#This Row],[Količina]]-Tabela1[[#This Row],[Cena skupaj]]</f>
        <v>410</v>
      </c>
      <c r="L892" s="162">
        <f>IF(Tabela1[[#This Row],[Cena za enoto]]=1,Tabela1[[#This Row],[Količina]],0)</f>
        <v>0</v>
      </c>
      <c r="M892" s="139">
        <f>Tabela1[[#This Row],[Cena za enoto]]</f>
        <v>0</v>
      </c>
      <c r="N892" s="139">
        <f t="shared" si="53"/>
        <v>0</v>
      </c>
    </row>
    <row r="893" spans="1:14">
      <c r="A893" s="139">
        <v>887</v>
      </c>
      <c r="B893" s="93">
        <v>3</v>
      </c>
      <c r="C893" s="192" t="str">
        <f>IF(H893&lt;&gt;"",COUNTA($H$12:H893),"")</f>
        <v/>
      </c>
      <c r="D893" s="14"/>
      <c r="E893" s="193" t="s">
        <v>862</v>
      </c>
      <c r="F893" s="114"/>
      <c r="G893" s="37"/>
      <c r="H893" s="160"/>
      <c r="I893" s="158">
        <f>SUM(I894:I906)</f>
        <v>0</v>
      </c>
      <c r="K893" s="141">
        <f>Tabela1[[#This Row],[Količina]]-Tabela1[[#This Row],[Cena skupaj]]</f>
        <v>0</v>
      </c>
      <c r="L893" s="162">
        <f>IF(Tabela1[[#This Row],[Cena za enoto]]=1,Tabela1[[#This Row],[Količina]],0)</f>
        <v>0</v>
      </c>
      <c r="M893" s="139">
        <f>Tabela1[[#This Row],[Cena za enoto]]</f>
        <v>0</v>
      </c>
      <c r="N893" s="139">
        <f t="shared" si="53"/>
        <v>0</v>
      </c>
    </row>
    <row r="894" spans="1:14">
      <c r="A894" s="139">
        <v>888</v>
      </c>
      <c r="B894" s="98"/>
      <c r="C894" s="132" t="str">
        <f>IF(H894&lt;&gt;"",COUNTA($H$12:H894),"")</f>
        <v/>
      </c>
      <c r="D894" s="15"/>
      <c r="E894" s="214" t="s">
        <v>1054</v>
      </c>
      <c r="F894" s="83"/>
      <c r="G894" s="16"/>
      <c r="H894" s="159"/>
      <c r="I894" s="177" t="str">
        <f t="shared" ref="I894:I906" si="57">IF(ISNUMBER(G894),ROUND(G894*H894,2),"")</f>
        <v/>
      </c>
      <c r="L894" s="162">
        <f>IF(Tabela1[[#This Row],[Cena za enoto]]=1,Tabela1[[#This Row],[Količina]],0)</f>
        <v>0</v>
      </c>
      <c r="M894" s="139">
        <f>Tabela1[[#This Row],[Cena za enoto]]</f>
        <v>0</v>
      </c>
      <c r="N894" s="139">
        <f t="shared" si="53"/>
        <v>0</v>
      </c>
    </row>
    <row r="895" spans="1:14" ht="22.5">
      <c r="A895" s="139">
        <v>889</v>
      </c>
      <c r="B895" s="98"/>
      <c r="C895" s="132">
        <f>IF(H895&lt;&gt;"",COUNTA($H$12:H895),"")</f>
        <v>496</v>
      </c>
      <c r="D895" s="15" t="s">
        <v>3254</v>
      </c>
      <c r="E895" s="131" t="s">
        <v>1001</v>
      </c>
      <c r="F895" s="83" t="s">
        <v>126</v>
      </c>
      <c r="G895" s="16">
        <v>1833</v>
      </c>
      <c r="H895" s="169">
        <v>0</v>
      </c>
      <c r="I895" s="177">
        <f t="shared" si="57"/>
        <v>0</v>
      </c>
      <c r="K895" s="141">
        <f>Tabela1[[#This Row],[Količina]]-Tabela1[[#This Row],[Cena skupaj]]</f>
        <v>1833</v>
      </c>
      <c r="L895" s="162">
        <f>IF(Tabela1[[#This Row],[Cena za enoto]]=1,Tabela1[[#This Row],[Količina]],0)</f>
        <v>0</v>
      </c>
      <c r="M895" s="139">
        <f>Tabela1[[#This Row],[Cena za enoto]]</f>
        <v>0</v>
      </c>
      <c r="N895" s="139">
        <f t="shared" si="53"/>
        <v>0</v>
      </c>
    </row>
    <row r="896" spans="1:14" ht="22.5">
      <c r="A896" s="139">
        <v>890</v>
      </c>
      <c r="B896" s="98"/>
      <c r="C896" s="132">
        <f>IF(H896&lt;&gt;"",COUNTA($H$12:H896),"")</f>
        <v>497</v>
      </c>
      <c r="D896" s="15" t="s">
        <v>3255</v>
      </c>
      <c r="E896" s="131" t="s">
        <v>1002</v>
      </c>
      <c r="F896" s="83" t="s">
        <v>126</v>
      </c>
      <c r="G896" s="16">
        <v>4900</v>
      </c>
      <c r="H896" s="169">
        <v>0</v>
      </c>
      <c r="I896" s="177">
        <f t="shared" si="57"/>
        <v>0</v>
      </c>
      <c r="K896" s="141">
        <f>Tabela1[[#This Row],[Količina]]-Tabela1[[#This Row],[Cena skupaj]]</f>
        <v>4900</v>
      </c>
      <c r="L896" s="162">
        <f>IF(Tabela1[[#This Row],[Cena za enoto]]=1,Tabela1[[#This Row],[Količina]],0)</f>
        <v>0</v>
      </c>
      <c r="M896" s="139">
        <f>Tabela1[[#This Row],[Cena za enoto]]</f>
        <v>0</v>
      </c>
      <c r="N896" s="139">
        <f t="shared" si="53"/>
        <v>0</v>
      </c>
    </row>
    <row r="897" spans="1:14">
      <c r="A897" s="139">
        <v>891</v>
      </c>
      <c r="B897" s="98"/>
      <c r="C897" s="132" t="str">
        <f>IF(H897&lt;&gt;"",COUNTA($H$12:H897),"")</f>
        <v/>
      </c>
      <c r="D897" s="15"/>
      <c r="E897" s="214" t="s">
        <v>1055</v>
      </c>
      <c r="F897" s="83"/>
      <c r="G897" s="16"/>
      <c r="H897" s="159"/>
      <c r="I897" s="177" t="str">
        <f t="shared" si="57"/>
        <v/>
      </c>
      <c r="L897" s="162">
        <f>IF(Tabela1[[#This Row],[Cena za enoto]]=1,Tabela1[[#This Row],[Količina]],0)</f>
        <v>0</v>
      </c>
      <c r="M897" s="139">
        <f>Tabela1[[#This Row],[Cena za enoto]]</f>
        <v>0</v>
      </c>
      <c r="N897" s="139">
        <f t="shared" si="53"/>
        <v>0</v>
      </c>
    </row>
    <row r="898" spans="1:14" ht="45">
      <c r="A898" s="139">
        <v>892</v>
      </c>
      <c r="B898" s="98"/>
      <c r="C898" s="132">
        <f>IF(H898&lt;&gt;"",COUNTA($H$12:H898),"")</f>
        <v>498</v>
      </c>
      <c r="D898" s="15" t="s">
        <v>3254</v>
      </c>
      <c r="E898" s="131" t="s">
        <v>1006</v>
      </c>
      <c r="F898" s="83" t="s">
        <v>126</v>
      </c>
      <c r="G898" s="16">
        <v>15</v>
      </c>
      <c r="H898" s="169">
        <v>0</v>
      </c>
      <c r="I898" s="177">
        <f t="shared" si="57"/>
        <v>0</v>
      </c>
      <c r="K898" s="141">
        <f>Tabela1[[#This Row],[Količina]]-Tabela1[[#This Row],[Cena skupaj]]</f>
        <v>15</v>
      </c>
      <c r="L898" s="162">
        <f>IF(Tabela1[[#This Row],[Cena za enoto]]=1,Tabela1[[#This Row],[Količina]],0)</f>
        <v>0</v>
      </c>
      <c r="M898" s="139">
        <f>Tabela1[[#This Row],[Cena za enoto]]</f>
        <v>0</v>
      </c>
      <c r="N898" s="139">
        <f t="shared" si="53"/>
        <v>0</v>
      </c>
    </row>
    <row r="899" spans="1:14" ht="56.25">
      <c r="A899" s="139">
        <v>893</v>
      </c>
      <c r="B899" s="98"/>
      <c r="C899" s="132">
        <f>IF(H899&lt;&gt;"",COUNTA($H$12:H899),"")</f>
        <v>499</v>
      </c>
      <c r="D899" s="15" t="s">
        <v>3255</v>
      </c>
      <c r="E899" s="131" t="s">
        <v>1007</v>
      </c>
      <c r="F899" s="83" t="s">
        <v>126</v>
      </c>
      <c r="G899" s="16">
        <v>1310</v>
      </c>
      <c r="H899" s="169">
        <v>0</v>
      </c>
      <c r="I899" s="177">
        <f t="shared" si="57"/>
        <v>0</v>
      </c>
      <c r="K899" s="141">
        <f>Tabela1[[#This Row],[Količina]]-Tabela1[[#This Row],[Cena skupaj]]</f>
        <v>1310</v>
      </c>
      <c r="L899" s="162">
        <f>IF(Tabela1[[#This Row],[Cena za enoto]]=1,Tabela1[[#This Row],[Količina]],0)</f>
        <v>0</v>
      </c>
      <c r="M899" s="139">
        <f>Tabela1[[#This Row],[Cena za enoto]]</f>
        <v>0</v>
      </c>
      <c r="N899" s="139">
        <f t="shared" si="53"/>
        <v>0</v>
      </c>
    </row>
    <row r="900" spans="1:14">
      <c r="A900" s="139">
        <v>894</v>
      </c>
      <c r="B900" s="98"/>
      <c r="C900" s="132" t="str">
        <f>IF(H900&lt;&gt;"",COUNTA($H$12:H900),"")</f>
        <v/>
      </c>
      <c r="D900" s="15"/>
      <c r="E900" s="214" t="s">
        <v>1056</v>
      </c>
      <c r="F900" s="83"/>
      <c r="G900" s="16"/>
      <c r="H900" s="159"/>
      <c r="I900" s="177" t="str">
        <f t="shared" si="57"/>
        <v/>
      </c>
      <c r="L900" s="162">
        <f>IF(Tabela1[[#This Row],[Cena za enoto]]=1,Tabela1[[#This Row],[Količina]],0)</f>
        <v>0</v>
      </c>
      <c r="M900" s="139">
        <f>Tabela1[[#This Row],[Cena za enoto]]</f>
        <v>0</v>
      </c>
      <c r="N900" s="139">
        <f t="shared" si="53"/>
        <v>0</v>
      </c>
    </row>
    <row r="901" spans="1:14">
      <c r="A901" s="139">
        <v>895</v>
      </c>
      <c r="B901" s="98"/>
      <c r="C901" s="132">
        <f>IF(H901&lt;&gt;"",COUNTA($H$12:H901),"")</f>
        <v>500</v>
      </c>
      <c r="D901" s="15" t="s">
        <v>3254</v>
      </c>
      <c r="E901" s="131" t="s">
        <v>1003</v>
      </c>
      <c r="F901" s="83" t="s">
        <v>68</v>
      </c>
      <c r="G901" s="16">
        <v>3595</v>
      </c>
      <c r="H901" s="169">
        <v>0</v>
      </c>
      <c r="I901" s="177">
        <f t="shared" si="57"/>
        <v>0</v>
      </c>
      <c r="K901" s="141">
        <f>Tabela1[[#This Row],[Količina]]-Tabela1[[#This Row],[Cena skupaj]]</f>
        <v>3595</v>
      </c>
      <c r="L901" s="162">
        <f>IF(Tabela1[[#This Row],[Cena za enoto]]=1,Tabela1[[#This Row],[Količina]],0)</f>
        <v>0</v>
      </c>
      <c r="M901" s="139">
        <f>Tabela1[[#This Row],[Cena za enoto]]</f>
        <v>0</v>
      </c>
      <c r="N901" s="139">
        <f t="shared" si="53"/>
        <v>0</v>
      </c>
    </row>
    <row r="902" spans="1:14">
      <c r="A902" s="139">
        <v>896</v>
      </c>
      <c r="B902" s="98"/>
      <c r="C902" s="132" t="str">
        <f>IF(H902&lt;&gt;"",COUNTA($H$12:H902),"")</f>
        <v/>
      </c>
      <c r="D902" s="15"/>
      <c r="E902" s="214" t="s">
        <v>1057</v>
      </c>
      <c r="F902" s="83"/>
      <c r="G902" s="16"/>
      <c r="H902" s="159"/>
      <c r="I902" s="177" t="str">
        <f t="shared" si="57"/>
        <v/>
      </c>
      <c r="L902" s="162">
        <f>IF(Tabela1[[#This Row],[Cena za enoto]]=1,Tabela1[[#This Row],[Količina]],0)</f>
        <v>0</v>
      </c>
      <c r="M902" s="139">
        <f>Tabela1[[#This Row],[Cena za enoto]]</f>
        <v>0</v>
      </c>
      <c r="N902" s="139">
        <f t="shared" si="53"/>
        <v>0</v>
      </c>
    </row>
    <row r="903" spans="1:14" ht="33.75">
      <c r="A903" s="139">
        <v>897</v>
      </c>
      <c r="B903" s="98"/>
      <c r="C903" s="132">
        <f>IF(H903&lt;&gt;"",COUNTA($H$12:H903),"")</f>
        <v>501</v>
      </c>
      <c r="D903" s="15" t="s">
        <v>3254</v>
      </c>
      <c r="E903" s="131" t="s">
        <v>1004</v>
      </c>
      <c r="F903" s="83" t="s">
        <v>68</v>
      </c>
      <c r="G903" s="16">
        <v>3595</v>
      </c>
      <c r="H903" s="169">
        <v>0</v>
      </c>
      <c r="I903" s="177">
        <f t="shared" si="57"/>
        <v>0</v>
      </c>
      <c r="K903" s="141">
        <f>Tabela1[[#This Row],[Količina]]-Tabela1[[#This Row],[Cena skupaj]]</f>
        <v>3595</v>
      </c>
      <c r="L903" s="162">
        <f>IF(Tabela1[[#This Row],[Cena za enoto]]=1,Tabela1[[#This Row],[Količina]],0)</f>
        <v>0</v>
      </c>
      <c r="M903" s="139">
        <f>Tabela1[[#This Row],[Cena za enoto]]</f>
        <v>0</v>
      </c>
      <c r="N903" s="139">
        <f t="shared" si="53"/>
        <v>0</v>
      </c>
    </row>
    <row r="904" spans="1:14">
      <c r="A904" s="139">
        <v>898</v>
      </c>
      <c r="B904" s="101"/>
      <c r="C904" s="194" t="str">
        <f>IF(H904&lt;&gt;"",COUNTA($H$12:H904),"")</f>
        <v/>
      </c>
      <c r="D904" s="15"/>
      <c r="E904" s="214" t="s">
        <v>1058</v>
      </c>
      <c r="F904" s="83"/>
      <c r="G904" s="16"/>
      <c r="H904" s="159"/>
      <c r="I904" s="177" t="str">
        <f t="shared" si="57"/>
        <v/>
      </c>
      <c r="L904" s="162">
        <f>IF(Tabela1[[#This Row],[Cena za enoto]]=1,Tabela1[[#This Row],[Količina]],0)</f>
        <v>0</v>
      </c>
      <c r="M904" s="139">
        <f>Tabela1[[#This Row],[Cena za enoto]]</f>
        <v>0</v>
      </c>
      <c r="N904" s="139">
        <f t="shared" si="53"/>
        <v>0</v>
      </c>
    </row>
    <row r="905" spans="1:14">
      <c r="A905" s="139">
        <v>899</v>
      </c>
      <c r="B905" s="98"/>
      <c r="C905" s="132">
        <f>IF(H905&lt;&gt;"",COUNTA($H$12:H905),"")</f>
        <v>502</v>
      </c>
      <c r="D905" s="15" t="s">
        <v>3254</v>
      </c>
      <c r="E905" s="131" t="s">
        <v>1005</v>
      </c>
      <c r="F905" s="83" t="s">
        <v>68</v>
      </c>
      <c r="G905" s="16">
        <v>1555</v>
      </c>
      <c r="H905" s="169">
        <v>0</v>
      </c>
      <c r="I905" s="177">
        <f t="shared" si="57"/>
        <v>0</v>
      </c>
      <c r="K905" s="141">
        <f>Tabela1[[#This Row],[Količina]]-Tabela1[[#This Row],[Cena skupaj]]</f>
        <v>1555</v>
      </c>
      <c r="L905" s="162">
        <f>IF(Tabela1[[#This Row],[Cena za enoto]]=1,Tabela1[[#This Row],[Količina]],0)</f>
        <v>0</v>
      </c>
      <c r="M905" s="139">
        <f>Tabela1[[#This Row],[Cena za enoto]]</f>
        <v>0</v>
      </c>
      <c r="N905" s="139">
        <f t="shared" si="53"/>
        <v>0</v>
      </c>
    </row>
    <row r="906" spans="1:14">
      <c r="A906" s="139">
        <v>900</v>
      </c>
      <c r="B906" s="98"/>
      <c r="C906" s="132">
        <f>IF(H906&lt;&gt;"",COUNTA($H$12:H906),"")</f>
        <v>503</v>
      </c>
      <c r="D906" s="15" t="s">
        <v>3255</v>
      </c>
      <c r="E906" s="131" t="s">
        <v>123</v>
      </c>
      <c r="F906" s="83" t="s">
        <v>68</v>
      </c>
      <c r="G906" s="16">
        <v>1555</v>
      </c>
      <c r="H906" s="169">
        <v>0</v>
      </c>
      <c r="I906" s="177">
        <f t="shared" si="57"/>
        <v>0</v>
      </c>
      <c r="K906" s="141">
        <f>Tabela1[[#This Row],[Količina]]-Tabela1[[#This Row],[Cena skupaj]]</f>
        <v>1555</v>
      </c>
      <c r="L906" s="162">
        <f>IF(Tabela1[[#This Row],[Cena za enoto]]=1,Tabela1[[#This Row],[Količina]],0)</f>
        <v>0</v>
      </c>
      <c r="M906" s="139">
        <f>Tabela1[[#This Row],[Cena za enoto]]</f>
        <v>0</v>
      </c>
      <c r="N906" s="139">
        <f t="shared" si="53"/>
        <v>0</v>
      </c>
    </row>
    <row r="907" spans="1:14">
      <c r="A907" s="139">
        <v>901</v>
      </c>
      <c r="B907" s="93">
        <v>3</v>
      </c>
      <c r="C907" s="192" t="str">
        <f>IF(H907&lt;&gt;"",COUNTA($H$12:H907),"")</f>
        <v/>
      </c>
      <c r="D907" s="14"/>
      <c r="E907" s="193" t="s">
        <v>1008</v>
      </c>
      <c r="F907" s="114"/>
      <c r="G907" s="37"/>
      <c r="H907" s="160"/>
      <c r="I907" s="158">
        <f>SUM(I908:I918)</f>
        <v>0</v>
      </c>
      <c r="K907" s="141">
        <f>Tabela1[[#This Row],[Količina]]-Tabela1[[#This Row],[Cena skupaj]]</f>
        <v>0</v>
      </c>
      <c r="L907" s="162">
        <f>IF(Tabela1[[#This Row],[Cena za enoto]]=1,Tabela1[[#This Row],[Količina]],0)</f>
        <v>0</v>
      </c>
      <c r="M907" s="139">
        <f>Tabela1[[#This Row],[Cena za enoto]]</f>
        <v>0</v>
      </c>
      <c r="N907" s="139">
        <f t="shared" si="53"/>
        <v>0</v>
      </c>
    </row>
    <row r="908" spans="1:14">
      <c r="A908" s="139">
        <v>902</v>
      </c>
      <c r="B908" s="98"/>
      <c r="C908" s="132" t="str">
        <f>IF(H908&lt;&gt;"",COUNTA($H$12:H908),"")</f>
        <v/>
      </c>
      <c r="D908" s="15"/>
      <c r="E908" s="214" t="s">
        <v>1059</v>
      </c>
      <c r="F908" s="83"/>
      <c r="G908" s="16"/>
      <c r="H908" s="159"/>
      <c r="I908" s="177" t="str">
        <f t="shared" ref="I908:I918" si="58">IF(ISNUMBER(G908),ROUND(G908*H908,2),"")</f>
        <v/>
      </c>
      <c r="L908" s="162">
        <f>IF(Tabela1[[#This Row],[Cena za enoto]]=1,Tabela1[[#This Row],[Količina]],0)</f>
        <v>0</v>
      </c>
      <c r="M908" s="139">
        <f>Tabela1[[#This Row],[Cena za enoto]]</f>
        <v>0</v>
      </c>
      <c r="N908" s="139">
        <f t="shared" si="53"/>
        <v>0</v>
      </c>
    </row>
    <row r="909" spans="1:14" ht="56.25">
      <c r="A909" s="139">
        <v>903</v>
      </c>
      <c r="B909" s="98"/>
      <c r="C909" s="132">
        <f>IF(H909&lt;&gt;"",COUNTA($H$12:H909),"")</f>
        <v>504</v>
      </c>
      <c r="D909" s="15" t="s">
        <v>3254</v>
      </c>
      <c r="E909" s="131" t="s">
        <v>1015</v>
      </c>
      <c r="F909" s="83" t="s">
        <v>126</v>
      </c>
      <c r="G909" s="16">
        <v>10</v>
      </c>
      <c r="H909" s="169">
        <v>0</v>
      </c>
      <c r="I909" s="177">
        <f t="shared" si="58"/>
        <v>0</v>
      </c>
      <c r="K909" s="141">
        <f>Tabela1[[#This Row],[Količina]]-Tabela1[[#This Row],[Cena skupaj]]</f>
        <v>10</v>
      </c>
      <c r="L909" s="162">
        <f>IF(Tabela1[[#This Row],[Cena za enoto]]=1,Tabela1[[#This Row],[Količina]],0)</f>
        <v>0</v>
      </c>
      <c r="M909" s="139">
        <f>Tabela1[[#This Row],[Cena za enoto]]</f>
        <v>0</v>
      </c>
      <c r="N909" s="139">
        <f t="shared" si="53"/>
        <v>0</v>
      </c>
    </row>
    <row r="910" spans="1:14" ht="45">
      <c r="A910" s="139">
        <v>904</v>
      </c>
      <c r="B910" s="98"/>
      <c r="C910" s="132">
        <f>IF(H910&lt;&gt;"",COUNTA($H$12:H910),"")</f>
        <v>505</v>
      </c>
      <c r="D910" s="15" t="s">
        <v>3255</v>
      </c>
      <c r="E910" s="131" t="s">
        <v>1016</v>
      </c>
      <c r="F910" s="83" t="s">
        <v>126</v>
      </c>
      <c r="G910" s="16">
        <v>985</v>
      </c>
      <c r="H910" s="169">
        <v>0</v>
      </c>
      <c r="I910" s="177">
        <f t="shared" si="58"/>
        <v>0</v>
      </c>
      <c r="K910" s="141">
        <f>Tabela1[[#This Row],[Količina]]-Tabela1[[#This Row],[Cena skupaj]]</f>
        <v>985</v>
      </c>
      <c r="L910" s="162">
        <f>IF(Tabela1[[#This Row],[Cena za enoto]]=1,Tabela1[[#This Row],[Količina]],0)</f>
        <v>0</v>
      </c>
      <c r="M910" s="139">
        <f>Tabela1[[#This Row],[Cena za enoto]]</f>
        <v>0</v>
      </c>
      <c r="N910" s="139">
        <f t="shared" ref="N910:N973" si="59">L910*M910</f>
        <v>0</v>
      </c>
    </row>
    <row r="911" spans="1:14" ht="22.5">
      <c r="A911" s="139">
        <v>905</v>
      </c>
      <c r="B911" s="98"/>
      <c r="C911" s="132">
        <f>IF(H911&lt;&gt;"",COUNTA($H$12:H911),"")</f>
        <v>506</v>
      </c>
      <c r="D911" s="15" t="s">
        <v>3256</v>
      </c>
      <c r="E911" s="131" t="s">
        <v>1009</v>
      </c>
      <c r="F911" s="83" t="s">
        <v>68</v>
      </c>
      <c r="G911" s="16">
        <v>3180</v>
      </c>
      <c r="H911" s="169">
        <v>0</v>
      </c>
      <c r="I911" s="177">
        <f t="shared" si="58"/>
        <v>0</v>
      </c>
      <c r="K911" s="141">
        <f>Tabela1[[#This Row],[Količina]]-Tabela1[[#This Row],[Cena skupaj]]</f>
        <v>3180</v>
      </c>
      <c r="L911" s="162">
        <f>IF(Tabela1[[#This Row],[Cena za enoto]]=1,Tabela1[[#This Row],[Količina]],0)</f>
        <v>0</v>
      </c>
      <c r="M911" s="139">
        <f>Tabela1[[#This Row],[Cena za enoto]]</f>
        <v>0</v>
      </c>
      <c r="N911" s="139">
        <f t="shared" si="59"/>
        <v>0</v>
      </c>
    </row>
    <row r="912" spans="1:14">
      <c r="A912" s="139">
        <v>906</v>
      </c>
      <c r="B912" s="98"/>
      <c r="C912" s="132" t="str">
        <f>IF(H912&lt;&gt;"",COUNTA($H$12:H912),"")</f>
        <v/>
      </c>
      <c r="D912" s="15"/>
      <c r="E912" s="214" t="s">
        <v>1060</v>
      </c>
      <c r="F912" s="83"/>
      <c r="G912" s="16"/>
      <c r="H912" s="159"/>
      <c r="I912" s="177" t="str">
        <f t="shared" si="58"/>
        <v/>
      </c>
      <c r="L912" s="162">
        <f>IF(Tabela1[[#This Row],[Cena za enoto]]=1,Tabela1[[#This Row],[Količina]],0)</f>
        <v>0</v>
      </c>
      <c r="M912" s="139">
        <f>Tabela1[[#This Row],[Cena za enoto]]</f>
        <v>0</v>
      </c>
      <c r="N912" s="139">
        <f t="shared" si="59"/>
        <v>0</v>
      </c>
    </row>
    <row r="913" spans="1:14" ht="22.5">
      <c r="A913" s="139">
        <v>907</v>
      </c>
      <c r="B913" s="98"/>
      <c r="C913" s="132">
        <f>IF(H913&lt;&gt;"",COUNTA($H$12:H913),"")</f>
        <v>507</v>
      </c>
      <c r="D913" s="15" t="s">
        <v>3254</v>
      </c>
      <c r="E913" s="131" t="s">
        <v>1010</v>
      </c>
      <c r="F913" s="83" t="s">
        <v>68</v>
      </c>
      <c r="G913" s="16">
        <v>3180</v>
      </c>
      <c r="H913" s="169">
        <v>0</v>
      </c>
      <c r="I913" s="177">
        <f t="shared" si="58"/>
        <v>0</v>
      </c>
      <c r="K913" s="141">
        <f>Tabela1[[#This Row],[Količina]]-Tabela1[[#This Row],[Cena skupaj]]</f>
        <v>3180</v>
      </c>
      <c r="L913" s="162">
        <f>IF(Tabela1[[#This Row],[Cena za enoto]]=1,Tabela1[[#This Row],[Količina]],0)</f>
        <v>0</v>
      </c>
      <c r="M913" s="139">
        <f>Tabela1[[#This Row],[Cena za enoto]]</f>
        <v>0</v>
      </c>
      <c r="N913" s="139">
        <f t="shared" si="59"/>
        <v>0</v>
      </c>
    </row>
    <row r="914" spans="1:14" ht="22.5">
      <c r="A914" s="139">
        <v>908</v>
      </c>
      <c r="B914" s="98"/>
      <c r="C914" s="132">
        <f>IF(H914&lt;&gt;"",COUNTA($H$12:H914),"")</f>
        <v>508</v>
      </c>
      <c r="D914" s="15" t="s">
        <v>3255</v>
      </c>
      <c r="E914" s="131" t="s">
        <v>1011</v>
      </c>
      <c r="F914" s="83" t="s">
        <v>68</v>
      </c>
      <c r="G914" s="16">
        <v>50</v>
      </c>
      <c r="H914" s="169">
        <v>0</v>
      </c>
      <c r="I914" s="177">
        <f t="shared" si="58"/>
        <v>0</v>
      </c>
      <c r="K914" s="141">
        <f>Tabela1[[#This Row],[Količina]]-Tabela1[[#This Row],[Cena skupaj]]</f>
        <v>50</v>
      </c>
      <c r="L914" s="162">
        <f>IF(Tabela1[[#This Row],[Cena za enoto]]=1,Tabela1[[#This Row],[Količina]],0)</f>
        <v>0</v>
      </c>
      <c r="M914" s="139">
        <f>Tabela1[[#This Row],[Cena za enoto]]</f>
        <v>0</v>
      </c>
      <c r="N914" s="139">
        <f t="shared" si="59"/>
        <v>0</v>
      </c>
    </row>
    <row r="915" spans="1:14" ht="22.5">
      <c r="A915" s="139">
        <v>909</v>
      </c>
      <c r="B915" s="98"/>
      <c r="C915" s="132">
        <f>IF(H915&lt;&gt;"",COUNTA($H$12:H915),"")</f>
        <v>509</v>
      </c>
      <c r="D915" s="15" t="s">
        <v>3256</v>
      </c>
      <c r="E915" s="131" t="s">
        <v>1012</v>
      </c>
      <c r="F915" s="83" t="s">
        <v>68</v>
      </c>
      <c r="G915" s="16">
        <v>30</v>
      </c>
      <c r="H915" s="169">
        <v>0</v>
      </c>
      <c r="I915" s="177">
        <f t="shared" si="58"/>
        <v>0</v>
      </c>
      <c r="K915" s="141">
        <f>Tabela1[[#This Row],[Količina]]-Tabela1[[#This Row],[Cena skupaj]]</f>
        <v>30</v>
      </c>
      <c r="L915" s="162">
        <f>IF(Tabela1[[#This Row],[Cena za enoto]]=1,Tabela1[[#This Row],[Količina]],0)</f>
        <v>0</v>
      </c>
      <c r="M915" s="139">
        <f>Tabela1[[#This Row],[Cena za enoto]]</f>
        <v>0</v>
      </c>
      <c r="N915" s="139">
        <f t="shared" si="59"/>
        <v>0</v>
      </c>
    </row>
    <row r="916" spans="1:14">
      <c r="A916" s="139">
        <v>910</v>
      </c>
      <c r="B916" s="98"/>
      <c r="C916" s="132" t="str">
        <f>IF(H916&lt;&gt;"",COUNTA($H$12:H916),"")</f>
        <v/>
      </c>
      <c r="D916" s="15"/>
      <c r="E916" s="214" t="s">
        <v>1061</v>
      </c>
      <c r="F916" s="83"/>
      <c r="G916" s="16"/>
      <c r="H916" s="159"/>
      <c r="I916" s="177" t="str">
        <f t="shared" si="58"/>
        <v/>
      </c>
      <c r="L916" s="162">
        <f>IF(Tabela1[[#This Row],[Cena za enoto]]=1,Tabela1[[#This Row],[Količina]],0)</f>
        <v>0</v>
      </c>
      <c r="M916" s="139">
        <f>Tabela1[[#This Row],[Cena za enoto]]</f>
        <v>0</v>
      </c>
      <c r="N916" s="139">
        <f t="shared" si="59"/>
        <v>0</v>
      </c>
    </row>
    <row r="917" spans="1:14" ht="33.75">
      <c r="A917" s="139">
        <v>911</v>
      </c>
      <c r="B917" s="98"/>
      <c r="C917" s="132">
        <f>IF(H917&lt;&gt;"",COUNTA($H$12:H917),"")</f>
        <v>510</v>
      </c>
      <c r="D917" s="15" t="s">
        <v>3254</v>
      </c>
      <c r="E917" s="131" t="s">
        <v>1013</v>
      </c>
      <c r="F917" s="83" t="s">
        <v>14</v>
      </c>
      <c r="G917" s="16">
        <v>725</v>
      </c>
      <c r="H917" s="169">
        <v>0</v>
      </c>
      <c r="I917" s="177">
        <f t="shared" si="58"/>
        <v>0</v>
      </c>
      <c r="K917" s="141">
        <f>Tabela1[[#This Row],[Količina]]-Tabela1[[#This Row],[Cena skupaj]]</f>
        <v>725</v>
      </c>
      <c r="L917" s="162">
        <f>IF(Tabela1[[#This Row],[Cena za enoto]]=1,Tabela1[[#This Row],[Količina]],0)</f>
        <v>0</v>
      </c>
      <c r="M917" s="139">
        <f>Tabela1[[#This Row],[Cena za enoto]]</f>
        <v>0</v>
      </c>
      <c r="N917" s="139">
        <f t="shared" si="59"/>
        <v>0</v>
      </c>
    </row>
    <row r="918" spans="1:14" ht="22.5">
      <c r="A918" s="139">
        <v>912</v>
      </c>
      <c r="B918" s="98"/>
      <c r="C918" s="132">
        <f>IF(H918&lt;&gt;"",COUNTA($H$12:H918),"")</f>
        <v>511</v>
      </c>
      <c r="D918" s="15" t="s">
        <v>3256</v>
      </c>
      <c r="E918" s="131" t="s">
        <v>1014</v>
      </c>
      <c r="F918" s="83" t="s">
        <v>14</v>
      </c>
      <c r="G918" s="16">
        <v>27</v>
      </c>
      <c r="H918" s="169">
        <v>0</v>
      </c>
      <c r="I918" s="177">
        <f t="shared" si="58"/>
        <v>0</v>
      </c>
      <c r="K918" s="141">
        <f>Tabela1[[#This Row],[Količina]]-Tabela1[[#This Row],[Cena skupaj]]</f>
        <v>27</v>
      </c>
      <c r="L918" s="162">
        <f>IF(Tabela1[[#This Row],[Cena za enoto]]=1,Tabela1[[#This Row],[Količina]],0)</f>
        <v>0</v>
      </c>
      <c r="M918" s="139">
        <f>Tabela1[[#This Row],[Cena za enoto]]</f>
        <v>0</v>
      </c>
      <c r="N918" s="139">
        <f t="shared" si="59"/>
        <v>0</v>
      </c>
    </row>
    <row r="919" spans="1:14">
      <c r="A919" s="139">
        <v>913</v>
      </c>
      <c r="B919" s="93">
        <v>3</v>
      </c>
      <c r="C919" s="192" t="str">
        <f>IF(H919&lt;&gt;"",COUNTA($H$12:H919),"")</f>
        <v/>
      </c>
      <c r="D919" s="14"/>
      <c r="E919" s="193" t="s">
        <v>1017</v>
      </c>
      <c r="F919" s="114"/>
      <c r="G919" s="37"/>
      <c r="H919" s="160"/>
      <c r="I919" s="158">
        <f>SUM(I920:I940)</f>
        <v>0</v>
      </c>
      <c r="K919" s="141">
        <f>Tabela1[[#This Row],[Količina]]-Tabela1[[#This Row],[Cena skupaj]]</f>
        <v>0</v>
      </c>
      <c r="L919" s="162">
        <f>IF(Tabela1[[#This Row],[Cena za enoto]]=1,Tabela1[[#This Row],[Količina]],0)</f>
        <v>0</v>
      </c>
      <c r="M919" s="139">
        <f>Tabela1[[#This Row],[Cena za enoto]]</f>
        <v>0</v>
      </c>
      <c r="N919" s="139">
        <f t="shared" si="59"/>
        <v>0</v>
      </c>
    </row>
    <row r="920" spans="1:14">
      <c r="A920" s="139">
        <v>914</v>
      </c>
      <c r="B920" s="98"/>
      <c r="C920" s="132" t="str">
        <f>IF(H920&lt;&gt;"",COUNTA($H$12:H920),"")</f>
        <v/>
      </c>
      <c r="D920" s="15"/>
      <c r="E920" s="214" t="s">
        <v>1062</v>
      </c>
      <c r="F920" s="83"/>
      <c r="G920" s="16"/>
      <c r="H920" s="159"/>
      <c r="I920" s="177" t="str">
        <f t="shared" ref="I920:I940" si="60">IF(ISNUMBER(G920),ROUND(G920*H920,2),"")</f>
        <v/>
      </c>
      <c r="L920" s="162">
        <f>IF(Tabela1[[#This Row],[Cena za enoto]]=1,Tabela1[[#This Row],[Količina]],0)</f>
        <v>0</v>
      </c>
      <c r="M920" s="139">
        <f>Tabela1[[#This Row],[Cena za enoto]]</f>
        <v>0</v>
      </c>
      <c r="N920" s="139">
        <f t="shared" si="59"/>
        <v>0</v>
      </c>
    </row>
    <row r="921" spans="1:14">
      <c r="A921" s="139">
        <v>915</v>
      </c>
      <c r="B921" s="101"/>
      <c r="C921" s="194">
        <f>IF(H921&lt;&gt;"",COUNTA($H$12:H921),"")</f>
        <v>512</v>
      </c>
      <c r="D921" s="15" t="s">
        <v>3254</v>
      </c>
      <c r="E921" s="131" t="s">
        <v>1018</v>
      </c>
      <c r="F921" s="83" t="s">
        <v>14</v>
      </c>
      <c r="G921" s="16">
        <v>224</v>
      </c>
      <c r="H921" s="169">
        <v>0</v>
      </c>
      <c r="I921" s="177">
        <f t="shared" si="60"/>
        <v>0</v>
      </c>
      <c r="K921" s="141">
        <f>Tabela1[[#This Row],[Količina]]-Tabela1[[#This Row],[Cena skupaj]]</f>
        <v>224</v>
      </c>
      <c r="L921" s="162">
        <f>IF(Tabela1[[#This Row],[Cena za enoto]]=1,Tabela1[[#This Row],[Količina]],0)</f>
        <v>0</v>
      </c>
      <c r="M921" s="139">
        <f>Tabela1[[#This Row],[Cena za enoto]]</f>
        <v>0</v>
      </c>
      <c r="N921" s="139">
        <f t="shared" si="59"/>
        <v>0</v>
      </c>
    </row>
    <row r="922" spans="1:14">
      <c r="A922" s="139">
        <v>916</v>
      </c>
      <c r="B922" s="98"/>
      <c r="C922" s="132" t="str">
        <f>IF(H922&lt;&gt;"",COUNTA($H$12:H922),"")</f>
        <v/>
      </c>
      <c r="D922" s="15"/>
      <c r="E922" s="214" t="s">
        <v>1063</v>
      </c>
      <c r="F922" s="83"/>
      <c r="G922" s="16"/>
      <c r="H922" s="159"/>
      <c r="I922" s="177" t="str">
        <f t="shared" si="60"/>
        <v/>
      </c>
      <c r="L922" s="162">
        <f>IF(Tabela1[[#This Row],[Cena za enoto]]=1,Tabela1[[#This Row],[Količina]],0)</f>
        <v>0</v>
      </c>
      <c r="M922" s="139">
        <f>Tabela1[[#This Row],[Cena za enoto]]</f>
        <v>0</v>
      </c>
      <c r="N922" s="139">
        <f t="shared" si="59"/>
        <v>0</v>
      </c>
    </row>
    <row r="923" spans="1:14">
      <c r="A923" s="139">
        <v>917</v>
      </c>
      <c r="B923" s="98"/>
      <c r="C923" s="132" t="str">
        <f>IF(H923&lt;&gt;"",COUNTA($H$12:H923),"")</f>
        <v/>
      </c>
      <c r="D923" s="15"/>
      <c r="E923" s="214" t="s">
        <v>1064</v>
      </c>
      <c r="F923" s="83"/>
      <c r="G923" s="16"/>
      <c r="H923" s="159"/>
      <c r="I923" s="177" t="str">
        <f t="shared" si="60"/>
        <v/>
      </c>
      <c r="L923" s="162">
        <f>IF(Tabela1[[#This Row],[Cena za enoto]]=1,Tabela1[[#This Row],[Količina]],0)</f>
        <v>0</v>
      </c>
      <c r="M923" s="139">
        <f>Tabela1[[#This Row],[Cena za enoto]]</f>
        <v>0</v>
      </c>
      <c r="N923" s="139">
        <f t="shared" si="59"/>
        <v>0</v>
      </c>
    </row>
    <row r="924" spans="1:14">
      <c r="A924" s="139">
        <v>918</v>
      </c>
      <c r="B924" s="98"/>
      <c r="C924" s="132">
        <f>IF(H924&lt;&gt;"",COUNTA($H$12:H924),"")</f>
        <v>513</v>
      </c>
      <c r="D924" s="15" t="s">
        <v>3254</v>
      </c>
      <c r="E924" s="131" t="s">
        <v>1019</v>
      </c>
      <c r="F924" s="83" t="s">
        <v>126</v>
      </c>
      <c r="G924" s="16">
        <v>340</v>
      </c>
      <c r="H924" s="169">
        <v>0</v>
      </c>
      <c r="I924" s="177">
        <f t="shared" si="60"/>
        <v>0</v>
      </c>
      <c r="K924" s="141">
        <f>Tabela1[[#This Row],[Količina]]-Tabela1[[#This Row],[Cena skupaj]]</f>
        <v>340</v>
      </c>
      <c r="L924" s="162">
        <f>IF(Tabela1[[#This Row],[Cena za enoto]]=1,Tabela1[[#This Row],[Količina]],0)</f>
        <v>0</v>
      </c>
      <c r="M924" s="139">
        <f>Tabela1[[#This Row],[Cena za enoto]]</f>
        <v>0</v>
      </c>
      <c r="N924" s="139">
        <f t="shared" si="59"/>
        <v>0</v>
      </c>
    </row>
    <row r="925" spans="1:14">
      <c r="A925" s="139">
        <v>919</v>
      </c>
      <c r="B925" s="98"/>
      <c r="C925" s="132" t="str">
        <f>IF(H925&lt;&gt;"",COUNTA($H$12:H925),"")</f>
        <v/>
      </c>
      <c r="D925" s="15"/>
      <c r="E925" s="214" t="s">
        <v>1065</v>
      </c>
      <c r="F925" s="83"/>
      <c r="G925" s="16"/>
      <c r="H925" s="159"/>
      <c r="I925" s="177" t="str">
        <f t="shared" si="60"/>
        <v/>
      </c>
      <c r="L925" s="162">
        <f>IF(Tabela1[[#This Row],[Cena za enoto]]=1,Tabela1[[#This Row],[Količina]],0)</f>
        <v>0</v>
      </c>
      <c r="M925" s="139">
        <f>Tabela1[[#This Row],[Cena za enoto]]</f>
        <v>0</v>
      </c>
      <c r="N925" s="139">
        <f t="shared" si="59"/>
        <v>0</v>
      </c>
    </row>
    <row r="926" spans="1:14" ht="22.5">
      <c r="A926" s="139">
        <v>920</v>
      </c>
      <c r="B926" s="98"/>
      <c r="C926" s="132">
        <f>IF(H926&lt;&gt;"",COUNTA($H$12:H926),"")</f>
        <v>514</v>
      </c>
      <c r="D926" s="15" t="s">
        <v>3254</v>
      </c>
      <c r="E926" s="131" t="s">
        <v>1020</v>
      </c>
      <c r="F926" s="83" t="s">
        <v>126</v>
      </c>
      <c r="G926" s="16">
        <v>31</v>
      </c>
      <c r="H926" s="169">
        <v>0</v>
      </c>
      <c r="I926" s="177">
        <f t="shared" si="60"/>
        <v>0</v>
      </c>
      <c r="K926" s="141">
        <f>Tabela1[[#This Row],[Količina]]-Tabela1[[#This Row],[Cena skupaj]]</f>
        <v>31</v>
      </c>
      <c r="L926" s="162">
        <f>IF(Tabela1[[#This Row],[Cena za enoto]]=1,Tabela1[[#This Row],[Količina]],0)</f>
        <v>0</v>
      </c>
      <c r="M926" s="139">
        <f>Tabela1[[#This Row],[Cena za enoto]]</f>
        <v>0</v>
      </c>
      <c r="N926" s="139">
        <f t="shared" si="59"/>
        <v>0</v>
      </c>
    </row>
    <row r="927" spans="1:14" ht="33.75">
      <c r="A927" s="139">
        <v>921</v>
      </c>
      <c r="B927" s="98"/>
      <c r="C927" s="132">
        <f>IF(H927&lt;&gt;"",COUNTA($H$12:H927),"")</f>
        <v>515</v>
      </c>
      <c r="D927" s="15" t="s">
        <v>3255</v>
      </c>
      <c r="E927" s="131" t="s">
        <v>1021</v>
      </c>
      <c r="F927" s="83" t="s">
        <v>126</v>
      </c>
      <c r="G927" s="16">
        <v>107</v>
      </c>
      <c r="H927" s="169">
        <v>0</v>
      </c>
      <c r="I927" s="177">
        <f t="shared" si="60"/>
        <v>0</v>
      </c>
      <c r="K927" s="141">
        <f>Tabela1[[#This Row],[Količina]]-Tabela1[[#This Row],[Cena skupaj]]</f>
        <v>107</v>
      </c>
      <c r="L927" s="162">
        <f>IF(Tabela1[[#This Row],[Cena za enoto]]=1,Tabela1[[#This Row],[Količina]],0)</f>
        <v>0</v>
      </c>
      <c r="M927" s="139">
        <f>Tabela1[[#This Row],[Cena za enoto]]</f>
        <v>0</v>
      </c>
      <c r="N927" s="139">
        <f t="shared" si="59"/>
        <v>0</v>
      </c>
    </row>
    <row r="928" spans="1:14">
      <c r="A928" s="139">
        <v>922</v>
      </c>
      <c r="B928" s="98"/>
      <c r="C928" s="132">
        <f>IF(H928&lt;&gt;"",COUNTA($H$12:H928),"")</f>
        <v>516</v>
      </c>
      <c r="D928" s="15" t="s">
        <v>3256</v>
      </c>
      <c r="E928" s="131" t="s">
        <v>1022</v>
      </c>
      <c r="F928" s="83" t="s">
        <v>126</v>
      </c>
      <c r="G928" s="16">
        <v>180</v>
      </c>
      <c r="H928" s="169">
        <v>0</v>
      </c>
      <c r="I928" s="177">
        <f t="shared" si="60"/>
        <v>0</v>
      </c>
      <c r="K928" s="141">
        <f>Tabela1[[#This Row],[Količina]]-Tabela1[[#This Row],[Cena skupaj]]</f>
        <v>180</v>
      </c>
      <c r="L928" s="162">
        <f>IF(Tabela1[[#This Row],[Cena za enoto]]=1,Tabela1[[#This Row],[Količina]],0)</f>
        <v>0</v>
      </c>
      <c r="M928" s="139">
        <f>Tabela1[[#This Row],[Cena za enoto]]</f>
        <v>0</v>
      </c>
      <c r="N928" s="139">
        <f t="shared" si="59"/>
        <v>0</v>
      </c>
    </row>
    <row r="929" spans="1:14">
      <c r="A929" s="139">
        <v>923</v>
      </c>
      <c r="B929" s="98"/>
      <c r="C929" s="132" t="str">
        <f>IF(H929&lt;&gt;"",COUNTA($H$12:H929),"")</f>
        <v/>
      </c>
      <c r="D929" s="15"/>
      <c r="E929" s="214" t="s">
        <v>1066</v>
      </c>
      <c r="F929" s="83"/>
      <c r="G929" s="16"/>
      <c r="H929" s="159"/>
      <c r="I929" s="177" t="str">
        <f t="shared" si="60"/>
        <v/>
      </c>
      <c r="L929" s="162">
        <f>IF(Tabela1[[#This Row],[Cena za enoto]]=1,Tabela1[[#This Row],[Količina]],0)</f>
        <v>0</v>
      </c>
      <c r="M929" s="139">
        <f>Tabela1[[#This Row],[Cena za enoto]]</f>
        <v>0</v>
      </c>
      <c r="N929" s="139">
        <f t="shared" si="59"/>
        <v>0</v>
      </c>
    </row>
    <row r="930" spans="1:14" ht="45">
      <c r="A930" s="139">
        <v>924</v>
      </c>
      <c r="B930" s="98"/>
      <c r="C930" s="132">
        <f>IF(H930&lt;&gt;"",COUNTA($H$12:H930),"")</f>
        <v>517</v>
      </c>
      <c r="D930" s="15" t="s">
        <v>3254</v>
      </c>
      <c r="E930" s="131" t="s">
        <v>1023</v>
      </c>
      <c r="F930" s="83" t="s">
        <v>10</v>
      </c>
      <c r="G930" s="16">
        <v>13</v>
      </c>
      <c r="H930" s="169">
        <v>0</v>
      </c>
      <c r="I930" s="177">
        <f t="shared" si="60"/>
        <v>0</v>
      </c>
      <c r="K930" s="141">
        <f>Tabela1[[#This Row],[Količina]]-Tabela1[[#This Row],[Cena skupaj]]</f>
        <v>13</v>
      </c>
      <c r="L930" s="162">
        <f>IF(Tabela1[[#This Row],[Cena za enoto]]=1,Tabela1[[#This Row],[Količina]],0)</f>
        <v>0</v>
      </c>
      <c r="M930" s="139">
        <f>Tabela1[[#This Row],[Cena za enoto]]</f>
        <v>0</v>
      </c>
      <c r="N930" s="139">
        <f t="shared" si="59"/>
        <v>0</v>
      </c>
    </row>
    <row r="931" spans="1:14">
      <c r="A931" s="139">
        <v>925</v>
      </c>
      <c r="B931" s="98"/>
      <c r="C931" s="132">
        <f>IF(H931&lt;&gt;"",COUNTA($H$12:H931),"")</f>
        <v>518</v>
      </c>
      <c r="D931" s="15" t="s">
        <v>3255</v>
      </c>
      <c r="E931" s="131" t="s">
        <v>1024</v>
      </c>
      <c r="F931" s="83" t="s">
        <v>10</v>
      </c>
      <c r="G931" s="16">
        <v>15</v>
      </c>
      <c r="H931" s="169">
        <v>0</v>
      </c>
      <c r="I931" s="177">
        <f t="shared" si="60"/>
        <v>0</v>
      </c>
      <c r="K931" s="141">
        <f>Tabela1[[#This Row],[Količina]]-Tabela1[[#This Row],[Cena skupaj]]</f>
        <v>15</v>
      </c>
      <c r="L931" s="162">
        <f>IF(Tabela1[[#This Row],[Cena za enoto]]=1,Tabela1[[#This Row],[Količina]],0)</f>
        <v>0</v>
      </c>
      <c r="M931" s="139">
        <f>Tabela1[[#This Row],[Cena za enoto]]</f>
        <v>0</v>
      </c>
      <c r="N931" s="139">
        <f t="shared" si="59"/>
        <v>0</v>
      </c>
    </row>
    <row r="932" spans="1:14" ht="22.5">
      <c r="A932" s="139">
        <v>926</v>
      </c>
      <c r="B932" s="98"/>
      <c r="C932" s="132">
        <f>IF(H932&lt;&gt;"",COUNTA($H$12:H932),"")</f>
        <v>519</v>
      </c>
      <c r="D932" s="15" t="s">
        <v>3256</v>
      </c>
      <c r="E932" s="131" t="s">
        <v>1025</v>
      </c>
      <c r="F932" s="83" t="s">
        <v>14</v>
      </c>
      <c r="G932" s="16">
        <v>258.2</v>
      </c>
      <c r="H932" s="169">
        <v>0</v>
      </c>
      <c r="I932" s="177">
        <f t="shared" si="60"/>
        <v>0</v>
      </c>
      <c r="K932" s="141">
        <f>Tabela1[[#This Row],[Količina]]-Tabela1[[#This Row],[Cena skupaj]]</f>
        <v>258.2</v>
      </c>
      <c r="L932" s="162">
        <f>IF(Tabela1[[#This Row],[Cena za enoto]]=1,Tabela1[[#This Row],[Količina]],0)</f>
        <v>0</v>
      </c>
      <c r="M932" s="139">
        <f>Tabela1[[#This Row],[Cena za enoto]]</f>
        <v>0</v>
      </c>
      <c r="N932" s="139">
        <f t="shared" si="59"/>
        <v>0</v>
      </c>
    </row>
    <row r="933" spans="1:14">
      <c r="A933" s="139">
        <v>927</v>
      </c>
      <c r="B933" s="98"/>
      <c r="C933" s="132">
        <f>IF(H933&lt;&gt;"",COUNTA($H$12:H933),"")</f>
        <v>520</v>
      </c>
      <c r="D933" s="15" t="s">
        <v>3257</v>
      </c>
      <c r="E933" s="131" t="s">
        <v>1026</v>
      </c>
      <c r="F933" s="83" t="s">
        <v>10</v>
      </c>
      <c r="G933" s="16">
        <v>15</v>
      </c>
      <c r="H933" s="169">
        <v>0</v>
      </c>
      <c r="I933" s="177">
        <f t="shared" si="60"/>
        <v>0</v>
      </c>
      <c r="K933" s="141">
        <f>Tabela1[[#This Row],[Količina]]-Tabela1[[#This Row],[Cena skupaj]]</f>
        <v>15</v>
      </c>
      <c r="L933" s="162">
        <f>IF(Tabela1[[#This Row],[Cena za enoto]]=1,Tabela1[[#This Row],[Količina]],0)</f>
        <v>0</v>
      </c>
      <c r="M933" s="139">
        <f>Tabela1[[#This Row],[Cena za enoto]]</f>
        <v>0</v>
      </c>
      <c r="N933" s="139">
        <f t="shared" si="59"/>
        <v>0</v>
      </c>
    </row>
    <row r="934" spans="1:14">
      <c r="A934" s="139">
        <v>928</v>
      </c>
      <c r="B934" s="98"/>
      <c r="C934" s="132">
        <f>IF(H934&lt;&gt;"",COUNTA($H$12:H934),"")</f>
        <v>521</v>
      </c>
      <c r="D934" s="15" t="s">
        <v>3258</v>
      </c>
      <c r="E934" s="131" t="s">
        <v>1027</v>
      </c>
      <c r="F934" s="83" t="s">
        <v>14</v>
      </c>
      <c r="G934" s="16">
        <v>228.2</v>
      </c>
      <c r="H934" s="169">
        <v>0</v>
      </c>
      <c r="I934" s="177">
        <f t="shared" si="60"/>
        <v>0</v>
      </c>
      <c r="K934" s="141">
        <f>Tabela1[[#This Row],[Količina]]-Tabela1[[#This Row],[Cena skupaj]]</f>
        <v>228.2</v>
      </c>
      <c r="L934" s="162">
        <f>IF(Tabela1[[#This Row],[Cena za enoto]]=1,Tabela1[[#This Row],[Količina]],0)</f>
        <v>0</v>
      </c>
      <c r="M934" s="139">
        <f>Tabela1[[#This Row],[Cena za enoto]]</f>
        <v>0</v>
      </c>
      <c r="N934" s="139">
        <f t="shared" si="59"/>
        <v>0</v>
      </c>
    </row>
    <row r="935" spans="1:14" ht="33.75">
      <c r="A935" s="139">
        <v>929</v>
      </c>
      <c r="B935" s="98"/>
      <c r="C935" s="132">
        <f>IF(H935&lt;&gt;"",COUNTA($H$12:H935),"")</f>
        <v>522</v>
      </c>
      <c r="D935" s="15" t="s">
        <v>3259</v>
      </c>
      <c r="E935" s="131" t="s">
        <v>1028</v>
      </c>
      <c r="F935" s="83" t="s">
        <v>14</v>
      </c>
      <c r="G935" s="16">
        <v>258.2</v>
      </c>
      <c r="H935" s="169">
        <v>0</v>
      </c>
      <c r="I935" s="177">
        <f t="shared" si="60"/>
        <v>0</v>
      </c>
      <c r="K935" s="141">
        <f>Tabela1[[#This Row],[Količina]]-Tabela1[[#This Row],[Cena skupaj]]</f>
        <v>258.2</v>
      </c>
      <c r="L935" s="162">
        <f>IF(Tabela1[[#This Row],[Cena za enoto]]=1,Tabela1[[#This Row],[Količina]],0)</f>
        <v>0</v>
      </c>
      <c r="M935" s="139">
        <f>Tabela1[[#This Row],[Cena za enoto]]</f>
        <v>0</v>
      </c>
      <c r="N935" s="139">
        <f t="shared" si="59"/>
        <v>0</v>
      </c>
    </row>
    <row r="936" spans="1:14" ht="22.5">
      <c r="A936" s="139">
        <v>930</v>
      </c>
      <c r="B936" s="98"/>
      <c r="C936" s="132">
        <f>IF(H936&lt;&gt;"",COUNTA($H$12:H936),"")</f>
        <v>523</v>
      </c>
      <c r="D936" s="15" t="s">
        <v>3260</v>
      </c>
      <c r="E936" s="131" t="s">
        <v>1029</v>
      </c>
      <c r="F936" s="83" t="s">
        <v>10</v>
      </c>
      <c r="G936" s="16">
        <v>15</v>
      </c>
      <c r="H936" s="169">
        <v>0</v>
      </c>
      <c r="I936" s="177">
        <f t="shared" si="60"/>
        <v>0</v>
      </c>
      <c r="K936" s="141">
        <f>Tabela1[[#This Row],[Količina]]-Tabela1[[#This Row],[Cena skupaj]]</f>
        <v>15</v>
      </c>
      <c r="L936" s="162">
        <f>IF(Tabela1[[#This Row],[Cena za enoto]]=1,Tabela1[[#This Row],[Količina]],0)</f>
        <v>0</v>
      </c>
      <c r="M936" s="139">
        <f>Tabela1[[#This Row],[Cena za enoto]]</f>
        <v>0</v>
      </c>
      <c r="N936" s="139">
        <f t="shared" si="59"/>
        <v>0</v>
      </c>
    </row>
    <row r="937" spans="1:14" ht="33.75">
      <c r="A937" s="139">
        <v>931</v>
      </c>
      <c r="B937" s="98"/>
      <c r="C937" s="132">
        <f>IF(H937&lt;&gt;"",COUNTA($H$12:H937),"")</f>
        <v>524</v>
      </c>
      <c r="D937" s="15" t="s">
        <v>3261</v>
      </c>
      <c r="E937" s="131" t="s">
        <v>1030</v>
      </c>
      <c r="F937" s="83" t="s">
        <v>10</v>
      </c>
      <c r="G937" s="16">
        <v>1</v>
      </c>
      <c r="H937" s="169">
        <v>0</v>
      </c>
      <c r="I937" s="177">
        <f t="shared" si="60"/>
        <v>0</v>
      </c>
      <c r="K937" s="141">
        <f>Tabela1[[#This Row],[Količina]]-Tabela1[[#This Row],[Cena skupaj]]</f>
        <v>1</v>
      </c>
      <c r="L937" s="162">
        <f>IF(Tabela1[[#This Row],[Cena za enoto]]=1,Tabela1[[#This Row],[Količina]],0)</f>
        <v>0</v>
      </c>
      <c r="M937" s="139">
        <f>Tabela1[[#This Row],[Cena za enoto]]</f>
        <v>0</v>
      </c>
      <c r="N937" s="139">
        <f t="shared" si="59"/>
        <v>0</v>
      </c>
    </row>
    <row r="938" spans="1:14" ht="22.5">
      <c r="A938" s="139">
        <v>932</v>
      </c>
      <c r="B938" s="98"/>
      <c r="C938" s="132">
        <f>IF(H938&lt;&gt;"",COUNTA($H$12:H938),"")</f>
        <v>525</v>
      </c>
      <c r="D938" s="15" t="s">
        <v>3262</v>
      </c>
      <c r="E938" s="131" t="s">
        <v>1031</v>
      </c>
      <c r="F938" s="83" t="s">
        <v>14</v>
      </c>
      <c r="G938" s="16">
        <v>26.4</v>
      </c>
      <c r="H938" s="169">
        <v>0</v>
      </c>
      <c r="I938" s="177">
        <f t="shared" si="60"/>
        <v>0</v>
      </c>
      <c r="K938" s="141">
        <f>Tabela1[[#This Row],[Količina]]-Tabela1[[#This Row],[Cena skupaj]]</f>
        <v>26.4</v>
      </c>
      <c r="L938" s="162">
        <f>IF(Tabela1[[#This Row],[Cena za enoto]]=1,Tabela1[[#This Row],[Količina]],0)</f>
        <v>0</v>
      </c>
      <c r="M938" s="139">
        <f>Tabela1[[#This Row],[Cena za enoto]]</f>
        <v>0</v>
      </c>
      <c r="N938" s="139">
        <f t="shared" si="59"/>
        <v>0</v>
      </c>
    </row>
    <row r="939" spans="1:14" ht="33.75">
      <c r="A939" s="139">
        <v>933</v>
      </c>
      <c r="B939" s="98"/>
      <c r="C939" s="132">
        <f>IF(H939&lt;&gt;"",COUNTA($H$12:H939),"")</f>
        <v>526</v>
      </c>
      <c r="D939" s="15" t="s">
        <v>3263</v>
      </c>
      <c r="E939" s="131" t="s">
        <v>1032</v>
      </c>
      <c r="F939" s="83" t="s">
        <v>14</v>
      </c>
      <c r="G939" s="16">
        <v>107.7</v>
      </c>
      <c r="H939" s="169">
        <v>0</v>
      </c>
      <c r="I939" s="177">
        <f t="shared" si="60"/>
        <v>0</v>
      </c>
      <c r="K939" s="141">
        <f>Tabela1[[#This Row],[Količina]]-Tabela1[[#This Row],[Cena skupaj]]</f>
        <v>107.7</v>
      </c>
      <c r="L939" s="162">
        <f>IF(Tabela1[[#This Row],[Cena za enoto]]=1,Tabela1[[#This Row],[Količina]],0)</f>
        <v>0</v>
      </c>
      <c r="M939" s="139">
        <f>Tabela1[[#This Row],[Cena za enoto]]</f>
        <v>0</v>
      </c>
      <c r="N939" s="139">
        <f t="shared" si="59"/>
        <v>0</v>
      </c>
    </row>
    <row r="940" spans="1:14" ht="33.75">
      <c r="A940" s="139">
        <v>934</v>
      </c>
      <c r="B940" s="98"/>
      <c r="C940" s="132">
        <f>IF(H940&lt;&gt;"",COUNTA($H$12:H940),"")</f>
        <v>527</v>
      </c>
      <c r="D940" s="15" t="s">
        <v>3264</v>
      </c>
      <c r="E940" s="131" t="s">
        <v>1033</v>
      </c>
      <c r="F940" s="83" t="s">
        <v>14</v>
      </c>
      <c r="G940" s="16">
        <v>124.1</v>
      </c>
      <c r="H940" s="169">
        <v>0</v>
      </c>
      <c r="I940" s="177">
        <f t="shared" si="60"/>
        <v>0</v>
      </c>
      <c r="K940" s="141">
        <f>Tabela1[[#This Row],[Količina]]-Tabela1[[#This Row],[Cena skupaj]]</f>
        <v>124.1</v>
      </c>
      <c r="L940" s="162">
        <f>IF(Tabela1[[#This Row],[Cena za enoto]]=1,Tabela1[[#This Row],[Količina]],0)</f>
        <v>0</v>
      </c>
      <c r="M940" s="139">
        <f>Tabela1[[#This Row],[Cena za enoto]]</f>
        <v>0</v>
      </c>
      <c r="N940" s="139">
        <f t="shared" si="59"/>
        <v>0</v>
      </c>
    </row>
    <row r="941" spans="1:14">
      <c r="A941" s="139">
        <v>935</v>
      </c>
      <c r="B941" s="93">
        <v>3</v>
      </c>
      <c r="C941" s="192" t="str">
        <f>IF(H941&lt;&gt;"",COUNTA($H$12:H941),"")</f>
        <v/>
      </c>
      <c r="D941" s="14"/>
      <c r="E941" s="193" t="s">
        <v>1034</v>
      </c>
      <c r="F941" s="114"/>
      <c r="G941" s="37"/>
      <c r="H941" s="160"/>
      <c r="I941" s="158">
        <f>SUM(I942:I945)</f>
        <v>0</v>
      </c>
      <c r="K941" s="141">
        <f>Tabela1[[#This Row],[Količina]]-Tabela1[[#This Row],[Cena skupaj]]</f>
        <v>0</v>
      </c>
      <c r="L941" s="162">
        <f>IF(Tabela1[[#This Row],[Cena za enoto]]=1,Tabela1[[#This Row],[Količina]],0)</f>
        <v>0</v>
      </c>
      <c r="M941" s="139">
        <f>Tabela1[[#This Row],[Cena za enoto]]</f>
        <v>0</v>
      </c>
      <c r="N941" s="139">
        <f t="shared" si="59"/>
        <v>0</v>
      </c>
    </row>
    <row r="942" spans="1:14">
      <c r="A942" s="139">
        <v>936</v>
      </c>
      <c r="B942" s="98"/>
      <c r="C942" s="132" t="str">
        <f>IF(H942&lt;&gt;"",COUNTA($H$12:H942),"")</f>
        <v/>
      </c>
      <c r="D942" s="15"/>
      <c r="E942" s="214" t="s">
        <v>1067</v>
      </c>
      <c r="F942" s="83"/>
      <c r="G942" s="16"/>
      <c r="H942" s="159"/>
      <c r="I942" s="177" t="str">
        <f>IF(ISNUMBER(G942),ROUND(G942*H942,2),"")</f>
        <v/>
      </c>
      <c r="L942" s="162">
        <f>IF(Tabela1[[#This Row],[Cena za enoto]]=1,Tabela1[[#This Row],[Količina]],0)</f>
        <v>0</v>
      </c>
      <c r="M942" s="139">
        <f>Tabela1[[#This Row],[Cena za enoto]]</f>
        <v>0</v>
      </c>
      <c r="N942" s="139">
        <f t="shared" si="59"/>
        <v>0</v>
      </c>
    </row>
    <row r="943" spans="1:14">
      <c r="A943" s="139">
        <v>937</v>
      </c>
      <c r="B943" s="98"/>
      <c r="C943" s="132">
        <f>IF(H943&lt;&gt;"",COUNTA($H$12:H943),"")</f>
        <v>528</v>
      </c>
      <c r="D943" s="15" t="s">
        <v>3254</v>
      </c>
      <c r="E943" s="131" t="s">
        <v>1035</v>
      </c>
      <c r="F943" s="83" t="s">
        <v>14</v>
      </c>
      <c r="G943" s="16">
        <v>392</v>
      </c>
      <c r="H943" s="169">
        <v>0</v>
      </c>
      <c r="I943" s="177">
        <f>IF(ISNUMBER(G943),ROUND(G943*H943,2),"")</f>
        <v>0</v>
      </c>
      <c r="K943" s="141">
        <f>Tabela1[[#This Row],[Količina]]-Tabela1[[#This Row],[Cena skupaj]]</f>
        <v>392</v>
      </c>
      <c r="L943" s="162">
        <f>IF(Tabela1[[#This Row],[Cena za enoto]]=1,Tabela1[[#This Row],[Količina]],0)</f>
        <v>0</v>
      </c>
      <c r="M943" s="139">
        <f>Tabela1[[#This Row],[Cena za enoto]]</f>
        <v>0</v>
      </c>
      <c r="N943" s="139">
        <f t="shared" si="59"/>
        <v>0</v>
      </c>
    </row>
    <row r="944" spans="1:14">
      <c r="A944" s="139">
        <v>938</v>
      </c>
      <c r="B944" s="98"/>
      <c r="C944" s="132" t="str">
        <f>IF(H944&lt;&gt;"",COUNTA($H$12:H944),"")</f>
        <v/>
      </c>
      <c r="D944" s="15"/>
      <c r="E944" s="214" t="s">
        <v>1068</v>
      </c>
      <c r="F944" s="83"/>
      <c r="G944" s="16"/>
      <c r="H944" s="159"/>
      <c r="I944" s="177" t="str">
        <f>IF(ISNUMBER(G944),ROUND(G944*H944,2),"")</f>
        <v/>
      </c>
      <c r="L944" s="162">
        <f>IF(Tabela1[[#This Row],[Cena za enoto]]=1,Tabela1[[#This Row],[Količina]],0)</f>
        <v>0</v>
      </c>
      <c r="M944" s="139">
        <f>Tabela1[[#This Row],[Cena za enoto]]</f>
        <v>0</v>
      </c>
      <c r="N944" s="139">
        <f t="shared" si="59"/>
        <v>0</v>
      </c>
    </row>
    <row r="945" spans="1:14">
      <c r="A945" s="139">
        <v>939</v>
      </c>
      <c r="B945" s="98"/>
      <c r="C945" s="132">
        <f>IF(H945&lt;&gt;"",COUNTA($H$12:H945),"")</f>
        <v>529</v>
      </c>
      <c r="D945" s="15" t="s">
        <v>3254</v>
      </c>
      <c r="E945" s="131" t="s">
        <v>1036</v>
      </c>
      <c r="F945" s="83" t="s">
        <v>10</v>
      </c>
      <c r="G945" s="16">
        <v>5</v>
      </c>
      <c r="H945" s="169">
        <v>0</v>
      </c>
      <c r="I945" s="177">
        <f>IF(ISNUMBER(G945),ROUND(G945*H945,2),"")</f>
        <v>0</v>
      </c>
      <c r="K945" s="141">
        <f>Tabela1[[#This Row],[Količina]]-Tabela1[[#This Row],[Cena skupaj]]</f>
        <v>5</v>
      </c>
      <c r="L945" s="162">
        <f>IF(Tabela1[[#This Row],[Cena za enoto]]=1,Tabela1[[#This Row],[Količina]],0)</f>
        <v>0</v>
      </c>
      <c r="M945" s="139">
        <f>Tabela1[[#This Row],[Cena za enoto]]</f>
        <v>0</v>
      </c>
      <c r="N945" s="139">
        <f t="shared" si="59"/>
        <v>0</v>
      </c>
    </row>
    <row r="946" spans="1:14">
      <c r="A946" s="139">
        <v>940</v>
      </c>
      <c r="B946" s="93">
        <v>3</v>
      </c>
      <c r="C946" s="192" t="str">
        <f>IF(H946&lt;&gt;"",COUNTA($H$12:H946),"")</f>
        <v/>
      </c>
      <c r="D946" s="14"/>
      <c r="E946" s="193" t="s">
        <v>1037</v>
      </c>
      <c r="F946" s="114"/>
      <c r="G946" s="37"/>
      <c r="H946" s="160"/>
      <c r="I946" s="158">
        <f>SUM(I947:I958)</f>
        <v>0</v>
      </c>
      <c r="K946" s="141">
        <f>Tabela1[[#This Row],[Količina]]-Tabela1[[#This Row],[Cena skupaj]]</f>
        <v>0</v>
      </c>
      <c r="L946" s="162">
        <f>IF(Tabela1[[#This Row],[Cena za enoto]]=1,Tabela1[[#This Row],[Količina]],0)</f>
        <v>0</v>
      </c>
      <c r="M946" s="139">
        <f>Tabela1[[#This Row],[Cena za enoto]]</f>
        <v>0</v>
      </c>
      <c r="N946" s="139">
        <f t="shared" si="59"/>
        <v>0</v>
      </c>
    </row>
    <row r="947" spans="1:14">
      <c r="A947" s="139">
        <v>941</v>
      </c>
      <c r="B947" s="98"/>
      <c r="C947" s="132" t="str">
        <f>IF(H947&lt;&gt;"",COUNTA($H$12:H947),"")</f>
        <v/>
      </c>
      <c r="D947" s="15"/>
      <c r="E947" s="214" t="s">
        <v>1069</v>
      </c>
      <c r="F947" s="83"/>
      <c r="G947" s="16"/>
      <c r="H947" s="159"/>
      <c r="I947" s="177" t="str">
        <f t="shared" ref="I947:I958" si="61">IF(ISNUMBER(G947),ROUND(G947*H947,2),"")</f>
        <v/>
      </c>
      <c r="L947" s="162">
        <f>IF(Tabela1[[#This Row],[Cena za enoto]]=1,Tabela1[[#This Row],[Količina]],0)</f>
        <v>0</v>
      </c>
      <c r="M947" s="139">
        <f>Tabela1[[#This Row],[Cena za enoto]]</f>
        <v>0</v>
      </c>
      <c r="N947" s="139">
        <f t="shared" si="59"/>
        <v>0</v>
      </c>
    </row>
    <row r="948" spans="1:14" ht="22.5">
      <c r="A948" s="139">
        <v>942</v>
      </c>
      <c r="B948" s="98"/>
      <c r="C948" s="132">
        <f>IF(H948&lt;&gt;"",COUNTA($H$12:H948),"")</f>
        <v>530</v>
      </c>
      <c r="D948" s="15" t="s">
        <v>3254</v>
      </c>
      <c r="E948" s="131" t="s">
        <v>1038</v>
      </c>
      <c r="F948" s="83" t="s">
        <v>10</v>
      </c>
      <c r="G948" s="16">
        <v>7</v>
      </c>
      <c r="H948" s="169">
        <v>0</v>
      </c>
      <c r="I948" s="177">
        <f t="shared" si="61"/>
        <v>0</v>
      </c>
      <c r="K948" s="141">
        <f>Tabela1[[#This Row],[Količina]]-Tabela1[[#This Row],[Cena skupaj]]</f>
        <v>7</v>
      </c>
      <c r="L948" s="162">
        <f>IF(Tabela1[[#This Row],[Cena za enoto]]=1,Tabela1[[#This Row],[Količina]],0)</f>
        <v>0</v>
      </c>
      <c r="M948" s="139">
        <f>Tabela1[[#This Row],[Cena za enoto]]</f>
        <v>0</v>
      </c>
      <c r="N948" s="139">
        <f t="shared" si="59"/>
        <v>0</v>
      </c>
    </row>
    <row r="949" spans="1:14">
      <c r="A949" s="139">
        <v>943</v>
      </c>
      <c r="B949" s="98"/>
      <c r="C949" s="132" t="str">
        <f>IF(H949&lt;&gt;"",COUNTA($H$12:H949),"")</f>
        <v/>
      </c>
      <c r="D949" s="15"/>
      <c r="E949" s="214" t="s">
        <v>1070</v>
      </c>
      <c r="F949" s="83"/>
      <c r="G949" s="16"/>
      <c r="H949" s="159"/>
      <c r="I949" s="177" t="str">
        <f t="shared" si="61"/>
        <v/>
      </c>
      <c r="L949" s="162">
        <f>IF(Tabela1[[#This Row],[Cena za enoto]]=1,Tabela1[[#This Row],[Količina]],0)</f>
        <v>0</v>
      </c>
      <c r="M949" s="139">
        <f>Tabela1[[#This Row],[Cena za enoto]]</f>
        <v>0</v>
      </c>
      <c r="N949" s="139">
        <f t="shared" si="59"/>
        <v>0</v>
      </c>
    </row>
    <row r="950" spans="1:14" ht="33.75">
      <c r="A950" s="139">
        <v>944</v>
      </c>
      <c r="B950" s="98"/>
      <c r="C950" s="132">
        <f>IF(H950&lt;&gt;"",COUNTA($H$12:H950),"")</f>
        <v>531</v>
      </c>
      <c r="D950" s="15" t="s">
        <v>3254</v>
      </c>
      <c r="E950" s="131" t="s">
        <v>1039</v>
      </c>
      <c r="F950" s="83" t="s">
        <v>14</v>
      </c>
      <c r="G950" s="16">
        <v>910</v>
      </c>
      <c r="H950" s="169">
        <v>0</v>
      </c>
      <c r="I950" s="177">
        <f t="shared" si="61"/>
        <v>0</v>
      </c>
      <c r="K950" s="141">
        <f>Tabela1[[#This Row],[Količina]]-Tabela1[[#This Row],[Cena skupaj]]</f>
        <v>910</v>
      </c>
      <c r="L950" s="162">
        <f>IF(Tabela1[[#This Row],[Cena za enoto]]=1,Tabela1[[#This Row],[Količina]],0)</f>
        <v>0</v>
      </c>
      <c r="M950" s="139">
        <f>Tabela1[[#This Row],[Cena za enoto]]</f>
        <v>0</v>
      </c>
      <c r="N950" s="139">
        <f t="shared" si="59"/>
        <v>0</v>
      </c>
    </row>
    <row r="951" spans="1:14" ht="22.5">
      <c r="A951" s="139">
        <v>945</v>
      </c>
      <c r="B951" s="98"/>
      <c r="C951" s="132">
        <f>IF(H951&lt;&gt;"",COUNTA($H$12:H951),"")</f>
        <v>532</v>
      </c>
      <c r="D951" s="15" t="s">
        <v>3255</v>
      </c>
      <c r="E951" s="131" t="s">
        <v>1040</v>
      </c>
      <c r="F951" s="83" t="s">
        <v>14</v>
      </c>
      <c r="G951" s="16">
        <v>105</v>
      </c>
      <c r="H951" s="169">
        <v>0</v>
      </c>
      <c r="I951" s="177">
        <f t="shared" si="61"/>
        <v>0</v>
      </c>
      <c r="K951" s="141">
        <f>Tabela1[[#This Row],[Količina]]-Tabela1[[#This Row],[Cena skupaj]]</f>
        <v>105</v>
      </c>
      <c r="L951" s="162">
        <f>IF(Tabela1[[#This Row],[Cena za enoto]]=1,Tabela1[[#This Row],[Količina]],0)</f>
        <v>0</v>
      </c>
      <c r="M951" s="139">
        <f>Tabela1[[#This Row],[Cena za enoto]]</f>
        <v>0</v>
      </c>
      <c r="N951" s="139">
        <f t="shared" si="59"/>
        <v>0</v>
      </c>
    </row>
    <row r="952" spans="1:14" ht="33.75">
      <c r="A952" s="139">
        <v>946</v>
      </c>
      <c r="B952" s="98"/>
      <c r="C952" s="132">
        <f>IF(H952&lt;&gt;"",COUNTA($H$12:H952),"")</f>
        <v>533</v>
      </c>
      <c r="D952" s="15" t="s">
        <v>3257</v>
      </c>
      <c r="E952" s="131" t="s">
        <v>1041</v>
      </c>
      <c r="F952" s="83" t="s">
        <v>14</v>
      </c>
      <c r="G952" s="16">
        <v>81</v>
      </c>
      <c r="H952" s="169">
        <v>0</v>
      </c>
      <c r="I952" s="177">
        <f t="shared" si="61"/>
        <v>0</v>
      </c>
      <c r="K952" s="141">
        <f>Tabela1[[#This Row],[Količina]]-Tabela1[[#This Row],[Cena skupaj]]</f>
        <v>81</v>
      </c>
      <c r="L952" s="162">
        <f>IF(Tabela1[[#This Row],[Cena za enoto]]=1,Tabela1[[#This Row],[Količina]],0)</f>
        <v>0</v>
      </c>
      <c r="M952" s="139">
        <f>Tabela1[[#This Row],[Cena za enoto]]</f>
        <v>0</v>
      </c>
      <c r="N952" s="139">
        <f t="shared" si="59"/>
        <v>0</v>
      </c>
    </row>
    <row r="953" spans="1:14" ht="33.75">
      <c r="A953" s="139">
        <v>947</v>
      </c>
      <c r="B953" s="98"/>
      <c r="C953" s="132">
        <f>IF(H953&lt;&gt;"",COUNTA($H$12:H953),"")</f>
        <v>534</v>
      </c>
      <c r="D953" s="15" t="s">
        <v>3258</v>
      </c>
      <c r="E953" s="131" t="s">
        <v>1042</v>
      </c>
      <c r="F953" s="83" t="s">
        <v>14</v>
      </c>
      <c r="G953" s="16">
        <v>54</v>
      </c>
      <c r="H953" s="169">
        <v>0</v>
      </c>
      <c r="I953" s="177">
        <f t="shared" si="61"/>
        <v>0</v>
      </c>
      <c r="K953" s="141">
        <f>Tabela1[[#This Row],[Količina]]-Tabela1[[#This Row],[Cena skupaj]]</f>
        <v>54</v>
      </c>
      <c r="L953" s="162">
        <f>IF(Tabela1[[#This Row],[Cena za enoto]]=1,Tabela1[[#This Row],[Količina]],0)</f>
        <v>0</v>
      </c>
      <c r="M953" s="139">
        <f>Tabela1[[#This Row],[Cena za enoto]]</f>
        <v>0</v>
      </c>
      <c r="N953" s="139">
        <f t="shared" si="59"/>
        <v>0</v>
      </c>
    </row>
    <row r="954" spans="1:14" ht="33.75">
      <c r="A954" s="139">
        <v>948</v>
      </c>
      <c r="B954" s="98"/>
      <c r="C954" s="132">
        <f>IF(H954&lt;&gt;"",COUNTA($H$12:H954),"")</f>
        <v>535</v>
      </c>
      <c r="D954" s="15" t="s">
        <v>3261</v>
      </c>
      <c r="E954" s="131" t="s">
        <v>1043</v>
      </c>
      <c r="F954" s="83" t="s">
        <v>68</v>
      </c>
      <c r="G954" s="16">
        <v>2</v>
      </c>
      <c r="H954" s="169">
        <v>0</v>
      </c>
      <c r="I954" s="177">
        <f t="shared" si="61"/>
        <v>0</v>
      </c>
      <c r="K954" s="141">
        <f>Tabela1[[#This Row],[Količina]]-Tabela1[[#This Row],[Cena skupaj]]</f>
        <v>2</v>
      </c>
      <c r="L954" s="162">
        <f>IF(Tabela1[[#This Row],[Cena za enoto]]=1,Tabela1[[#This Row],[Količina]],0)</f>
        <v>0</v>
      </c>
      <c r="M954" s="139">
        <f>Tabela1[[#This Row],[Cena za enoto]]</f>
        <v>0</v>
      </c>
      <c r="N954" s="139">
        <f t="shared" si="59"/>
        <v>0</v>
      </c>
    </row>
    <row r="955" spans="1:14">
      <c r="A955" s="139">
        <v>949</v>
      </c>
      <c r="B955" s="99"/>
      <c r="C955" s="194" t="str">
        <f>IF(H955&lt;&gt;"",COUNTA($H$12:H955),"")</f>
        <v/>
      </c>
      <c r="D955" s="15"/>
      <c r="E955" s="214" t="s">
        <v>1071</v>
      </c>
      <c r="F955" s="83"/>
      <c r="G955" s="16"/>
      <c r="H955" s="159"/>
      <c r="I955" s="177" t="str">
        <f t="shared" si="61"/>
        <v/>
      </c>
      <c r="L955" s="162">
        <f>IF(Tabela1[[#This Row],[Cena za enoto]]=1,Tabela1[[#This Row],[Količina]],0)</f>
        <v>0</v>
      </c>
      <c r="M955" s="139">
        <f>Tabela1[[#This Row],[Cena za enoto]]</f>
        <v>0</v>
      </c>
      <c r="N955" s="139">
        <f t="shared" si="59"/>
        <v>0</v>
      </c>
    </row>
    <row r="956" spans="1:14" ht="22.5">
      <c r="A956" s="139">
        <v>950</v>
      </c>
      <c r="B956" s="101"/>
      <c r="C956" s="194">
        <f>IF(H956&lt;&gt;"",COUNTA($H$12:H956),"")</f>
        <v>536</v>
      </c>
      <c r="D956" s="15" t="s">
        <v>3254</v>
      </c>
      <c r="E956" s="131" t="s">
        <v>1044</v>
      </c>
      <c r="F956" s="83" t="s">
        <v>10</v>
      </c>
      <c r="G956" s="16">
        <v>7</v>
      </c>
      <c r="H956" s="169">
        <v>0</v>
      </c>
      <c r="I956" s="177">
        <f t="shared" si="61"/>
        <v>0</v>
      </c>
      <c r="K956" s="141">
        <f>Tabela1[[#This Row],[Količina]]-Tabela1[[#This Row],[Cena skupaj]]</f>
        <v>7</v>
      </c>
      <c r="L956" s="162">
        <f>IF(Tabela1[[#This Row],[Cena za enoto]]=1,Tabela1[[#This Row],[Količina]],0)</f>
        <v>0</v>
      </c>
      <c r="M956" s="139">
        <f>Tabela1[[#This Row],[Cena za enoto]]</f>
        <v>0</v>
      </c>
      <c r="N956" s="139">
        <f t="shared" si="59"/>
        <v>0</v>
      </c>
    </row>
    <row r="957" spans="1:14" ht="22.5">
      <c r="A957" s="139">
        <v>951</v>
      </c>
      <c r="B957" s="102"/>
      <c r="C957" s="132">
        <f>IF(H957&lt;&gt;"",COUNTA($H$12:H957),"")</f>
        <v>537</v>
      </c>
      <c r="D957" s="15" t="s">
        <v>3256</v>
      </c>
      <c r="E957" s="131" t="s">
        <v>1045</v>
      </c>
      <c r="F957" s="83" t="s">
        <v>10</v>
      </c>
      <c r="G957" s="16">
        <v>1</v>
      </c>
      <c r="H957" s="169">
        <v>0</v>
      </c>
      <c r="I957" s="177">
        <f t="shared" si="61"/>
        <v>0</v>
      </c>
      <c r="K957" s="141">
        <f>Tabela1[[#This Row],[Količina]]-Tabela1[[#This Row],[Cena skupaj]]</f>
        <v>1</v>
      </c>
      <c r="L957" s="162">
        <f>IF(Tabela1[[#This Row],[Cena za enoto]]=1,Tabela1[[#This Row],[Količina]],0)</f>
        <v>0</v>
      </c>
      <c r="M957" s="139">
        <f>Tabela1[[#This Row],[Cena za enoto]]</f>
        <v>0</v>
      </c>
      <c r="N957" s="139">
        <f t="shared" si="59"/>
        <v>0</v>
      </c>
    </row>
    <row r="958" spans="1:14" ht="22.5">
      <c r="A958" s="139">
        <v>952</v>
      </c>
      <c r="B958" s="98"/>
      <c r="C958" s="132">
        <f>IF(H958&lt;&gt;"",COUNTA($H$12:H958),"")</f>
        <v>538</v>
      </c>
      <c r="D958" s="15" t="s">
        <v>3257</v>
      </c>
      <c r="E958" s="131" t="s">
        <v>1046</v>
      </c>
      <c r="F958" s="83" t="s">
        <v>10</v>
      </c>
      <c r="G958" s="16">
        <v>6</v>
      </c>
      <c r="H958" s="169">
        <v>0</v>
      </c>
      <c r="I958" s="177">
        <f t="shared" si="61"/>
        <v>0</v>
      </c>
      <c r="K958" s="141">
        <f>Tabela1[[#This Row],[Količina]]-Tabela1[[#This Row],[Cena skupaj]]</f>
        <v>6</v>
      </c>
      <c r="L958" s="162">
        <f>IF(Tabela1[[#This Row],[Cena za enoto]]=1,Tabela1[[#This Row],[Količina]],0)</f>
        <v>0</v>
      </c>
      <c r="M958" s="139">
        <f>Tabela1[[#This Row],[Cena za enoto]]</f>
        <v>0</v>
      </c>
      <c r="N958" s="139">
        <f t="shared" si="59"/>
        <v>0</v>
      </c>
    </row>
    <row r="959" spans="1:14">
      <c r="A959" s="139">
        <v>953</v>
      </c>
      <c r="B959" s="93">
        <v>3</v>
      </c>
      <c r="C959" s="192" t="str">
        <f>IF(H959&lt;&gt;"",COUNTA($H$12:H959),"")</f>
        <v/>
      </c>
      <c r="D959" s="14"/>
      <c r="E959" s="193" t="s">
        <v>1047</v>
      </c>
      <c r="F959" s="114"/>
      <c r="G959" s="37"/>
      <c r="H959" s="160"/>
      <c r="I959" s="158">
        <f>SUM(I960:I964)</f>
        <v>0</v>
      </c>
      <c r="K959" s="141">
        <f>Tabela1[[#This Row],[Količina]]-Tabela1[[#This Row],[Cena skupaj]]</f>
        <v>0</v>
      </c>
      <c r="L959" s="162">
        <f>IF(Tabela1[[#This Row],[Cena za enoto]]=1,Tabela1[[#This Row],[Količina]],0)</f>
        <v>0</v>
      </c>
      <c r="M959" s="139">
        <f>Tabela1[[#This Row],[Cena za enoto]]</f>
        <v>0</v>
      </c>
      <c r="N959" s="139">
        <f t="shared" si="59"/>
        <v>0</v>
      </c>
    </row>
    <row r="960" spans="1:14">
      <c r="A960" s="139">
        <v>954</v>
      </c>
      <c r="B960" s="98"/>
      <c r="C960" s="132" t="str">
        <f>IF(H960&lt;&gt;"",COUNTA($H$12:H960),"")</f>
        <v/>
      </c>
      <c r="D960" s="15"/>
      <c r="E960" s="214" t="s">
        <v>1072</v>
      </c>
      <c r="F960" s="83"/>
      <c r="G960" s="16"/>
      <c r="H960" s="159"/>
      <c r="I960" s="177" t="str">
        <f>IF(ISNUMBER(G960),ROUND(G960*H960,2),"")</f>
        <v/>
      </c>
      <c r="L960" s="162">
        <f>IF(Tabela1[[#This Row],[Cena za enoto]]=1,Tabela1[[#This Row],[Količina]],0)</f>
        <v>0</v>
      </c>
      <c r="M960" s="139">
        <f>Tabela1[[#This Row],[Cena za enoto]]</f>
        <v>0</v>
      </c>
      <c r="N960" s="139">
        <f t="shared" si="59"/>
        <v>0</v>
      </c>
    </row>
    <row r="961" spans="1:14" ht="22.5">
      <c r="A961" s="139">
        <v>955</v>
      </c>
      <c r="B961" s="101"/>
      <c r="C961" s="194">
        <f>IF(H961&lt;&gt;"",COUNTA($H$12:H961),"")</f>
        <v>539</v>
      </c>
      <c r="D961" s="15" t="s">
        <v>3254</v>
      </c>
      <c r="E961" s="131" t="s">
        <v>1048</v>
      </c>
      <c r="F961" s="83" t="s">
        <v>14</v>
      </c>
      <c r="G961" s="16">
        <v>23</v>
      </c>
      <c r="H961" s="169">
        <v>0</v>
      </c>
      <c r="I961" s="177">
        <f>IF(ISNUMBER(G961),ROUND(G961*H961,2),"")</f>
        <v>0</v>
      </c>
      <c r="K961" s="141">
        <f>Tabela1[[#This Row],[Količina]]-Tabela1[[#This Row],[Cena skupaj]]</f>
        <v>23</v>
      </c>
      <c r="L961" s="162">
        <f>IF(Tabela1[[#This Row],[Cena za enoto]]=1,Tabela1[[#This Row],[Količina]],0)</f>
        <v>0</v>
      </c>
      <c r="M961" s="139">
        <f>Tabela1[[#This Row],[Cena za enoto]]</f>
        <v>0</v>
      </c>
      <c r="N961" s="139">
        <f t="shared" si="59"/>
        <v>0</v>
      </c>
    </row>
    <row r="962" spans="1:14">
      <c r="A962" s="139">
        <v>956</v>
      </c>
      <c r="B962" s="99"/>
      <c r="C962" s="194">
        <f>IF(H962&lt;&gt;"",COUNTA($H$12:H962),"")</f>
        <v>540</v>
      </c>
      <c r="D962" s="15" t="s">
        <v>3255</v>
      </c>
      <c r="E962" s="131" t="s">
        <v>1049</v>
      </c>
      <c r="F962" s="83" t="s">
        <v>10</v>
      </c>
      <c r="G962" s="16">
        <v>1</v>
      </c>
      <c r="H962" s="169">
        <v>0</v>
      </c>
      <c r="I962" s="177">
        <f>IF(ISNUMBER(G962),ROUND(G962*H962,2),"")</f>
        <v>0</v>
      </c>
      <c r="K962" s="141">
        <f>Tabela1[[#This Row],[Količina]]-Tabela1[[#This Row],[Cena skupaj]]</f>
        <v>1</v>
      </c>
      <c r="L962" s="162">
        <f>IF(Tabela1[[#This Row],[Cena za enoto]]=1,Tabela1[[#This Row],[Količina]],0)</f>
        <v>0</v>
      </c>
      <c r="M962" s="139">
        <f>Tabela1[[#This Row],[Cena za enoto]]</f>
        <v>0</v>
      </c>
      <c r="N962" s="139">
        <f t="shared" si="59"/>
        <v>0</v>
      </c>
    </row>
    <row r="963" spans="1:14" ht="22.5">
      <c r="A963" s="139">
        <v>957</v>
      </c>
      <c r="B963" s="101"/>
      <c r="C963" s="194">
        <f>IF(H963&lt;&gt;"",COUNTA($H$12:H963),"")</f>
        <v>541</v>
      </c>
      <c r="D963" s="15" t="s">
        <v>3256</v>
      </c>
      <c r="E963" s="131" t="s">
        <v>1050</v>
      </c>
      <c r="F963" s="83" t="s">
        <v>14</v>
      </c>
      <c r="G963" s="16">
        <v>20</v>
      </c>
      <c r="H963" s="169">
        <v>0</v>
      </c>
      <c r="I963" s="177">
        <f>IF(ISNUMBER(G963),ROUND(G963*H963,2),"")</f>
        <v>0</v>
      </c>
      <c r="K963" s="141">
        <f>Tabela1[[#This Row],[Količina]]-Tabela1[[#This Row],[Cena skupaj]]</f>
        <v>20</v>
      </c>
      <c r="L963" s="162">
        <f>IF(Tabela1[[#This Row],[Cena za enoto]]=1,Tabela1[[#This Row],[Količina]],0)</f>
        <v>0</v>
      </c>
      <c r="M963" s="139">
        <f>Tabela1[[#This Row],[Cena za enoto]]</f>
        <v>0</v>
      </c>
      <c r="N963" s="139">
        <f t="shared" si="59"/>
        <v>0</v>
      </c>
    </row>
    <row r="964" spans="1:14" ht="22.5">
      <c r="A964" s="139">
        <v>958</v>
      </c>
      <c r="B964" s="101"/>
      <c r="C964" s="194">
        <f>IF(H964&lt;&gt;"",COUNTA($H$12:H964),"")</f>
        <v>542</v>
      </c>
      <c r="D964" s="15" t="s">
        <v>3257</v>
      </c>
      <c r="E964" s="131" t="s">
        <v>1051</v>
      </c>
      <c r="F964" s="83" t="s">
        <v>14</v>
      </c>
      <c r="G964" s="16">
        <v>4</v>
      </c>
      <c r="H964" s="169">
        <v>0</v>
      </c>
      <c r="I964" s="177">
        <f>IF(ISNUMBER(G964),ROUND(G964*H964,2),"")</f>
        <v>0</v>
      </c>
      <c r="K964" s="141">
        <f>Tabela1[[#This Row],[Količina]]-Tabela1[[#This Row],[Cena skupaj]]</f>
        <v>4</v>
      </c>
      <c r="L964" s="162">
        <f>IF(Tabela1[[#This Row],[Cena za enoto]]=1,Tabela1[[#This Row],[Količina]],0)</f>
        <v>0</v>
      </c>
      <c r="M964" s="139">
        <f>Tabela1[[#This Row],[Cena za enoto]]</f>
        <v>0</v>
      </c>
      <c r="N964" s="139">
        <f t="shared" si="59"/>
        <v>0</v>
      </c>
    </row>
    <row r="965" spans="1:14" s="142" customFormat="1" ht="15">
      <c r="A965" s="139">
        <v>959</v>
      </c>
      <c r="B965" s="97">
        <v>2</v>
      </c>
      <c r="C965" s="186" t="str">
        <f>IF(H965&lt;&gt;"",COUNTA($H$12:H965),"")</f>
        <v/>
      </c>
      <c r="D965" s="13"/>
      <c r="E965" s="187" t="s">
        <v>3203</v>
      </c>
      <c r="F965" s="188"/>
      <c r="G965" s="36"/>
      <c r="H965" s="157"/>
      <c r="I965" s="189">
        <f>I966+I971+I986+I1000</f>
        <v>0</v>
      </c>
      <c r="J965" s="8"/>
      <c r="K965" s="141">
        <f>Tabela1[[#This Row],[Količina]]-Tabela1[[#This Row],[Cena skupaj]]</f>
        <v>0</v>
      </c>
      <c r="L965" s="162">
        <f>IF(Tabela1[[#This Row],[Cena za enoto]]=1,Tabela1[[#This Row],[Količina]],0)</f>
        <v>0</v>
      </c>
      <c r="M965" s="139">
        <f>Tabela1[[#This Row],[Cena za enoto]]</f>
        <v>0</v>
      </c>
      <c r="N965" s="139">
        <f t="shared" si="59"/>
        <v>0</v>
      </c>
    </row>
    <row r="966" spans="1:14">
      <c r="A966" s="139">
        <v>960</v>
      </c>
      <c r="B966" s="93">
        <v>3</v>
      </c>
      <c r="C966" s="192" t="str">
        <f>IF(H966&lt;&gt;"",COUNTA($H$12:H966),"")</f>
        <v/>
      </c>
      <c r="D966" s="14"/>
      <c r="E966" s="193" t="s">
        <v>848</v>
      </c>
      <c r="F966" s="114"/>
      <c r="G966" s="37"/>
      <c r="H966" s="160"/>
      <c r="I966" s="158">
        <f>SUM(I967:I970)</f>
        <v>0</v>
      </c>
      <c r="K966" s="141">
        <f>Tabela1[[#This Row],[Količina]]-Tabela1[[#This Row],[Cena skupaj]]</f>
        <v>0</v>
      </c>
      <c r="L966" s="162">
        <f>IF(Tabela1[[#This Row],[Cena za enoto]]=1,Tabela1[[#This Row],[Količina]],0)</f>
        <v>0</v>
      </c>
      <c r="M966" s="139">
        <f>Tabela1[[#This Row],[Cena za enoto]]</f>
        <v>0</v>
      </c>
      <c r="N966" s="139">
        <f t="shared" si="59"/>
        <v>0</v>
      </c>
    </row>
    <row r="967" spans="1:14" ht="22.5">
      <c r="A967" s="139">
        <v>961</v>
      </c>
      <c r="B967" s="102"/>
      <c r="C967" s="132">
        <f>IF(H967&lt;&gt;"",COUNTA($H$12:H967),"")</f>
        <v>543</v>
      </c>
      <c r="D967" s="15" t="s">
        <v>103</v>
      </c>
      <c r="E967" s="131" t="s">
        <v>3075</v>
      </c>
      <c r="F967" s="83" t="s">
        <v>10</v>
      </c>
      <c r="G967" s="16">
        <v>10</v>
      </c>
      <c r="H967" s="169">
        <v>0</v>
      </c>
      <c r="I967" s="177">
        <f>IF(ISNUMBER(G967),ROUND(G967*H967,2),"")</f>
        <v>0</v>
      </c>
      <c r="K967" s="141">
        <f>Tabela1[[#This Row],[Količina]]-Tabela1[[#This Row],[Cena skupaj]]</f>
        <v>10</v>
      </c>
      <c r="L967" s="162">
        <f>IF(Tabela1[[#This Row],[Cena za enoto]]=1,Tabela1[[#This Row],[Količina]],0)</f>
        <v>0</v>
      </c>
      <c r="M967" s="139">
        <f>Tabela1[[#This Row],[Cena za enoto]]</f>
        <v>0</v>
      </c>
      <c r="N967" s="139">
        <f t="shared" si="59"/>
        <v>0</v>
      </c>
    </row>
    <row r="968" spans="1:14" ht="22.5">
      <c r="A968" s="139">
        <v>962</v>
      </c>
      <c r="B968" s="98"/>
      <c r="C968" s="132">
        <f>IF(H968&lt;&gt;"",COUNTA($H$12:H968),"")</f>
        <v>544</v>
      </c>
      <c r="D968" s="15" t="s">
        <v>104</v>
      </c>
      <c r="E968" s="131" t="s">
        <v>3090</v>
      </c>
      <c r="F968" s="83" t="s">
        <v>10</v>
      </c>
      <c r="G968" s="16">
        <v>1</v>
      </c>
      <c r="H968" s="169">
        <v>0</v>
      </c>
      <c r="I968" s="177">
        <f>IF(ISNUMBER(G968),ROUND(G968*H968,2),"")</f>
        <v>0</v>
      </c>
      <c r="K968" s="141">
        <f>Tabela1[[#This Row],[Količina]]-Tabela1[[#This Row],[Cena skupaj]]</f>
        <v>1</v>
      </c>
      <c r="L968" s="162">
        <f>IF(Tabela1[[#This Row],[Cena za enoto]]=1,Tabela1[[#This Row],[Količina]],0)</f>
        <v>0</v>
      </c>
      <c r="M968" s="139">
        <f>Tabela1[[#This Row],[Cena za enoto]]</f>
        <v>0</v>
      </c>
      <c r="N968" s="139">
        <f t="shared" si="59"/>
        <v>0</v>
      </c>
    </row>
    <row r="969" spans="1:14">
      <c r="A969" s="139">
        <v>963</v>
      </c>
      <c r="B969" s="102"/>
      <c r="C969" s="132">
        <f>IF(H969&lt;&gt;"",COUNTA($H$12:H969),"")</f>
        <v>545</v>
      </c>
      <c r="D969" s="44" t="s">
        <v>105</v>
      </c>
      <c r="E969" s="206" t="s">
        <v>859</v>
      </c>
      <c r="F969" s="83" t="s">
        <v>10</v>
      </c>
      <c r="G969" s="82">
        <v>1</v>
      </c>
      <c r="H969" s="169">
        <v>0</v>
      </c>
      <c r="I969" s="201">
        <f>IF(ISNUMBER(G969),ROUND(G969*H969,2),"")</f>
        <v>0</v>
      </c>
      <c r="K969" s="141">
        <f>Tabela1[[#This Row],[Količina]]-Tabela1[[#This Row],[Cena skupaj]]</f>
        <v>1</v>
      </c>
      <c r="L969" s="162">
        <f>IF(Tabela1[[#This Row],[Cena za enoto]]=1,Tabela1[[#This Row],[Količina]],0)</f>
        <v>0</v>
      </c>
      <c r="M969" s="139">
        <f>Tabela1[[#This Row],[Cena za enoto]]</f>
        <v>0</v>
      </c>
      <c r="N969" s="139">
        <f t="shared" si="59"/>
        <v>0</v>
      </c>
    </row>
    <row r="970" spans="1:14">
      <c r="A970" s="139">
        <v>964</v>
      </c>
      <c r="B970" s="102"/>
      <c r="C970" s="132">
        <f>IF(H970&lt;&gt;"",COUNTA($H$12:H970),"")</f>
        <v>546</v>
      </c>
      <c r="D970" s="44" t="s">
        <v>106</v>
      </c>
      <c r="E970" s="206" t="s">
        <v>861</v>
      </c>
      <c r="F970" s="83" t="s">
        <v>10</v>
      </c>
      <c r="G970" s="82">
        <v>1</v>
      </c>
      <c r="H970" s="169">
        <v>0</v>
      </c>
      <c r="I970" s="201">
        <f>IF(ISNUMBER(G970),ROUND(G970*H970,2),"")</f>
        <v>0</v>
      </c>
      <c r="K970" s="141">
        <f>Tabela1[[#This Row],[Količina]]-Tabela1[[#This Row],[Cena skupaj]]</f>
        <v>1</v>
      </c>
      <c r="L970" s="162">
        <f>IF(Tabela1[[#This Row],[Cena za enoto]]=1,Tabela1[[#This Row],[Količina]],0)</f>
        <v>0</v>
      </c>
      <c r="M970" s="139">
        <f>Tabela1[[#This Row],[Cena za enoto]]</f>
        <v>0</v>
      </c>
      <c r="N970" s="139">
        <f t="shared" si="59"/>
        <v>0</v>
      </c>
    </row>
    <row r="971" spans="1:14">
      <c r="A971" s="139">
        <v>965</v>
      </c>
      <c r="B971" s="93">
        <v>3</v>
      </c>
      <c r="C971" s="192" t="str">
        <f>IF(H971&lt;&gt;"",COUNTA($H$12:H971),"")</f>
        <v/>
      </c>
      <c r="D971" s="14"/>
      <c r="E971" s="193" t="s">
        <v>862</v>
      </c>
      <c r="F971" s="114"/>
      <c r="G971" s="37"/>
      <c r="H971" s="160"/>
      <c r="I971" s="158">
        <f>SUM(I972:I985)</f>
        <v>0</v>
      </c>
      <c r="K971" s="141">
        <f>Tabela1[[#This Row],[Količina]]-Tabela1[[#This Row],[Cena skupaj]]</f>
        <v>0</v>
      </c>
      <c r="L971" s="162">
        <f>IF(Tabela1[[#This Row],[Cena za enoto]]=1,Tabela1[[#This Row],[Količina]],0)</f>
        <v>0</v>
      </c>
      <c r="M971" s="139">
        <f>Tabela1[[#This Row],[Cena za enoto]]</f>
        <v>0</v>
      </c>
      <c r="N971" s="139">
        <f t="shared" si="59"/>
        <v>0</v>
      </c>
    </row>
    <row r="972" spans="1:14" s="143" customFormat="1" ht="22.5">
      <c r="A972" s="139">
        <v>966</v>
      </c>
      <c r="B972" s="102"/>
      <c r="C972" s="132">
        <f>IF(H972&lt;&gt;"",COUNTA($H$12:H972),"")</f>
        <v>547</v>
      </c>
      <c r="D972" s="15" t="s">
        <v>74</v>
      </c>
      <c r="E972" s="131" t="s">
        <v>1073</v>
      </c>
      <c r="F972" s="83" t="s">
        <v>7</v>
      </c>
      <c r="G972" s="16">
        <v>620</v>
      </c>
      <c r="H972" s="169">
        <v>0</v>
      </c>
      <c r="I972" s="177">
        <f t="shared" ref="I972:I982" si="62">IF(ISNUMBER(G972),ROUND(G972*H972,2),"")</f>
        <v>0</v>
      </c>
      <c r="J972" s="42"/>
      <c r="K972" s="141">
        <f>Tabela1[[#This Row],[Količina]]-Tabela1[[#This Row],[Cena skupaj]]</f>
        <v>620</v>
      </c>
      <c r="L972" s="162">
        <f>IF(Tabela1[[#This Row],[Cena za enoto]]=1,Tabela1[[#This Row],[Količina]],0)</f>
        <v>0</v>
      </c>
      <c r="M972" s="139">
        <f>Tabela1[[#This Row],[Cena za enoto]]</f>
        <v>0</v>
      </c>
      <c r="N972" s="139">
        <f t="shared" si="59"/>
        <v>0</v>
      </c>
    </row>
    <row r="973" spans="1:14" s="143" customFormat="1" ht="22.5">
      <c r="A973" s="139">
        <v>967</v>
      </c>
      <c r="B973" s="102"/>
      <c r="C973" s="132" t="str">
        <f>IF(H973&lt;&gt;"",COUNTA($H$12:H973),"")</f>
        <v/>
      </c>
      <c r="D973" s="15"/>
      <c r="E973" s="131" t="s">
        <v>3468</v>
      </c>
      <c r="F973" s="83"/>
      <c r="G973" s="16"/>
      <c r="H973" s="159"/>
      <c r="I973" s="177" t="str">
        <f t="shared" si="62"/>
        <v/>
      </c>
      <c r="J973" s="42"/>
      <c r="K973" s="141"/>
      <c r="L973" s="162">
        <f>IF(Tabela1[[#This Row],[Cena za enoto]]=1,Tabela1[[#This Row],[Količina]],0)</f>
        <v>0</v>
      </c>
      <c r="M973" s="139">
        <f>Tabela1[[#This Row],[Cena za enoto]]</f>
        <v>0</v>
      </c>
      <c r="N973" s="139">
        <f t="shared" si="59"/>
        <v>0</v>
      </c>
    </row>
    <row r="974" spans="1:14" s="143" customFormat="1">
      <c r="A974" s="139">
        <v>968</v>
      </c>
      <c r="B974" s="102"/>
      <c r="C974" s="132">
        <f>IF(H974&lt;&gt;"",COUNTA($H$12:H974),"")</f>
        <v>548</v>
      </c>
      <c r="D974" s="15" t="s">
        <v>89</v>
      </c>
      <c r="E974" s="131" t="s">
        <v>866</v>
      </c>
      <c r="F974" s="83" t="s">
        <v>6</v>
      </c>
      <c r="G974" s="16">
        <v>431</v>
      </c>
      <c r="H974" s="169">
        <v>0</v>
      </c>
      <c r="I974" s="177">
        <f t="shared" si="62"/>
        <v>0</v>
      </c>
      <c r="J974" s="42"/>
      <c r="K974" s="141">
        <f>Tabela1[[#This Row],[Količina]]-Tabela1[[#This Row],[Cena skupaj]]</f>
        <v>431</v>
      </c>
      <c r="L974" s="162">
        <f>IF(Tabela1[[#This Row],[Cena za enoto]]=1,Tabela1[[#This Row],[Količina]],0)</f>
        <v>0</v>
      </c>
      <c r="M974" s="139">
        <f>Tabela1[[#This Row],[Cena za enoto]]</f>
        <v>0</v>
      </c>
      <c r="N974" s="139">
        <f t="shared" ref="N974:N1037" si="63">L974*M974</f>
        <v>0</v>
      </c>
    </row>
    <row r="975" spans="1:14" s="143" customFormat="1">
      <c r="A975" s="139">
        <v>969</v>
      </c>
      <c r="B975" s="102"/>
      <c r="C975" s="132" t="str">
        <f>IF(H975&lt;&gt;"",COUNTA($H$12:H975),"")</f>
        <v/>
      </c>
      <c r="D975" s="15"/>
      <c r="E975" s="131" t="s">
        <v>1074</v>
      </c>
      <c r="F975" s="83"/>
      <c r="G975" s="16"/>
      <c r="H975" s="159"/>
      <c r="I975" s="177" t="str">
        <f t="shared" si="62"/>
        <v/>
      </c>
      <c r="J975" s="42"/>
      <c r="K975" s="141"/>
      <c r="L975" s="162">
        <f>IF(Tabela1[[#This Row],[Cena za enoto]]=1,Tabela1[[#This Row],[Količina]],0)</f>
        <v>0</v>
      </c>
      <c r="M975" s="139">
        <f>Tabela1[[#This Row],[Cena za enoto]]</f>
        <v>0</v>
      </c>
      <c r="N975" s="139">
        <f t="shared" si="63"/>
        <v>0</v>
      </c>
    </row>
    <row r="976" spans="1:14" s="143" customFormat="1">
      <c r="A976" s="139">
        <v>970</v>
      </c>
      <c r="B976" s="102"/>
      <c r="C976" s="132" t="str">
        <f>IF(H976&lt;&gt;"",COUNTA($H$12:H976),"")</f>
        <v/>
      </c>
      <c r="D976" s="15" t="s">
        <v>90</v>
      </c>
      <c r="E976" s="131" t="s">
        <v>869</v>
      </c>
      <c r="F976" s="83"/>
      <c r="G976" s="16"/>
      <c r="H976" s="159"/>
      <c r="I976" s="177" t="str">
        <f t="shared" si="62"/>
        <v/>
      </c>
      <c r="J976" s="42"/>
      <c r="K976" s="141"/>
      <c r="L976" s="162">
        <f>IF(Tabela1[[#This Row],[Cena za enoto]]=1,Tabela1[[#This Row],[Količina]],0)</f>
        <v>0</v>
      </c>
      <c r="M976" s="139">
        <f>Tabela1[[#This Row],[Cena za enoto]]</f>
        <v>0</v>
      </c>
      <c r="N976" s="139">
        <f t="shared" si="63"/>
        <v>0</v>
      </c>
    </row>
    <row r="977" spans="1:14" s="143" customFormat="1">
      <c r="A977" s="139">
        <v>971</v>
      </c>
      <c r="B977" s="102"/>
      <c r="C977" s="132">
        <f>IF(H977&lt;&gt;"",COUNTA($H$12:H977),"")</f>
        <v>549</v>
      </c>
      <c r="D977" s="15"/>
      <c r="E977" s="131" t="s">
        <v>870</v>
      </c>
      <c r="F977" s="83" t="s">
        <v>6</v>
      </c>
      <c r="G977" s="16">
        <v>344</v>
      </c>
      <c r="H977" s="169">
        <v>0</v>
      </c>
      <c r="I977" s="177">
        <f t="shared" si="62"/>
        <v>0</v>
      </c>
      <c r="J977" s="42"/>
      <c r="K977" s="141">
        <f>Tabela1[[#This Row],[Količina]]-Tabela1[[#This Row],[Cena skupaj]]</f>
        <v>344</v>
      </c>
      <c r="L977" s="162">
        <f>IF(Tabela1[[#This Row],[Cena za enoto]]=1,Tabela1[[#This Row],[Količina]],0)</f>
        <v>0</v>
      </c>
      <c r="M977" s="139">
        <f>Tabela1[[#This Row],[Cena za enoto]]</f>
        <v>0</v>
      </c>
      <c r="N977" s="139">
        <f t="shared" si="63"/>
        <v>0</v>
      </c>
    </row>
    <row r="978" spans="1:14" s="143" customFormat="1">
      <c r="A978" s="139">
        <v>972</v>
      </c>
      <c r="B978" s="102"/>
      <c r="C978" s="132">
        <f>IF(H978&lt;&gt;"",COUNTA($H$12:H978),"")</f>
        <v>550</v>
      </c>
      <c r="D978" s="15" t="s">
        <v>91</v>
      </c>
      <c r="E978" s="131" t="s">
        <v>1075</v>
      </c>
      <c r="F978" s="83" t="s">
        <v>7</v>
      </c>
      <c r="G978" s="16">
        <v>86</v>
      </c>
      <c r="H978" s="169">
        <v>0</v>
      </c>
      <c r="I978" s="177">
        <f t="shared" si="62"/>
        <v>0</v>
      </c>
      <c r="J978" s="42"/>
      <c r="K978" s="141">
        <f>Tabela1[[#This Row],[Količina]]-Tabela1[[#This Row],[Cena skupaj]]</f>
        <v>86</v>
      </c>
      <c r="L978" s="162">
        <f>IF(Tabela1[[#This Row],[Cena za enoto]]=1,Tabela1[[#This Row],[Količina]],0)</f>
        <v>0</v>
      </c>
      <c r="M978" s="139">
        <f>Tabela1[[#This Row],[Cena za enoto]]</f>
        <v>0</v>
      </c>
      <c r="N978" s="139">
        <f t="shared" si="63"/>
        <v>0</v>
      </c>
    </row>
    <row r="979" spans="1:14" s="143" customFormat="1" ht="22.5">
      <c r="A979" s="139">
        <v>973</v>
      </c>
      <c r="B979" s="102"/>
      <c r="C979" s="132" t="str">
        <f>IF(H979&lt;&gt;"",COUNTA($H$12:H979),"")</f>
        <v/>
      </c>
      <c r="D979" s="15"/>
      <c r="E979" s="131" t="s">
        <v>3469</v>
      </c>
      <c r="F979" s="83"/>
      <c r="G979" s="16"/>
      <c r="H979" s="159"/>
      <c r="I979" s="177" t="str">
        <f t="shared" si="62"/>
        <v/>
      </c>
      <c r="J979" s="42"/>
      <c r="K979" s="141"/>
      <c r="L979" s="162">
        <f>IF(Tabela1[[#This Row],[Cena za enoto]]=1,Tabela1[[#This Row],[Količina]],0)</f>
        <v>0</v>
      </c>
      <c r="M979" s="139">
        <f>Tabela1[[#This Row],[Cena za enoto]]</f>
        <v>0</v>
      </c>
      <c r="N979" s="139">
        <f t="shared" si="63"/>
        <v>0</v>
      </c>
    </row>
    <row r="980" spans="1:14" s="143" customFormat="1">
      <c r="A980" s="139">
        <v>974</v>
      </c>
      <c r="B980" s="102"/>
      <c r="C980" s="132">
        <f>IF(H980&lt;&gt;"",COUNTA($H$12:H980),"")</f>
        <v>551</v>
      </c>
      <c r="D980" s="15" t="s">
        <v>100</v>
      </c>
      <c r="E980" s="131" t="s">
        <v>1076</v>
      </c>
      <c r="F980" s="83" t="s">
        <v>7</v>
      </c>
      <c r="G980" s="16">
        <v>916</v>
      </c>
      <c r="H980" s="169">
        <v>0</v>
      </c>
      <c r="I980" s="177">
        <f t="shared" si="62"/>
        <v>0</v>
      </c>
      <c r="J980" s="42"/>
      <c r="K980" s="141">
        <f>Tabela1[[#This Row],[Količina]]-Tabela1[[#This Row],[Cena skupaj]]</f>
        <v>916</v>
      </c>
      <c r="L980" s="162">
        <f>IF(Tabela1[[#This Row],[Cena za enoto]]=1,Tabela1[[#This Row],[Količina]],0)</f>
        <v>0</v>
      </c>
      <c r="M980" s="139">
        <f>Tabela1[[#This Row],[Cena za enoto]]</f>
        <v>0</v>
      </c>
      <c r="N980" s="139">
        <f t="shared" si="63"/>
        <v>0</v>
      </c>
    </row>
    <row r="981" spans="1:14" s="143" customFormat="1" ht="33.75">
      <c r="A981" s="139">
        <v>975</v>
      </c>
      <c r="B981" s="102"/>
      <c r="C981" s="132" t="str">
        <f>IF(H981&lt;&gt;"",COUNTA($H$12:H981),"")</f>
        <v/>
      </c>
      <c r="D981" s="15"/>
      <c r="E981" s="131" t="s">
        <v>1077</v>
      </c>
      <c r="F981" s="83"/>
      <c r="G981" s="16"/>
      <c r="H981" s="159"/>
      <c r="I981" s="177" t="str">
        <f t="shared" si="62"/>
        <v/>
      </c>
      <c r="J981" s="42"/>
      <c r="K981" s="141"/>
      <c r="L981" s="162">
        <f>IF(Tabela1[[#This Row],[Cena za enoto]]=1,Tabela1[[#This Row],[Količina]],0)</f>
        <v>0</v>
      </c>
      <c r="M981" s="139">
        <f>Tabela1[[#This Row],[Cena za enoto]]</f>
        <v>0</v>
      </c>
      <c r="N981" s="139">
        <f t="shared" si="63"/>
        <v>0</v>
      </c>
    </row>
    <row r="982" spans="1:14" s="143" customFormat="1">
      <c r="A982" s="139">
        <v>976</v>
      </c>
      <c r="B982" s="102"/>
      <c r="C982" s="132">
        <f>IF(H982&lt;&gt;"",COUNTA($H$12:H982),"")</f>
        <v>552</v>
      </c>
      <c r="D982" s="15" t="s">
        <v>101</v>
      </c>
      <c r="E982" s="131" t="s">
        <v>1078</v>
      </c>
      <c r="F982" s="83" t="s">
        <v>7</v>
      </c>
      <c r="G982" s="16">
        <v>11</v>
      </c>
      <c r="H982" s="169">
        <v>0</v>
      </c>
      <c r="I982" s="177">
        <f t="shared" si="62"/>
        <v>0</v>
      </c>
      <c r="J982" s="42"/>
      <c r="K982" s="141">
        <f>Tabela1[[#This Row],[Količina]]-Tabela1[[#This Row],[Cena skupaj]]</f>
        <v>11</v>
      </c>
      <c r="L982" s="162">
        <f>IF(Tabela1[[#This Row],[Cena za enoto]]=1,Tabela1[[#This Row],[Količina]],0)</f>
        <v>0</v>
      </c>
      <c r="M982" s="139">
        <f>Tabela1[[#This Row],[Cena za enoto]]</f>
        <v>0</v>
      </c>
      <c r="N982" s="139">
        <f t="shared" si="63"/>
        <v>0</v>
      </c>
    </row>
    <row r="983" spans="1:14" s="143" customFormat="1">
      <c r="A983" s="139">
        <v>977</v>
      </c>
      <c r="B983" s="102"/>
      <c r="C983" s="132" t="str">
        <f>IF(H983&lt;&gt;"",COUNTA($H$12:H983),"")</f>
        <v/>
      </c>
      <c r="D983" s="15"/>
      <c r="E983" s="131" t="s">
        <v>1079</v>
      </c>
      <c r="F983" s="83"/>
      <c r="G983" s="16"/>
      <c r="H983" s="159"/>
      <c r="I983" s="177"/>
      <c r="J983" s="42"/>
      <c r="K983" s="141">
        <f>Tabela1[[#This Row],[Količina]]-Tabela1[[#This Row],[Cena skupaj]]</f>
        <v>0</v>
      </c>
      <c r="L983" s="162">
        <f>IF(Tabela1[[#This Row],[Cena za enoto]]=1,Tabela1[[#This Row],[Količina]],0)</f>
        <v>0</v>
      </c>
      <c r="M983" s="139">
        <f>Tabela1[[#This Row],[Cena za enoto]]</f>
        <v>0</v>
      </c>
      <c r="N983" s="139">
        <f t="shared" si="63"/>
        <v>0</v>
      </c>
    </row>
    <row r="984" spans="1:14" s="143" customFormat="1" ht="45">
      <c r="A984" s="139">
        <v>978</v>
      </c>
      <c r="B984" s="98"/>
      <c r="C984" s="132">
        <f>IF(H984&lt;&gt;"",COUNTA($H$12:H984),"")</f>
        <v>553</v>
      </c>
      <c r="D984" s="15" t="s">
        <v>102</v>
      </c>
      <c r="E984" s="131" t="s">
        <v>3502</v>
      </c>
      <c r="F984" s="83" t="s">
        <v>7</v>
      </c>
      <c r="G984" s="16">
        <v>150</v>
      </c>
      <c r="H984" s="169">
        <v>0</v>
      </c>
      <c r="I984" s="177">
        <f>IF(ISNUMBER(G984),ROUND(G984*H984,2),"")</f>
        <v>0</v>
      </c>
      <c r="J984" s="42"/>
      <c r="K984" s="141">
        <f>Tabela1[[#This Row],[Količina]]-Tabela1[[#This Row],[Cena skupaj]]</f>
        <v>150</v>
      </c>
      <c r="L984" s="162">
        <f>IF(Tabela1[[#This Row],[Cena za enoto]]=1,Tabela1[[#This Row],[Količina]],0)</f>
        <v>0</v>
      </c>
      <c r="M984" s="139">
        <f>Tabela1[[#This Row],[Cena za enoto]]</f>
        <v>0</v>
      </c>
      <c r="N984" s="139">
        <f t="shared" si="63"/>
        <v>0</v>
      </c>
    </row>
    <row r="985" spans="1:14" s="143" customFormat="1">
      <c r="A985" s="139">
        <v>979</v>
      </c>
      <c r="B985" s="98"/>
      <c r="C985" s="132" t="str">
        <f>IF(H985&lt;&gt;"",COUNTA($H$12:H985),"")</f>
        <v/>
      </c>
      <c r="D985" s="15"/>
      <c r="E985" s="203" t="s">
        <v>3503</v>
      </c>
      <c r="F985" s="83"/>
      <c r="G985" s="16"/>
      <c r="H985" s="159"/>
      <c r="I985" s="177"/>
      <c r="J985" s="42"/>
      <c r="K985" s="141">
        <f>Tabela1[[#This Row],[Količina]]-Tabela1[[#This Row],[Cena skupaj]]</f>
        <v>0</v>
      </c>
      <c r="L985" s="162">
        <f>IF(Tabela1[[#This Row],[Cena za enoto]]=1,Tabela1[[#This Row],[Količina]],0)</f>
        <v>0</v>
      </c>
      <c r="M985" s="139">
        <f>Tabela1[[#This Row],[Cena za enoto]]</f>
        <v>0</v>
      </c>
      <c r="N985" s="139">
        <f t="shared" si="63"/>
        <v>0</v>
      </c>
    </row>
    <row r="986" spans="1:14">
      <c r="A986" s="139">
        <v>980</v>
      </c>
      <c r="B986" s="93">
        <v>3</v>
      </c>
      <c r="C986" s="192" t="str">
        <f>IF(H986&lt;&gt;"",COUNTA($H$12:H986),"")</f>
        <v/>
      </c>
      <c r="D986" s="14"/>
      <c r="E986" s="193" t="s">
        <v>877</v>
      </c>
      <c r="F986" s="114"/>
      <c r="G986" s="37"/>
      <c r="H986" s="160"/>
      <c r="I986" s="158">
        <f>SUM(I987:I999)</f>
        <v>0</v>
      </c>
      <c r="K986" s="141">
        <f>Tabela1[[#This Row],[Količina]]-Tabela1[[#This Row],[Cena skupaj]]</f>
        <v>0</v>
      </c>
      <c r="L986" s="162">
        <f>IF(Tabela1[[#This Row],[Cena za enoto]]=1,Tabela1[[#This Row],[Količina]],0)</f>
        <v>0</v>
      </c>
      <c r="M986" s="139">
        <f>Tabela1[[#This Row],[Cena za enoto]]</f>
        <v>0</v>
      </c>
      <c r="N986" s="139">
        <f t="shared" si="63"/>
        <v>0</v>
      </c>
    </row>
    <row r="987" spans="1:14" s="143" customFormat="1" ht="22.5">
      <c r="A987" s="139">
        <v>981</v>
      </c>
      <c r="B987" s="98"/>
      <c r="C987" s="132" t="str">
        <f>IF(H987&lt;&gt;"",COUNTA($H$12:H987),"")</f>
        <v/>
      </c>
      <c r="D987" s="15" t="s">
        <v>31</v>
      </c>
      <c r="E987" s="131" t="s">
        <v>1080</v>
      </c>
      <c r="F987" s="83"/>
      <c r="G987" s="16"/>
      <c r="H987" s="159"/>
      <c r="I987" s="177" t="str">
        <f t="shared" ref="I987:I999" si="64">IF(ISNUMBER(G987),ROUND(G987*H987,2),"")</f>
        <v/>
      </c>
      <c r="J987" s="42"/>
      <c r="K987" s="141"/>
      <c r="L987" s="162">
        <f>IF(Tabela1[[#This Row],[Cena za enoto]]=1,Tabela1[[#This Row],[Količina]],0)</f>
        <v>0</v>
      </c>
      <c r="M987" s="139">
        <f>Tabela1[[#This Row],[Cena za enoto]]</f>
        <v>0</v>
      </c>
      <c r="N987" s="139">
        <f t="shared" si="63"/>
        <v>0</v>
      </c>
    </row>
    <row r="988" spans="1:14" s="143" customFormat="1">
      <c r="A988" s="139">
        <v>982</v>
      </c>
      <c r="B988" s="98"/>
      <c r="C988" s="132">
        <f>IF(H988&lt;&gt;"",COUNTA($H$12:H988),"")</f>
        <v>554</v>
      </c>
      <c r="D988" s="15"/>
      <c r="E988" s="131" t="s">
        <v>3470</v>
      </c>
      <c r="F988" s="83" t="s">
        <v>14</v>
      </c>
      <c r="G988" s="16">
        <v>31</v>
      </c>
      <c r="H988" s="169">
        <v>0</v>
      </c>
      <c r="I988" s="177">
        <f t="shared" si="64"/>
        <v>0</v>
      </c>
      <c r="J988" s="42"/>
      <c r="K988" s="141">
        <f>Tabela1[[#This Row],[Količina]]-Tabela1[[#This Row],[Cena skupaj]]</f>
        <v>31</v>
      </c>
      <c r="L988" s="162">
        <f>IF(Tabela1[[#This Row],[Cena za enoto]]=1,Tabela1[[#This Row],[Količina]],0)</f>
        <v>0</v>
      </c>
      <c r="M988" s="139">
        <f>Tabela1[[#This Row],[Cena za enoto]]</f>
        <v>0</v>
      </c>
      <c r="N988" s="139">
        <f t="shared" si="63"/>
        <v>0</v>
      </c>
    </row>
    <row r="989" spans="1:14" ht="22.5">
      <c r="A989" s="139">
        <v>983</v>
      </c>
      <c r="B989" s="98"/>
      <c r="C989" s="132">
        <f>IF(H989&lt;&gt;"",COUNTA($H$12:H989),"")</f>
        <v>555</v>
      </c>
      <c r="D989" s="15" t="s">
        <v>32</v>
      </c>
      <c r="E989" s="131" t="s">
        <v>3471</v>
      </c>
      <c r="F989" s="83" t="s">
        <v>10</v>
      </c>
      <c r="G989" s="16">
        <v>22</v>
      </c>
      <c r="H989" s="169">
        <v>0</v>
      </c>
      <c r="I989" s="177">
        <f t="shared" si="64"/>
        <v>0</v>
      </c>
      <c r="K989" s="141">
        <f>Tabela1[[#This Row],[Količina]]-Tabela1[[#This Row],[Cena skupaj]]</f>
        <v>22</v>
      </c>
      <c r="L989" s="162">
        <f>IF(Tabela1[[#This Row],[Cena za enoto]]=1,Tabela1[[#This Row],[Količina]],0)</f>
        <v>0</v>
      </c>
      <c r="M989" s="139">
        <f>Tabela1[[#This Row],[Cena za enoto]]</f>
        <v>0</v>
      </c>
      <c r="N989" s="139">
        <f t="shared" si="63"/>
        <v>0</v>
      </c>
    </row>
    <row r="990" spans="1:14" ht="22.5">
      <c r="A990" s="139">
        <v>984</v>
      </c>
      <c r="B990" s="98"/>
      <c r="C990" s="132" t="str">
        <f>IF(H990&lt;&gt;"",COUNTA($H$12:H990),"")</f>
        <v/>
      </c>
      <c r="D990" s="15" t="s">
        <v>33</v>
      </c>
      <c r="E990" s="131" t="s">
        <v>3472</v>
      </c>
      <c r="F990" s="83"/>
      <c r="G990" s="16"/>
      <c r="H990" s="159"/>
      <c r="I990" s="177" t="str">
        <f t="shared" si="64"/>
        <v/>
      </c>
      <c r="L990" s="162">
        <f>IF(Tabela1[[#This Row],[Cena za enoto]]=1,Tabela1[[#This Row],[Količina]],0)</f>
        <v>0</v>
      </c>
      <c r="M990" s="139">
        <f>Tabela1[[#This Row],[Cena za enoto]]</f>
        <v>0</v>
      </c>
      <c r="N990" s="139">
        <f t="shared" si="63"/>
        <v>0</v>
      </c>
    </row>
    <row r="991" spans="1:14">
      <c r="A991" s="139">
        <v>985</v>
      </c>
      <c r="B991" s="98"/>
      <c r="C991" s="132">
        <f>IF(H991&lt;&gt;"",COUNTA($H$12:H991),"")</f>
        <v>556</v>
      </c>
      <c r="D991" s="15" t="s">
        <v>3473</v>
      </c>
      <c r="E991" s="131" t="s">
        <v>3474</v>
      </c>
      <c r="F991" s="83" t="s">
        <v>14</v>
      </c>
      <c r="G991" s="16">
        <v>36.4</v>
      </c>
      <c r="H991" s="169">
        <v>0</v>
      </c>
      <c r="I991" s="177">
        <f t="shared" si="64"/>
        <v>0</v>
      </c>
      <c r="K991" s="141">
        <f>Tabela1[[#This Row],[Količina]]-Tabela1[[#This Row],[Cena skupaj]]</f>
        <v>36.4</v>
      </c>
      <c r="L991" s="162">
        <f>IF(Tabela1[[#This Row],[Cena za enoto]]=1,Tabela1[[#This Row],[Količina]],0)</f>
        <v>0</v>
      </c>
      <c r="M991" s="139">
        <f>Tabela1[[#This Row],[Cena za enoto]]</f>
        <v>0</v>
      </c>
      <c r="N991" s="139">
        <f t="shared" si="63"/>
        <v>0</v>
      </c>
    </row>
    <row r="992" spans="1:14">
      <c r="A992" s="139">
        <v>986</v>
      </c>
      <c r="B992" s="98"/>
      <c r="C992" s="132">
        <f>IF(H992&lt;&gt;"",COUNTA($H$12:H992),"")</f>
        <v>557</v>
      </c>
      <c r="D992" s="15" t="s">
        <v>3475</v>
      </c>
      <c r="E992" s="131" t="s">
        <v>3476</v>
      </c>
      <c r="F992" s="83" t="s">
        <v>14</v>
      </c>
      <c r="G992" s="16">
        <v>27</v>
      </c>
      <c r="H992" s="169">
        <v>0</v>
      </c>
      <c r="I992" s="177">
        <f t="shared" si="64"/>
        <v>0</v>
      </c>
      <c r="K992" s="141">
        <f>Tabela1[[#This Row],[Količina]]-Tabela1[[#This Row],[Cena skupaj]]</f>
        <v>27</v>
      </c>
      <c r="L992" s="162">
        <f>IF(Tabela1[[#This Row],[Cena za enoto]]=1,Tabela1[[#This Row],[Količina]],0)</f>
        <v>0</v>
      </c>
      <c r="M992" s="139">
        <f>Tabela1[[#This Row],[Cena za enoto]]</f>
        <v>0</v>
      </c>
      <c r="N992" s="139">
        <f t="shared" si="63"/>
        <v>0</v>
      </c>
    </row>
    <row r="993" spans="1:14" ht="22.5">
      <c r="A993" s="139">
        <v>987</v>
      </c>
      <c r="B993" s="98"/>
      <c r="C993" s="132">
        <f>IF(H993&lt;&gt;"",COUNTA($H$12:H993),"")</f>
        <v>558</v>
      </c>
      <c r="D993" s="15" t="s">
        <v>34</v>
      </c>
      <c r="E993" s="131" t="s">
        <v>3477</v>
      </c>
      <c r="F993" s="83" t="s">
        <v>14</v>
      </c>
      <c r="G993" s="16">
        <v>109.8</v>
      </c>
      <c r="H993" s="169">
        <v>0</v>
      </c>
      <c r="I993" s="177">
        <f t="shared" si="64"/>
        <v>0</v>
      </c>
      <c r="K993" s="141">
        <f>Tabela1[[#This Row],[Količina]]-Tabela1[[#This Row],[Cena skupaj]]</f>
        <v>109.8</v>
      </c>
      <c r="L993" s="162">
        <f>IF(Tabela1[[#This Row],[Cena za enoto]]=1,Tabela1[[#This Row],[Količina]],0)</f>
        <v>0</v>
      </c>
      <c r="M993" s="139">
        <f>Tabela1[[#This Row],[Cena za enoto]]</f>
        <v>0</v>
      </c>
      <c r="N993" s="139">
        <f t="shared" si="63"/>
        <v>0</v>
      </c>
    </row>
    <row r="994" spans="1:14" ht="22.5">
      <c r="A994" s="139">
        <v>988</v>
      </c>
      <c r="B994" s="98"/>
      <c r="C994" s="132" t="str">
        <f>IF(H994&lt;&gt;"",COUNTA($H$12:H994),"")</f>
        <v/>
      </c>
      <c r="D994" s="15" t="s">
        <v>3065</v>
      </c>
      <c r="E994" s="131" t="s">
        <v>3478</v>
      </c>
      <c r="F994" s="83"/>
      <c r="G994" s="16"/>
      <c r="H994" s="159"/>
      <c r="I994" s="177" t="str">
        <f t="shared" si="64"/>
        <v/>
      </c>
      <c r="L994" s="162">
        <f>IF(Tabela1[[#This Row],[Cena za enoto]]=1,Tabela1[[#This Row],[Količina]],0)</f>
        <v>0</v>
      </c>
      <c r="M994" s="139">
        <f>Tabela1[[#This Row],[Cena za enoto]]</f>
        <v>0</v>
      </c>
      <c r="N994" s="139">
        <f t="shared" si="63"/>
        <v>0</v>
      </c>
    </row>
    <row r="995" spans="1:14">
      <c r="A995" s="139">
        <v>989</v>
      </c>
      <c r="B995" s="98"/>
      <c r="C995" s="132">
        <f>IF(H995&lt;&gt;"",COUNTA($H$12:H995),"")</f>
        <v>559</v>
      </c>
      <c r="D995" s="15"/>
      <c r="E995" s="131" t="s">
        <v>3479</v>
      </c>
      <c r="F995" s="83" t="s">
        <v>10</v>
      </c>
      <c r="G995" s="16">
        <v>2</v>
      </c>
      <c r="H995" s="169">
        <v>0</v>
      </c>
      <c r="I995" s="177">
        <f t="shared" si="64"/>
        <v>0</v>
      </c>
      <c r="K995" s="141">
        <f>Tabela1[[#This Row],[Količina]]-Tabela1[[#This Row],[Cena skupaj]]</f>
        <v>2</v>
      </c>
      <c r="L995" s="162">
        <f>IF(Tabela1[[#This Row],[Cena za enoto]]=1,Tabela1[[#This Row],[Količina]],0)</f>
        <v>0</v>
      </c>
      <c r="M995" s="139">
        <f>Tabela1[[#This Row],[Cena za enoto]]</f>
        <v>0</v>
      </c>
      <c r="N995" s="139">
        <f t="shared" si="63"/>
        <v>0</v>
      </c>
    </row>
    <row r="996" spans="1:14" ht="22.5">
      <c r="A996" s="139">
        <v>990</v>
      </c>
      <c r="B996" s="98"/>
      <c r="C996" s="132" t="str">
        <f>IF(H996&lt;&gt;"",COUNTA($H$12:H996),"")</f>
        <v/>
      </c>
      <c r="D996" s="15" t="s">
        <v>3066</v>
      </c>
      <c r="E996" s="131" t="s">
        <v>3480</v>
      </c>
      <c r="F996" s="83"/>
      <c r="G996" s="16"/>
      <c r="H996" s="159"/>
      <c r="I996" s="177" t="str">
        <f t="shared" si="64"/>
        <v/>
      </c>
      <c r="L996" s="162">
        <f>IF(Tabela1[[#This Row],[Cena za enoto]]=1,Tabela1[[#This Row],[Količina]],0)</f>
        <v>0</v>
      </c>
      <c r="M996" s="139">
        <f>Tabela1[[#This Row],[Cena za enoto]]</f>
        <v>0</v>
      </c>
      <c r="N996" s="139">
        <f t="shared" si="63"/>
        <v>0</v>
      </c>
    </row>
    <row r="997" spans="1:14" ht="22.5">
      <c r="A997" s="139">
        <v>991</v>
      </c>
      <c r="B997" s="98"/>
      <c r="C997" s="132">
        <f>IF(H997&lt;&gt;"",COUNTA($H$12:H997),"")</f>
        <v>560</v>
      </c>
      <c r="D997" s="15"/>
      <c r="E997" s="131" t="s">
        <v>3481</v>
      </c>
      <c r="F997" s="83" t="s">
        <v>10</v>
      </c>
      <c r="G997" s="16">
        <v>6</v>
      </c>
      <c r="H997" s="169">
        <v>0</v>
      </c>
      <c r="I997" s="177">
        <f t="shared" si="64"/>
        <v>0</v>
      </c>
      <c r="K997" s="141">
        <f>Tabela1[[#This Row],[Količina]]-Tabela1[[#This Row],[Cena skupaj]]</f>
        <v>6</v>
      </c>
      <c r="L997" s="162">
        <f>IF(Tabela1[[#This Row],[Cena za enoto]]=1,Tabela1[[#This Row],[Količina]],0)</f>
        <v>0</v>
      </c>
      <c r="M997" s="139">
        <f>Tabela1[[#This Row],[Cena za enoto]]</f>
        <v>0</v>
      </c>
      <c r="N997" s="139">
        <f t="shared" si="63"/>
        <v>0</v>
      </c>
    </row>
    <row r="998" spans="1:14" ht="22.5">
      <c r="A998" s="139">
        <v>992</v>
      </c>
      <c r="B998" s="98"/>
      <c r="C998" s="132" t="str">
        <f>IF(H998&lt;&gt;"",COUNTA($H$12:H998),"")</f>
        <v/>
      </c>
      <c r="D998" s="15" t="s">
        <v>3068</v>
      </c>
      <c r="E998" s="131" t="s">
        <v>3482</v>
      </c>
      <c r="F998" s="83"/>
      <c r="G998" s="16"/>
      <c r="H998" s="159"/>
      <c r="I998" s="177" t="str">
        <f t="shared" si="64"/>
        <v/>
      </c>
      <c r="L998" s="162">
        <f>IF(Tabela1[[#This Row],[Cena za enoto]]=1,Tabela1[[#This Row],[Količina]],0)</f>
        <v>0</v>
      </c>
      <c r="M998" s="139">
        <f>Tabela1[[#This Row],[Cena za enoto]]</f>
        <v>0</v>
      </c>
      <c r="N998" s="139">
        <f t="shared" si="63"/>
        <v>0</v>
      </c>
    </row>
    <row r="999" spans="1:14" ht="22.5">
      <c r="A999" s="139">
        <v>993</v>
      </c>
      <c r="B999" s="98"/>
      <c r="C999" s="132">
        <f>IF(H999&lt;&gt;"",COUNTA($H$12:H999),"")</f>
        <v>561</v>
      </c>
      <c r="D999" s="15"/>
      <c r="E999" s="131" t="s">
        <v>3483</v>
      </c>
      <c r="F999" s="83" t="s">
        <v>10</v>
      </c>
      <c r="G999" s="16">
        <v>4</v>
      </c>
      <c r="H999" s="169">
        <v>0</v>
      </c>
      <c r="I999" s="177">
        <f t="shared" si="64"/>
        <v>0</v>
      </c>
      <c r="J999" s="42"/>
      <c r="K999" s="141">
        <f>Tabela1[[#This Row],[Količina]]-Tabela1[[#This Row],[Cena skupaj]]</f>
        <v>4</v>
      </c>
      <c r="L999" s="162">
        <f>IF(Tabela1[[#This Row],[Cena za enoto]]=1,Tabela1[[#This Row],[Količina]],0)</f>
        <v>0</v>
      </c>
      <c r="M999" s="139">
        <f>Tabela1[[#This Row],[Cena za enoto]]</f>
        <v>0</v>
      </c>
      <c r="N999" s="139">
        <f t="shared" si="63"/>
        <v>0</v>
      </c>
    </row>
    <row r="1000" spans="1:14">
      <c r="A1000" s="139">
        <v>994</v>
      </c>
      <c r="B1000" s="93">
        <v>3</v>
      </c>
      <c r="C1000" s="192" t="str">
        <f>IF(H1000&lt;&gt;"",COUNTA($H$12:H1000),"")</f>
        <v/>
      </c>
      <c r="D1000" s="14"/>
      <c r="E1000" s="193" t="s">
        <v>1081</v>
      </c>
      <c r="F1000" s="114"/>
      <c r="G1000" s="37"/>
      <c r="H1000" s="160"/>
      <c r="I1000" s="158">
        <f>I1001+I1011+I1014+I1025+I1033</f>
        <v>0</v>
      </c>
      <c r="K1000" s="141">
        <f>Tabela1[[#This Row],[Količina]]-Tabela1[[#This Row],[Cena skupaj]]</f>
        <v>0</v>
      </c>
      <c r="L1000" s="162">
        <f>IF(Tabela1[[#This Row],[Cena za enoto]]=1,Tabela1[[#This Row],[Količina]],0)</f>
        <v>0</v>
      </c>
      <c r="M1000" s="139">
        <f>Tabela1[[#This Row],[Cena za enoto]]</f>
        <v>0</v>
      </c>
      <c r="N1000" s="139">
        <f t="shared" si="63"/>
        <v>0</v>
      </c>
    </row>
    <row r="1001" spans="1:14" s="149" customFormat="1">
      <c r="A1001" s="139">
        <v>995</v>
      </c>
      <c r="B1001" s="111">
        <v>4</v>
      </c>
      <c r="C1001" s="211" t="str">
        <f>IF(H1001&lt;&gt;"",COUNTA($H$12:H1001),"")</f>
        <v/>
      </c>
      <c r="D1001" s="112"/>
      <c r="E1001" s="212" t="s">
        <v>3190</v>
      </c>
      <c r="F1001" s="215"/>
      <c r="G1001" s="133"/>
      <c r="H1001" s="163"/>
      <c r="I1001" s="216">
        <f>SUM(I1002:I1010)</f>
        <v>0</v>
      </c>
      <c r="J1001" s="63"/>
      <c r="K1001" s="141">
        <f>Tabela1[[#This Row],[Količina]]-Tabela1[[#This Row],[Cena skupaj]]</f>
        <v>0</v>
      </c>
      <c r="L1001" s="162">
        <f>IF(Tabela1[[#This Row],[Cena za enoto]]=1,Tabela1[[#This Row],[Količina]],0)</f>
        <v>0</v>
      </c>
      <c r="M1001" s="139">
        <f>Tabela1[[#This Row],[Cena za enoto]]</f>
        <v>0</v>
      </c>
      <c r="N1001" s="139">
        <f t="shared" si="63"/>
        <v>0</v>
      </c>
    </row>
    <row r="1002" spans="1:14">
      <c r="A1002" s="139">
        <v>996</v>
      </c>
      <c r="B1002" s="98"/>
      <c r="C1002" s="132" t="str">
        <f>IF(H1002&lt;&gt;"",COUNTA($H$12:H1002),"")</f>
        <v/>
      </c>
      <c r="D1002" s="15" t="s">
        <v>887</v>
      </c>
      <c r="E1002" s="131" t="s">
        <v>1082</v>
      </c>
      <c r="F1002" s="83"/>
      <c r="G1002" s="16"/>
      <c r="H1002" s="159"/>
      <c r="I1002" s="177" t="str">
        <f t="shared" ref="I1002:I1010" si="65">IF(ISNUMBER(G1002),ROUND(G1002*H1002,2),"")</f>
        <v/>
      </c>
      <c r="L1002" s="162">
        <f>IF(Tabela1[[#This Row],[Cena za enoto]]=1,Tabela1[[#This Row],[Količina]],0)</f>
        <v>0</v>
      </c>
      <c r="M1002" s="139">
        <f>Tabela1[[#This Row],[Cena za enoto]]</f>
        <v>0</v>
      </c>
      <c r="N1002" s="139">
        <f t="shared" si="63"/>
        <v>0</v>
      </c>
    </row>
    <row r="1003" spans="1:14">
      <c r="A1003" s="139">
        <v>997</v>
      </c>
      <c r="B1003" s="98"/>
      <c r="C1003" s="132">
        <f>IF(H1003&lt;&gt;"",COUNTA($H$12:H1003),"")</f>
        <v>562</v>
      </c>
      <c r="D1003" s="15"/>
      <c r="E1003" s="131" t="s">
        <v>3484</v>
      </c>
      <c r="F1003" s="83" t="s">
        <v>6</v>
      </c>
      <c r="G1003" s="16">
        <v>365</v>
      </c>
      <c r="H1003" s="169">
        <v>0</v>
      </c>
      <c r="I1003" s="177">
        <f t="shared" si="65"/>
        <v>0</v>
      </c>
      <c r="K1003" s="141">
        <f>Tabela1[[#This Row],[Količina]]-Tabela1[[#This Row],[Cena skupaj]]</f>
        <v>365</v>
      </c>
      <c r="L1003" s="162">
        <f>IF(Tabela1[[#This Row],[Cena za enoto]]=1,Tabela1[[#This Row],[Količina]],0)</f>
        <v>0</v>
      </c>
      <c r="M1003" s="139">
        <f>Tabela1[[#This Row],[Cena za enoto]]</f>
        <v>0</v>
      </c>
      <c r="N1003" s="139">
        <f t="shared" si="63"/>
        <v>0</v>
      </c>
    </row>
    <row r="1004" spans="1:14">
      <c r="A1004" s="139">
        <v>998</v>
      </c>
      <c r="B1004" s="98"/>
      <c r="C1004" s="132" t="str">
        <f>IF(H1004&lt;&gt;"",COUNTA($H$12:H1004),"")</f>
        <v/>
      </c>
      <c r="D1004" s="15" t="s">
        <v>890</v>
      </c>
      <c r="E1004" s="131" t="s">
        <v>888</v>
      </c>
      <c r="F1004" s="83"/>
      <c r="G1004" s="16"/>
      <c r="H1004" s="159"/>
      <c r="I1004" s="177" t="str">
        <f t="shared" si="65"/>
        <v/>
      </c>
      <c r="L1004" s="162">
        <f>IF(Tabela1[[#This Row],[Cena za enoto]]=1,Tabela1[[#This Row],[Količina]],0)</f>
        <v>0</v>
      </c>
      <c r="M1004" s="139">
        <f>Tabela1[[#This Row],[Cena za enoto]]</f>
        <v>0</v>
      </c>
      <c r="N1004" s="139">
        <f t="shared" si="63"/>
        <v>0</v>
      </c>
    </row>
    <row r="1005" spans="1:14">
      <c r="A1005" s="139">
        <v>999</v>
      </c>
      <c r="B1005" s="98"/>
      <c r="C1005" s="132">
        <f>IF(H1005&lt;&gt;"",COUNTA($H$12:H1005),"")</f>
        <v>563</v>
      </c>
      <c r="D1005" s="15"/>
      <c r="E1005" s="131" t="s">
        <v>3485</v>
      </c>
      <c r="F1005" s="83" t="s">
        <v>6</v>
      </c>
      <c r="G1005" s="16">
        <v>110</v>
      </c>
      <c r="H1005" s="169">
        <v>0</v>
      </c>
      <c r="I1005" s="177">
        <f t="shared" si="65"/>
        <v>0</v>
      </c>
      <c r="K1005" s="141">
        <f>Tabela1[[#This Row],[Količina]]-Tabela1[[#This Row],[Cena skupaj]]</f>
        <v>110</v>
      </c>
      <c r="L1005" s="162">
        <f>IF(Tabela1[[#This Row],[Cena za enoto]]=1,Tabela1[[#This Row],[Količina]],0)</f>
        <v>0</v>
      </c>
      <c r="M1005" s="139">
        <f>Tabela1[[#This Row],[Cena za enoto]]</f>
        <v>0</v>
      </c>
      <c r="N1005" s="139">
        <f t="shared" si="63"/>
        <v>0</v>
      </c>
    </row>
    <row r="1006" spans="1:14">
      <c r="A1006" s="139">
        <v>1000</v>
      </c>
      <c r="B1006" s="98"/>
      <c r="C1006" s="132" t="str">
        <f>IF(H1006&lt;&gt;"",COUNTA($H$12:H1006),"")</f>
        <v/>
      </c>
      <c r="D1006" s="15" t="s">
        <v>892</v>
      </c>
      <c r="E1006" s="131" t="s">
        <v>3486</v>
      </c>
      <c r="F1006" s="83"/>
      <c r="G1006" s="16"/>
      <c r="H1006" s="159"/>
      <c r="I1006" s="177" t="str">
        <f t="shared" si="65"/>
        <v/>
      </c>
      <c r="L1006" s="162">
        <f>IF(Tabela1[[#This Row],[Cena za enoto]]=1,Tabela1[[#This Row],[Količina]],0)</f>
        <v>0</v>
      </c>
      <c r="M1006" s="139">
        <f>Tabela1[[#This Row],[Cena za enoto]]</f>
        <v>0</v>
      </c>
      <c r="N1006" s="139">
        <f t="shared" si="63"/>
        <v>0</v>
      </c>
    </row>
    <row r="1007" spans="1:14">
      <c r="A1007" s="139">
        <v>1001</v>
      </c>
      <c r="B1007" s="98"/>
      <c r="C1007" s="132">
        <f>IF(H1007&lt;&gt;"",COUNTA($H$12:H1007),"")</f>
        <v>564</v>
      </c>
      <c r="D1007" s="15"/>
      <c r="E1007" s="131" t="s">
        <v>3487</v>
      </c>
      <c r="F1007" s="83" t="s">
        <v>6</v>
      </c>
      <c r="G1007" s="16">
        <v>137</v>
      </c>
      <c r="H1007" s="169">
        <v>0</v>
      </c>
      <c r="I1007" s="177">
        <f t="shared" si="65"/>
        <v>0</v>
      </c>
      <c r="K1007" s="141">
        <f>Tabela1[[#This Row],[Količina]]-Tabela1[[#This Row],[Cena skupaj]]</f>
        <v>137</v>
      </c>
      <c r="L1007" s="162">
        <f>IF(Tabela1[[#This Row],[Cena za enoto]]=1,Tabela1[[#This Row],[Količina]],0)</f>
        <v>0</v>
      </c>
      <c r="M1007" s="139">
        <f>Tabela1[[#This Row],[Cena za enoto]]</f>
        <v>0</v>
      </c>
      <c r="N1007" s="139">
        <f t="shared" si="63"/>
        <v>0</v>
      </c>
    </row>
    <row r="1008" spans="1:14">
      <c r="A1008" s="139">
        <v>1002</v>
      </c>
      <c r="B1008" s="98"/>
      <c r="C1008" s="132" t="str">
        <f>IF(H1008&lt;&gt;"",COUNTA($H$12:H1008),"")</f>
        <v/>
      </c>
      <c r="D1008" s="15" t="s">
        <v>895</v>
      </c>
      <c r="E1008" s="131" t="s">
        <v>893</v>
      </c>
      <c r="F1008" s="83"/>
      <c r="G1008" s="16"/>
      <c r="H1008" s="159"/>
      <c r="I1008" s="177" t="str">
        <f t="shared" si="65"/>
        <v/>
      </c>
      <c r="L1008" s="162">
        <f>IF(Tabela1[[#This Row],[Cena za enoto]]=1,Tabela1[[#This Row],[Količina]],0)</f>
        <v>0</v>
      </c>
      <c r="M1008" s="139">
        <f>Tabela1[[#This Row],[Cena za enoto]]</f>
        <v>0</v>
      </c>
      <c r="N1008" s="139">
        <f t="shared" si="63"/>
        <v>0</v>
      </c>
    </row>
    <row r="1009" spans="1:14">
      <c r="A1009" s="139">
        <v>1003</v>
      </c>
      <c r="B1009" s="98"/>
      <c r="C1009" s="132">
        <f>IF(H1009&lt;&gt;"",COUNTA($H$12:H1009),"")</f>
        <v>565</v>
      </c>
      <c r="D1009" s="15"/>
      <c r="E1009" s="131" t="s">
        <v>3488</v>
      </c>
      <c r="F1009" s="83" t="s">
        <v>6</v>
      </c>
      <c r="G1009" s="16">
        <v>402</v>
      </c>
      <c r="H1009" s="169">
        <v>0</v>
      </c>
      <c r="I1009" s="177">
        <f t="shared" si="65"/>
        <v>0</v>
      </c>
      <c r="K1009" s="141">
        <f>Tabela1[[#This Row],[Količina]]-Tabela1[[#This Row],[Cena skupaj]]</f>
        <v>402</v>
      </c>
      <c r="L1009" s="162">
        <f>IF(Tabela1[[#This Row],[Cena za enoto]]=1,Tabela1[[#This Row],[Količina]],0)</f>
        <v>0</v>
      </c>
      <c r="M1009" s="139">
        <f>Tabela1[[#This Row],[Cena za enoto]]</f>
        <v>0</v>
      </c>
      <c r="N1009" s="139">
        <f t="shared" si="63"/>
        <v>0</v>
      </c>
    </row>
    <row r="1010" spans="1:14">
      <c r="A1010" s="139">
        <v>1004</v>
      </c>
      <c r="B1010" s="102"/>
      <c r="C1010" s="132">
        <f>IF(H1010&lt;&gt;"",COUNTA($H$12:H1010),"")</f>
        <v>566</v>
      </c>
      <c r="D1010" s="15" t="s">
        <v>897</v>
      </c>
      <c r="E1010" s="131" t="s">
        <v>1083</v>
      </c>
      <c r="F1010" s="83" t="s">
        <v>6</v>
      </c>
      <c r="G1010" s="16">
        <v>126</v>
      </c>
      <c r="H1010" s="169">
        <v>0</v>
      </c>
      <c r="I1010" s="177">
        <f t="shared" si="65"/>
        <v>0</v>
      </c>
      <c r="K1010" s="141">
        <f>Tabela1[[#This Row],[Količina]]-Tabela1[[#This Row],[Cena skupaj]]</f>
        <v>126</v>
      </c>
      <c r="L1010" s="162">
        <f>IF(Tabela1[[#This Row],[Cena za enoto]]=1,Tabela1[[#This Row],[Količina]],0)</f>
        <v>0</v>
      </c>
      <c r="M1010" s="139">
        <f>Tabela1[[#This Row],[Cena za enoto]]</f>
        <v>0</v>
      </c>
      <c r="N1010" s="139">
        <f t="shared" si="63"/>
        <v>0</v>
      </c>
    </row>
    <row r="1011" spans="1:14" s="150" customFormat="1">
      <c r="A1011" s="139">
        <v>1005</v>
      </c>
      <c r="B1011" s="104">
        <v>4</v>
      </c>
      <c r="C1011" s="211" t="str">
        <f>IF(H1011&lt;&gt;"",COUNTA($H$12:H1011),"")</f>
        <v/>
      </c>
      <c r="D1011" s="112"/>
      <c r="E1011" s="212" t="s">
        <v>3191</v>
      </c>
      <c r="F1011" s="215"/>
      <c r="G1011" s="133"/>
      <c r="H1011" s="163"/>
      <c r="I1011" s="216">
        <f>SUM(I1012:I1013)</f>
        <v>0</v>
      </c>
      <c r="J1011" s="63"/>
      <c r="K1011" s="141">
        <f>Tabela1[[#This Row],[Količina]]-Tabela1[[#This Row],[Cena skupaj]]</f>
        <v>0</v>
      </c>
      <c r="L1011" s="162">
        <f>IF(Tabela1[[#This Row],[Cena za enoto]]=1,Tabela1[[#This Row],[Količina]],0)</f>
        <v>0</v>
      </c>
      <c r="M1011" s="139">
        <f>Tabela1[[#This Row],[Cena za enoto]]</f>
        <v>0</v>
      </c>
      <c r="N1011" s="139">
        <f t="shared" si="63"/>
        <v>0</v>
      </c>
    </row>
    <row r="1012" spans="1:14" s="143" customFormat="1" ht="22.5">
      <c r="A1012" s="139">
        <v>1006</v>
      </c>
      <c r="B1012" s="98"/>
      <c r="C1012" s="132" t="str">
        <f>IF(H1012&lt;&gt;"",COUNTA($H$12:H1012),"")</f>
        <v/>
      </c>
      <c r="D1012" s="15" t="s">
        <v>910</v>
      </c>
      <c r="E1012" s="131" t="s">
        <v>1084</v>
      </c>
      <c r="F1012" s="83"/>
      <c r="G1012" s="16"/>
      <c r="H1012" s="159"/>
      <c r="I1012" s="177" t="str">
        <f>IF(ISNUMBER(G1012),ROUND(G1012*H1012,2),"")</f>
        <v/>
      </c>
      <c r="J1012" s="42"/>
      <c r="K1012" s="141"/>
      <c r="L1012" s="162">
        <f>IF(Tabela1[[#This Row],[Cena za enoto]]=1,Tabela1[[#This Row],[Količina]],0)</f>
        <v>0</v>
      </c>
      <c r="M1012" s="139">
        <f>Tabela1[[#This Row],[Cena za enoto]]</f>
        <v>0</v>
      </c>
      <c r="N1012" s="139">
        <f t="shared" si="63"/>
        <v>0</v>
      </c>
    </row>
    <row r="1013" spans="1:14" s="143" customFormat="1">
      <c r="A1013" s="139">
        <v>1007</v>
      </c>
      <c r="B1013" s="102"/>
      <c r="C1013" s="132">
        <f>IF(H1013&lt;&gt;"",COUNTA($H$12:H1013),"")</f>
        <v>567</v>
      </c>
      <c r="D1013" s="15"/>
      <c r="E1013" s="131" t="s">
        <v>1093</v>
      </c>
      <c r="F1013" s="83" t="s">
        <v>13</v>
      </c>
      <c r="G1013" s="16">
        <v>65717</v>
      </c>
      <c r="H1013" s="169">
        <v>0</v>
      </c>
      <c r="I1013" s="177">
        <f>IF(ISNUMBER(G1013),ROUND(G1013*H1013,2),"")</f>
        <v>0</v>
      </c>
      <c r="J1013" s="42"/>
      <c r="K1013" s="141">
        <f>Tabela1[[#This Row],[Količina]]-Tabela1[[#This Row],[Cena skupaj]]</f>
        <v>65717</v>
      </c>
      <c r="L1013" s="162">
        <f>IF(Tabela1[[#This Row],[Cena za enoto]]=1,Tabela1[[#This Row],[Količina]],0)</f>
        <v>0</v>
      </c>
      <c r="M1013" s="139">
        <f>Tabela1[[#This Row],[Cena za enoto]]</f>
        <v>0</v>
      </c>
      <c r="N1013" s="139">
        <f t="shared" si="63"/>
        <v>0</v>
      </c>
    </row>
    <row r="1014" spans="1:14" s="150" customFormat="1">
      <c r="A1014" s="139">
        <v>1008</v>
      </c>
      <c r="B1014" s="104">
        <v>4</v>
      </c>
      <c r="C1014" s="211" t="str">
        <f>IF(H1014&lt;&gt;"",COUNTA($H$12:H1014),"")</f>
        <v/>
      </c>
      <c r="D1014" s="112"/>
      <c r="E1014" s="212" t="s">
        <v>3192</v>
      </c>
      <c r="F1014" s="215"/>
      <c r="G1014" s="133"/>
      <c r="H1014" s="163"/>
      <c r="I1014" s="216">
        <f>SUM(I1015:I1024)</f>
        <v>0</v>
      </c>
      <c r="J1014" s="63"/>
      <c r="K1014" s="141">
        <f>Tabela1[[#This Row],[Količina]]-Tabela1[[#This Row],[Cena skupaj]]</f>
        <v>0</v>
      </c>
      <c r="L1014" s="162">
        <f>IF(Tabela1[[#This Row],[Cena za enoto]]=1,Tabela1[[#This Row],[Količina]],0)</f>
        <v>0</v>
      </c>
      <c r="M1014" s="139">
        <f>Tabela1[[#This Row],[Cena za enoto]]</f>
        <v>0</v>
      </c>
      <c r="N1014" s="139">
        <f t="shared" si="63"/>
        <v>0</v>
      </c>
    </row>
    <row r="1015" spans="1:14" s="143" customFormat="1">
      <c r="A1015" s="139">
        <v>1009</v>
      </c>
      <c r="B1015" s="98"/>
      <c r="C1015" s="132" t="str">
        <f>IF(H1015&lt;&gt;"",COUNTA($H$12:H1015),"")</f>
        <v/>
      </c>
      <c r="D1015" s="15"/>
      <c r="E1015" s="131" t="s">
        <v>3489</v>
      </c>
      <c r="F1015" s="83"/>
      <c r="G1015" s="16"/>
      <c r="H1015" s="159"/>
      <c r="I1015" s="177" t="str">
        <f t="shared" ref="I1015:I1024" si="66">IF(ISNUMBER(G1015),ROUND(G1015*H1015,2),"")</f>
        <v/>
      </c>
      <c r="J1015" s="42"/>
      <c r="K1015" s="141"/>
      <c r="L1015" s="162">
        <f>IF(Tabela1[[#This Row],[Cena za enoto]]=1,Tabela1[[#This Row],[Količina]],0)</f>
        <v>0</v>
      </c>
      <c r="M1015" s="139">
        <f>Tabela1[[#This Row],[Cena za enoto]]</f>
        <v>0</v>
      </c>
      <c r="N1015" s="139">
        <f t="shared" si="63"/>
        <v>0</v>
      </c>
    </row>
    <row r="1016" spans="1:14" s="143" customFormat="1" ht="22.5">
      <c r="A1016" s="139">
        <v>1010</v>
      </c>
      <c r="B1016" s="98"/>
      <c r="C1016" s="132" t="str">
        <f>IF(H1016&lt;&gt;"",COUNTA($H$12:H1016),"")</f>
        <v/>
      </c>
      <c r="D1016" s="15"/>
      <c r="E1016" s="131" t="s">
        <v>3490</v>
      </c>
      <c r="F1016" s="83"/>
      <c r="G1016" s="16"/>
      <c r="H1016" s="159"/>
      <c r="I1016" s="177" t="str">
        <f t="shared" si="66"/>
        <v/>
      </c>
      <c r="J1016" s="42"/>
      <c r="K1016" s="141"/>
      <c r="L1016" s="162">
        <f>IF(Tabela1[[#This Row],[Cena za enoto]]=1,Tabela1[[#This Row],[Količina]],0)</f>
        <v>0</v>
      </c>
      <c r="M1016" s="139">
        <f>Tabela1[[#This Row],[Cena za enoto]]</f>
        <v>0</v>
      </c>
      <c r="N1016" s="139">
        <f t="shared" si="63"/>
        <v>0</v>
      </c>
    </row>
    <row r="1017" spans="1:14" s="143" customFormat="1" ht="22.5">
      <c r="A1017" s="139">
        <v>1011</v>
      </c>
      <c r="B1017" s="98"/>
      <c r="C1017" s="132" t="str">
        <f>IF(H1017&lt;&gt;"",COUNTA($H$12:H1017),"")</f>
        <v/>
      </c>
      <c r="D1017" s="15" t="s">
        <v>914</v>
      </c>
      <c r="E1017" s="131" t="s">
        <v>3491</v>
      </c>
      <c r="F1017" s="83"/>
      <c r="G1017" s="16"/>
      <c r="H1017" s="159"/>
      <c r="I1017" s="177" t="str">
        <f t="shared" si="66"/>
        <v/>
      </c>
      <c r="J1017" s="42"/>
      <c r="K1017" s="141"/>
      <c r="L1017" s="162">
        <f>IF(Tabela1[[#This Row],[Cena za enoto]]=1,Tabela1[[#This Row],[Količina]],0)</f>
        <v>0</v>
      </c>
      <c r="M1017" s="139">
        <f>Tabela1[[#This Row],[Cena za enoto]]</f>
        <v>0</v>
      </c>
      <c r="N1017" s="139">
        <f t="shared" si="63"/>
        <v>0</v>
      </c>
    </row>
    <row r="1018" spans="1:14" s="143" customFormat="1">
      <c r="A1018" s="139">
        <v>1012</v>
      </c>
      <c r="B1018" s="98"/>
      <c r="C1018" s="132">
        <f>IF(H1018&lt;&gt;"",COUNTA($H$12:H1018),"")</f>
        <v>568</v>
      </c>
      <c r="D1018" s="15"/>
      <c r="E1018" s="131" t="s">
        <v>1085</v>
      </c>
      <c r="F1018" s="83" t="s">
        <v>7</v>
      </c>
      <c r="G1018" s="16">
        <v>43.5</v>
      </c>
      <c r="H1018" s="169">
        <v>0</v>
      </c>
      <c r="I1018" s="177">
        <f t="shared" si="66"/>
        <v>0</v>
      </c>
      <c r="J1018" s="42"/>
      <c r="K1018" s="141">
        <f>Tabela1[[#This Row],[Količina]]-Tabela1[[#This Row],[Cena skupaj]]</f>
        <v>43.5</v>
      </c>
      <c r="L1018" s="162">
        <f>IF(Tabela1[[#This Row],[Cena za enoto]]=1,Tabela1[[#This Row],[Količina]],0)</f>
        <v>0</v>
      </c>
      <c r="M1018" s="139">
        <f>Tabela1[[#This Row],[Cena za enoto]]</f>
        <v>0</v>
      </c>
      <c r="N1018" s="139">
        <f t="shared" si="63"/>
        <v>0</v>
      </c>
    </row>
    <row r="1019" spans="1:14" s="143" customFormat="1">
      <c r="A1019" s="139">
        <v>1013</v>
      </c>
      <c r="B1019" s="98"/>
      <c r="C1019" s="132">
        <f>IF(H1019&lt;&gt;"",COUNTA($H$12:H1019),"")</f>
        <v>569</v>
      </c>
      <c r="D1019" s="15" t="s">
        <v>915</v>
      </c>
      <c r="E1019" s="131" t="s">
        <v>1086</v>
      </c>
      <c r="F1019" s="83" t="s">
        <v>7</v>
      </c>
      <c r="G1019" s="16">
        <v>239</v>
      </c>
      <c r="H1019" s="169">
        <v>0</v>
      </c>
      <c r="I1019" s="177">
        <f t="shared" si="66"/>
        <v>0</v>
      </c>
      <c r="J1019" s="42"/>
      <c r="K1019" s="141">
        <f>Tabela1[[#This Row],[Količina]]-Tabela1[[#This Row],[Cena skupaj]]</f>
        <v>239</v>
      </c>
      <c r="L1019" s="162">
        <f>IF(Tabela1[[#This Row],[Cena za enoto]]=1,Tabela1[[#This Row],[Količina]],0)</f>
        <v>0</v>
      </c>
      <c r="M1019" s="139">
        <f>Tabela1[[#This Row],[Cena za enoto]]</f>
        <v>0</v>
      </c>
      <c r="N1019" s="139">
        <f t="shared" si="63"/>
        <v>0</v>
      </c>
    </row>
    <row r="1020" spans="1:14" s="143" customFormat="1">
      <c r="A1020" s="139">
        <v>1014</v>
      </c>
      <c r="B1020" s="98"/>
      <c r="C1020" s="132" t="str">
        <f>IF(H1020&lt;&gt;"",COUNTA($H$12:H1020),"")</f>
        <v/>
      </c>
      <c r="D1020" s="15"/>
      <c r="E1020" s="131" t="s">
        <v>3492</v>
      </c>
      <c r="F1020" s="83"/>
      <c r="G1020" s="16"/>
      <c r="H1020" s="159"/>
      <c r="I1020" s="177" t="str">
        <f t="shared" si="66"/>
        <v/>
      </c>
      <c r="J1020" s="42"/>
      <c r="K1020" s="141"/>
      <c r="L1020" s="162">
        <f>IF(Tabela1[[#This Row],[Cena za enoto]]=1,Tabela1[[#This Row],[Količina]],0)</f>
        <v>0</v>
      </c>
      <c r="M1020" s="139">
        <f>Tabela1[[#This Row],[Cena za enoto]]</f>
        <v>0</v>
      </c>
      <c r="N1020" s="139">
        <f t="shared" si="63"/>
        <v>0</v>
      </c>
    </row>
    <row r="1021" spans="1:14" s="143" customFormat="1" ht="22.5">
      <c r="A1021" s="139">
        <v>1015</v>
      </c>
      <c r="B1021" s="98"/>
      <c r="C1021" s="132" t="str">
        <f>IF(H1021&lt;&gt;"",COUNTA($H$12:H1021),"")</f>
        <v/>
      </c>
      <c r="D1021" s="15" t="s">
        <v>916</v>
      </c>
      <c r="E1021" s="131" t="s">
        <v>1087</v>
      </c>
      <c r="F1021" s="83"/>
      <c r="G1021" s="16"/>
      <c r="H1021" s="159"/>
      <c r="I1021" s="177" t="str">
        <f t="shared" si="66"/>
        <v/>
      </c>
      <c r="J1021" s="42"/>
      <c r="K1021" s="141"/>
      <c r="L1021" s="162">
        <f>IF(Tabela1[[#This Row],[Cena za enoto]]=1,Tabela1[[#This Row],[Količina]],0)</f>
        <v>0</v>
      </c>
      <c r="M1021" s="139">
        <f>Tabela1[[#This Row],[Cena za enoto]]</f>
        <v>0</v>
      </c>
      <c r="N1021" s="139">
        <f t="shared" si="63"/>
        <v>0</v>
      </c>
    </row>
    <row r="1022" spans="1:14" s="143" customFormat="1">
      <c r="A1022" s="139">
        <v>1016</v>
      </c>
      <c r="B1022" s="98"/>
      <c r="C1022" s="132">
        <f>IF(H1022&lt;&gt;"",COUNTA($H$12:H1022),"")</f>
        <v>570</v>
      </c>
      <c r="D1022" s="15"/>
      <c r="E1022" s="131" t="s">
        <v>3492</v>
      </c>
      <c r="F1022" s="83" t="s">
        <v>7</v>
      </c>
      <c r="G1022" s="16">
        <v>347</v>
      </c>
      <c r="H1022" s="169">
        <v>0</v>
      </c>
      <c r="I1022" s="177">
        <f t="shared" si="66"/>
        <v>0</v>
      </c>
      <c r="J1022" s="42"/>
      <c r="K1022" s="141">
        <f>Tabela1[[#This Row],[Količina]]-Tabela1[[#This Row],[Cena skupaj]]</f>
        <v>347</v>
      </c>
      <c r="L1022" s="162">
        <f>IF(Tabela1[[#This Row],[Cena za enoto]]=1,Tabela1[[#This Row],[Količina]],0)</f>
        <v>0</v>
      </c>
      <c r="M1022" s="139">
        <f>Tabela1[[#This Row],[Cena za enoto]]</f>
        <v>0</v>
      </c>
      <c r="N1022" s="139">
        <f t="shared" si="63"/>
        <v>0</v>
      </c>
    </row>
    <row r="1023" spans="1:14" s="143" customFormat="1" ht="22.5">
      <c r="A1023" s="139">
        <v>1017</v>
      </c>
      <c r="B1023" s="98"/>
      <c r="C1023" s="132" t="str">
        <f>IF(H1023&lt;&gt;"",COUNTA($H$12:H1023),"")</f>
        <v/>
      </c>
      <c r="D1023" s="15" t="s">
        <v>917</v>
      </c>
      <c r="E1023" s="131" t="s">
        <v>1088</v>
      </c>
      <c r="F1023" s="83"/>
      <c r="G1023" s="16"/>
      <c r="H1023" s="159"/>
      <c r="I1023" s="177" t="str">
        <f t="shared" si="66"/>
        <v/>
      </c>
      <c r="J1023" s="42"/>
      <c r="K1023" s="141"/>
      <c r="L1023" s="162">
        <f>IF(Tabela1[[#This Row],[Cena za enoto]]=1,Tabela1[[#This Row],[Količina]],0)</f>
        <v>0</v>
      </c>
      <c r="M1023" s="139">
        <f>Tabela1[[#This Row],[Cena za enoto]]</f>
        <v>0</v>
      </c>
      <c r="N1023" s="139">
        <f t="shared" si="63"/>
        <v>0</v>
      </c>
    </row>
    <row r="1024" spans="1:14" s="143" customFormat="1">
      <c r="A1024" s="139">
        <v>1018</v>
      </c>
      <c r="B1024" s="98"/>
      <c r="C1024" s="132">
        <f>IF(H1024&lt;&gt;"",COUNTA($H$12:H1024),"")</f>
        <v>571</v>
      </c>
      <c r="D1024" s="15"/>
      <c r="E1024" s="131" t="s">
        <v>3492</v>
      </c>
      <c r="F1024" s="83" t="s">
        <v>7</v>
      </c>
      <c r="G1024" s="16">
        <v>164</v>
      </c>
      <c r="H1024" s="169">
        <v>0</v>
      </c>
      <c r="I1024" s="177">
        <f t="shared" si="66"/>
        <v>0</v>
      </c>
      <c r="J1024" s="42"/>
      <c r="K1024" s="141">
        <f>Tabela1[[#This Row],[Količina]]-Tabela1[[#This Row],[Cena skupaj]]</f>
        <v>164</v>
      </c>
      <c r="L1024" s="162">
        <f>IF(Tabela1[[#This Row],[Cena za enoto]]=1,Tabela1[[#This Row],[Količina]],0)</f>
        <v>0</v>
      </c>
      <c r="M1024" s="139">
        <f>Tabela1[[#This Row],[Cena za enoto]]</f>
        <v>0</v>
      </c>
      <c r="N1024" s="139">
        <f t="shared" si="63"/>
        <v>0</v>
      </c>
    </row>
    <row r="1025" spans="1:14" s="150" customFormat="1">
      <c r="A1025" s="139">
        <v>1019</v>
      </c>
      <c r="B1025" s="104">
        <v>4</v>
      </c>
      <c r="C1025" s="211" t="str">
        <f>IF(H1025&lt;&gt;"",COUNTA($H$12:H1025),"")</f>
        <v/>
      </c>
      <c r="D1025" s="112"/>
      <c r="E1025" s="212" t="s">
        <v>3193</v>
      </c>
      <c r="F1025" s="215"/>
      <c r="G1025" s="133"/>
      <c r="H1025" s="163"/>
      <c r="I1025" s="216">
        <f>SUM(I1026:I1032)</f>
        <v>0</v>
      </c>
      <c r="J1025" s="63"/>
      <c r="K1025" s="141">
        <f>Tabela1[[#This Row],[Količina]]-Tabela1[[#This Row],[Cena skupaj]]</f>
        <v>0</v>
      </c>
      <c r="L1025" s="162">
        <f>IF(Tabela1[[#This Row],[Cena za enoto]]=1,Tabela1[[#This Row],[Količina]],0)</f>
        <v>0</v>
      </c>
      <c r="M1025" s="139">
        <f>Tabela1[[#This Row],[Cena za enoto]]</f>
        <v>0</v>
      </c>
      <c r="N1025" s="139">
        <f t="shared" si="63"/>
        <v>0</v>
      </c>
    </row>
    <row r="1026" spans="1:14" s="143" customFormat="1" ht="22.5">
      <c r="A1026" s="139">
        <v>1020</v>
      </c>
      <c r="B1026" s="98"/>
      <c r="C1026" s="132">
        <f>IF(H1026&lt;&gt;"",COUNTA($H$12:H1026),"")</f>
        <v>572</v>
      </c>
      <c r="D1026" s="15" t="s">
        <v>932</v>
      </c>
      <c r="E1026" s="131" t="s">
        <v>3493</v>
      </c>
      <c r="F1026" s="83" t="s">
        <v>14</v>
      </c>
      <c r="G1026" s="16">
        <v>30.7</v>
      </c>
      <c r="H1026" s="169">
        <v>0</v>
      </c>
      <c r="I1026" s="177">
        <f t="shared" ref="I1026:I1032" si="67">IF(ISNUMBER(G1026),ROUND(G1026*H1026,2),"")</f>
        <v>0</v>
      </c>
      <c r="J1026" s="42"/>
      <c r="K1026" s="141">
        <f>Tabela1[[#This Row],[Količina]]-Tabela1[[#This Row],[Cena skupaj]]</f>
        <v>30.7</v>
      </c>
      <c r="L1026" s="162">
        <f>IF(Tabela1[[#This Row],[Cena za enoto]]=1,Tabela1[[#This Row],[Količina]],0)</f>
        <v>0</v>
      </c>
      <c r="M1026" s="139">
        <f>Tabela1[[#This Row],[Cena za enoto]]</f>
        <v>0</v>
      </c>
      <c r="N1026" s="139">
        <f t="shared" si="63"/>
        <v>0</v>
      </c>
    </row>
    <row r="1027" spans="1:14" s="143" customFormat="1" ht="33.75">
      <c r="A1027" s="139">
        <v>1021</v>
      </c>
      <c r="B1027" s="98"/>
      <c r="C1027" s="132" t="str">
        <f>IF(H1027&lt;&gt;"",COUNTA($H$12:H1027),"")</f>
        <v/>
      </c>
      <c r="D1027" s="15"/>
      <c r="E1027" s="131" t="s">
        <v>3494</v>
      </c>
      <c r="F1027" s="83"/>
      <c r="G1027" s="16"/>
      <c r="H1027" s="159"/>
      <c r="I1027" s="177" t="str">
        <f t="shared" si="67"/>
        <v/>
      </c>
      <c r="J1027" s="42"/>
      <c r="K1027" s="141"/>
      <c r="L1027" s="162">
        <f>IF(Tabela1[[#This Row],[Cena za enoto]]=1,Tabela1[[#This Row],[Količina]],0)</f>
        <v>0</v>
      </c>
      <c r="M1027" s="139">
        <f>Tabela1[[#This Row],[Cena za enoto]]</f>
        <v>0</v>
      </c>
      <c r="N1027" s="139">
        <f t="shared" si="63"/>
        <v>0</v>
      </c>
    </row>
    <row r="1028" spans="1:14" s="143" customFormat="1" ht="33.75">
      <c r="A1028" s="139">
        <v>1022</v>
      </c>
      <c r="B1028" s="98"/>
      <c r="C1028" s="132">
        <f>IF(H1028&lt;&gt;"",COUNTA($H$12:H1028),"")</f>
        <v>573</v>
      </c>
      <c r="D1028" s="15" t="s">
        <v>935</v>
      </c>
      <c r="E1028" s="131" t="s">
        <v>3495</v>
      </c>
      <c r="F1028" s="83" t="s">
        <v>14</v>
      </c>
      <c r="G1028" s="16">
        <v>30.7</v>
      </c>
      <c r="H1028" s="169">
        <v>0</v>
      </c>
      <c r="I1028" s="177">
        <f t="shared" si="67"/>
        <v>0</v>
      </c>
      <c r="J1028" s="42"/>
      <c r="K1028" s="141">
        <f>Tabela1[[#This Row],[Količina]]-Tabela1[[#This Row],[Cena skupaj]]</f>
        <v>30.7</v>
      </c>
      <c r="L1028" s="162">
        <f>IF(Tabela1[[#This Row],[Cena za enoto]]=1,Tabela1[[#This Row],[Količina]],0)</f>
        <v>0</v>
      </c>
      <c r="M1028" s="139">
        <f>Tabela1[[#This Row],[Cena za enoto]]</f>
        <v>0</v>
      </c>
      <c r="N1028" s="139">
        <f t="shared" si="63"/>
        <v>0</v>
      </c>
    </row>
    <row r="1029" spans="1:14" s="143" customFormat="1" ht="22.5">
      <c r="A1029" s="139">
        <v>1023</v>
      </c>
      <c r="B1029" s="98"/>
      <c r="C1029" s="132">
        <f>IF(H1029&lt;&gt;"",COUNTA($H$12:H1029),"")</f>
        <v>574</v>
      </c>
      <c r="D1029" s="15" t="s">
        <v>938</v>
      </c>
      <c r="E1029" s="131" t="s">
        <v>3496</v>
      </c>
      <c r="F1029" s="83" t="s">
        <v>14</v>
      </c>
      <c r="G1029" s="16">
        <v>63.19</v>
      </c>
      <c r="H1029" s="169">
        <v>0</v>
      </c>
      <c r="I1029" s="177">
        <f t="shared" si="67"/>
        <v>0</v>
      </c>
      <c r="J1029" s="42"/>
      <c r="K1029" s="141">
        <f>Tabela1[[#This Row],[Količina]]-Tabela1[[#This Row],[Cena skupaj]]</f>
        <v>63.19</v>
      </c>
      <c r="L1029" s="162">
        <f>IF(Tabela1[[#This Row],[Cena za enoto]]=1,Tabela1[[#This Row],[Količina]],0)</f>
        <v>0</v>
      </c>
      <c r="M1029" s="139">
        <f>Tabela1[[#This Row],[Cena za enoto]]</f>
        <v>0</v>
      </c>
      <c r="N1029" s="139">
        <f t="shared" si="63"/>
        <v>0</v>
      </c>
    </row>
    <row r="1030" spans="1:14" s="143" customFormat="1" ht="45">
      <c r="A1030" s="139">
        <v>1024</v>
      </c>
      <c r="B1030" s="98"/>
      <c r="C1030" s="132">
        <f>IF(H1030&lt;&gt;"",COUNTA($H$12:H1030),"")</f>
        <v>575</v>
      </c>
      <c r="D1030" s="15" t="s">
        <v>941</v>
      </c>
      <c r="E1030" s="131" t="s">
        <v>3497</v>
      </c>
      <c r="F1030" s="83" t="s">
        <v>14</v>
      </c>
      <c r="G1030" s="16">
        <v>63.19</v>
      </c>
      <c r="H1030" s="169">
        <v>0</v>
      </c>
      <c r="I1030" s="177">
        <f t="shared" si="67"/>
        <v>0</v>
      </c>
      <c r="J1030" s="42"/>
      <c r="K1030" s="141">
        <f>Tabela1[[#This Row],[Količina]]-Tabela1[[#This Row],[Cena skupaj]]</f>
        <v>63.19</v>
      </c>
      <c r="L1030" s="162">
        <f>IF(Tabela1[[#This Row],[Cena za enoto]]=1,Tabela1[[#This Row],[Količina]],0)</f>
        <v>0</v>
      </c>
      <c r="M1030" s="139">
        <f>Tabela1[[#This Row],[Cena za enoto]]</f>
        <v>0</v>
      </c>
      <c r="N1030" s="139">
        <f t="shared" si="63"/>
        <v>0</v>
      </c>
    </row>
    <row r="1031" spans="1:14" s="143" customFormat="1" ht="22.5">
      <c r="A1031" s="139">
        <v>1025</v>
      </c>
      <c r="B1031" s="98"/>
      <c r="C1031" s="132">
        <f>IF(H1031&lt;&gt;"",COUNTA($H$12:H1031),"")</f>
        <v>576</v>
      </c>
      <c r="D1031" s="15" t="s">
        <v>944</v>
      </c>
      <c r="E1031" s="131" t="s">
        <v>61</v>
      </c>
      <c r="F1031" s="83" t="s">
        <v>10</v>
      </c>
      <c r="G1031" s="16">
        <v>16</v>
      </c>
      <c r="H1031" s="169">
        <v>0</v>
      </c>
      <c r="I1031" s="177">
        <f t="shared" si="67"/>
        <v>0</v>
      </c>
      <c r="J1031" s="42"/>
      <c r="K1031" s="141">
        <f>Tabela1[[#This Row],[Količina]]-Tabela1[[#This Row],[Cena skupaj]]</f>
        <v>16</v>
      </c>
      <c r="L1031" s="162">
        <f>IF(Tabela1[[#This Row],[Cena za enoto]]=1,Tabela1[[#This Row],[Količina]],0)</f>
        <v>0</v>
      </c>
      <c r="M1031" s="139">
        <f>Tabela1[[#This Row],[Cena za enoto]]</f>
        <v>0</v>
      </c>
      <c r="N1031" s="139">
        <f t="shared" si="63"/>
        <v>0</v>
      </c>
    </row>
    <row r="1032" spans="1:14" s="143" customFormat="1" ht="22.5">
      <c r="A1032" s="139">
        <v>1026</v>
      </c>
      <c r="B1032" s="98"/>
      <c r="C1032" s="132">
        <f>IF(H1032&lt;&gt;"",COUNTA($H$12:H1032),"")</f>
        <v>577</v>
      </c>
      <c r="D1032" s="15" t="s">
        <v>946</v>
      </c>
      <c r="E1032" s="131" t="s">
        <v>62</v>
      </c>
      <c r="F1032" s="83" t="s">
        <v>10</v>
      </c>
      <c r="G1032" s="16">
        <v>1</v>
      </c>
      <c r="H1032" s="169">
        <v>0</v>
      </c>
      <c r="I1032" s="177">
        <f t="shared" si="67"/>
        <v>0</v>
      </c>
      <c r="J1032" s="42"/>
      <c r="K1032" s="141">
        <f>Tabela1[[#This Row],[Količina]]-Tabela1[[#This Row],[Cena skupaj]]</f>
        <v>1</v>
      </c>
      <c r="L1032" s="162">
        <f>IF(Tabela1[[#This Row],[Cena za enoto]]=1,Tabela1[[#This Row],[Količina]],0)</f>
        <v>0</v>
      </c>
      <c r="M1032" s="139">
        <f>Tabela1[[#This Row],[Cena za enoto]]</f>
        <v>0</v>
      </c>
      <c r="N1032" s="139">
        <f t="shared" si="63"/>
        <v>0</v>
      </c>
    </row>
    <row r="1033" spans="1:14" s="150" customFormat="1">
      <c r="A1033" s="139">
        <v>1027</v>
      </c>
      <c r="B1033" s="104">
        <v>4</v>
      </c>
      <c r="C1033" s="211" t="str">
        <f>IF(H1033&lt;&gt;"",COUNTA($H$12:H1033),"")</f>
        <v/>
      </c>
      <c r="D1033" s="112"/>
      <c r="E1033" s="212" t="s">
        <v>3194</v>
      </c>
      <c r="F1033" s="215"/>
      <c r="G1033" s="133"/>
      <c r="H1033" s="163"/>
      <c r="I1033" s="216">
        <f>SUM(I1034:I1041)</f>
        <v>0</v>
      </c>
      <c r="J1033" s="63"/>
      <c r="K1033" s="141">
        <f>Tabela1[[#This Row],[Količina]]-Tabela1[[#This Row],[Cena skupaj]]</f>
        <v>0</v>
      </c>
      <c r="L1033" s="162">
        <f>IF(Tabela1[[#This Row],[Cena za enoto]]=1,Tabela1[[#This Row],[Količina]],0)</f>
        <v>0</v>
      </c>
      <c r="M1033" s="139">
        <f>Tabela1[[#This Row],[Cena za enoto]]</f>
        <v>0</v>
      </c>
      <c r="N1033" s="139">
        <f t="shared" si="63"/>
        <v>0</v>
      </c>
    </row>
    <row r="1034" spans="1:14" s="143" customFormat="1" ht="22.5">
      <c r="A1034" s="139">
        <v>1028</v>
      </c>
      <c r="B1034" s="99"/>
      <c r="C1034" s="132" t="str">
        <f>IF(H1034&lt;&gt;"",COUNTA($H$12:H1034),"")</f>
        <v/>
      </c>
      <c r="D1034" s="15" t="s">
        <v>962</v>
      </c>
      <c r="E1034" s="131" t="s">
        <v>3498</v>
      </c>
      <c r="F1034" s="83"/>
      <c r="G1034" s="16"/>
      <c r="H1034" s="159"/>
      <c r="I1034" s="177" t="str">
        <f t="shared" ref="I1034:I1041" si="68">IF(ISNUMBER(G1034),ROUND(G1034*H1034,2),"")</f>
        <v/>
      </c>
      <c r="J1034" s="42"/>
      <c r="K1034" s="141"/>
      <c r="L1034" s="162">
        <f>IF(Tabela1[[#This Row],[Cena za enoto]]=1,Tabela1[[#This Row],[Količina]],0)</f>
        <v>0</v>
      </c>
      <c r="M1034" s="139">
        <f>Tabela1[[#This Row],[Cena za enoto]]</f>
        <v>0</v>
      </c>
      <c r="N1034" s="139">
        <f t="shared" si="63"/>
        <v>0</v>
      </c>
    </row>
    <row r="1035" spans="1:14" s="143" customFormat="1">
      <c r="A1035" s="139">
        <v>1029</v>
      </c>
      <c r="B1035" s="99"/>
      <c r="C1035" s="132">
        <f>IF(H1035&lt;&gt;"",COUNTA($H$12:H1035),"")</f>
        <v>578</v>
      </c>
      <c r="D1035" s="15"/>
      <c r="E1035" s="131" t="s">
        <v>3499</v>
      </c>
      <c r="F1035" s="83" t="s">
        <v>6</v>
      </c>
      <c r="G1035" s="16">
        <v>655</v>
      </c>
      <c r="H1035" s="169">
        <v>0</v>
      </c>
      <c r="I1035" s="177">
        <f t="shared" si="68"/>
        <v>0</v>
      </c>
      <c r="J1035" s="42"/>
      <c r="K1035" s="141">
        <f>Tabela1[[#This Row],[Količina]]-Tabela1[[#This Row],[Cena skupaj]]</f>
        <v>655</v>
      </c>
      <c r="L1035" s="162">
        <f>IF(Tabela1[[#This Row],[Cena za enoto]]=1,Tabela1[[#This Row],[Količina]],0)</f>
        <v>0</v>
      </c>
      <c r="M1035" s="139">
        <f>Tabela1[[#This Row],[Cena za enoto]]</f>
        <v>0</v>
      </c>
      <c r="N1035" s="139">
        <f t="shared" si="63"/>
        <v>0</v>
      </c>
    </row>
    <row r="1036" spans="1:14" s="143" customFormat="1">
      <c r="A1036" s="139">
        <v>1030</v>
      </c>
      <c r="B1036" s="99"/>
      <c r="C1036" s="132" t="str">
        <f>IF(H1036&lt;&gt;"",COUNTA($H$12:H1036),"")</f>
        <v/>
      </c>
      <c r="D1036" s="15" t="s">
        <v>965</v>
      </c>
      <c r="E1036" s="131" t="s">
        <v>63</v>
      </c>
      <c r="F1036" s="83"/>
      <c r="G1036" s="16"/>
      <c r="H1036" s="159"/>
      <c r="I1036" s="177" t="str">
        <f t="shared" si="68"/>
        <v/>
      </c>
      <c r="J1036" s="42"/>
      <c r="K1036" s="141"/>
      <c r="L1036" s="162">
        <f>IF(Tabela1[[#This Row],[Cena za enoto]]=1,Tabela1[[#This Row],[Količina]],0)</f>
        <v>0</v>
      </c>
      <c r="M1036" s="139">
        <f>Tabela1[[#This Row],[Cena za enoto]]</f>
        <v>0</v>
      </c>
      <c r="N1036" s="139">
        <f t="shared" si="63"/>
        <v>0</v>
      </c>
    </row>
    <row r="1037" spans="1:14" s="143" customFormat="1">
      <c r="A1037" s="139">
        <v>1031</v>
      </c>
      <c r="B1037" s="99"/>
      <c r="C1037" s="132">
        <f>IF(H1037&lt;&gt;"",COUNTA($H$12:H1037),"")</f>
        <v>579</v>
      </c>
      <c r="D1037" s="15"/>
      <c r="E1037" s="131" t="s">
        <v>3500</v>
      </c>
      <c r="F1037" s="83" t="s">
        <v>6</v>
      </c>
      <c r="G1037" s="16">
        <v>121</v>
      </c>
      <c r="H1037" s="169">
        <v>0</v>
      </c>
      <c r="I1037" s="177">
        <f t="shared" si="68"/>
        <v>0</v>
      </c>
      <c r="J1037" s="42"/>
      <c r="K1037" s="141">
        <f>Tabela1[[#This Row],[Količina]]-Tabela1[[#This Row],[Cena skupaj]]</f>
        <v>121</v>
      </c>
      <c r="L1037" s="162">
        <f>IF(Tabela1[[#This Row],[Cena za enoto]]=1,Tabela1[[#This Row],[Količina]],0)</f>
        <v>0</v>
      </c>
      <c r="M1037" s="139">
        <f>Tabela1[[#This Row],[Cena za enoto]]</f>
        <v>0</v>
      </c>
      <c r="N1037" s="139">
        <f t="shared" si="63"/>
        <v>0</v>
      </c>
    </row>
    <row r="1038" spans="1:14" s="143" customFormat="1" ht="22.5">
      <c r="A1038" s="139">
        <v>1032</v>
      </c>
      <c r="B1038" s="99"/>
      <c r="C1038" s="132">
        <f>IF(H1038&lt;&gt;"",COUNTA($H$12:H1038),"")</f>
        <v>580</v>
      </c>
      <c r="D1038" s="15" t="s">
        <v>967</v>
      </c>
      <c r="E1038" s="131" t="s">
        <v>1089</v>
      </c>
      <c r="F1038" s="83" t="s">
        <v>14</v>
      </c>
      <c r="G1038" s="16">
        <v>145</v>
      </c>
      <c r="H1038" s="169">
        <v>0</v>
      </c>
      <c r="I1038" s="177">
        <f t="shared" si="68"/>
        <v>0</v>
      </c>
      <c r="J1038" s="42"/>
      <c r="K1038" s="141">
        <f>Tabela1[[#This Row],[Količina]]-Tabela1[[#This Row],[Cena skupaj]]</f>
        <v>145</v>
      </c>
      <c r="L1038" s="162">
        <f>IF(Tabela1[[#This Row],[Cena za enoto]]=1,Tabela1[[#This Row],[Količina]],0)</f>
        <v>0</v>
      </c>
      <c r="M1038" s="139">
        <f>Tabela1[[#This Row],[Cena za enoto]]</f>
        <v>0</v>
      </c>
      <c r="N1038" s="139">
        <f t="shared" ref="N1038:N1101" si="69">L1038*M1038</f>
        <v>0</v>
      </c>
    </row>
    <row r="1039" spans="1:14" s="143" customFormat="1">
      <c r="A1039" s="139">
        <v>1033</v>
      </c>
      <c r="B1039" s="99"/>
      <c r="C1039" s="132" t="str">
        <f>IF(H1039&lt;&gt;"",COUNTA($H$12:H1039),"")</f>
        <v/>
      </c>
      <c r="D1039" s="15"/>
      <c r="E1039" s="131" t="s">
        <v>1090</v>
      </c>
      <c r="F1039" s="83"/>
      <c r="G1039" s="16"/>
      <c r="H1039" s="159"/>
      <c r="I1039" s="177" t="str">
        <f t="shared" si="68"/>
        <v/>
      </c>
      <c r="J1039" s="42"/>
      <c r="K1039" s="141"/>
      <c r="L1039" s="162">
        <f>IF(Tabela1[[#This Row],[Cena za enoto]]=1,Tabela1[[#This Row],[Količina]],0)</f>
        <v>0</v>
      </c>
      <c r="M1039" s="139">
        <f>Tabela1[[#This Row],[Cena za enoto]]</f>
        <v>0</v>
      </c>
      <c r="N1039" s="139">
        <f t="shared" si="69"/>
        <v>0</v>
      </c>
    </row>
    <row r="1040" spans="1:14" s="143" customFormat="1">
      <c r="A1040" s="139">
        <v>1034</v>
      </c>
      <c r="B1040" s="99"/>
      <c r="C1040" s="132">
        <f>IF(H1040&lt;&gt;"",COUNTA($H$12:H1040),"")</f>
        <v>581</v>
      </c>
      <c r="D1040" s="15" t="s">
        <v>968</v>
      </c>
      <c r="E1040" s="131" t="s">
        <v>1091</v>
      </c>
      <c r="F1040" s="83" t="s">
        <v>14</v>
      </c>
      <c r="G1040" s="16">
        <v>190</v>
      </c>
      <c r="H1040" s="169">
        <v>0</v>
      </c>
      <c r="I1040" s="177">
        <f t="shared" si="68"/>
        <v>0</v>
      </c>
      <c r="J1040" s="42"/>
      <c r="K1040" s="141">
        <f>Tabela1[[#This Row],[Količina]]-Tabela1[[#This Row],[Cena skupaj]]</f>
        <v>190</v>
      </c>
      <c r="L1040" s="162">
        <f>IF(Tabela1[[#This Row],[Cena za enoto]]=1,Tabela1[[#This Row],[Količina]],0)</f>
        <v>0</v>
      </c>
      <c r="M1040" s="139">
        <f>Tabela1[[#This Row],[Cena za enoto]]</f>
        <v>0</v>
      </c>
      <c r="N1040" s="139">
        <f t="shared" si="69"/>
        <v>0</v>
      </c>
    </row>
    <row r="1041" spans="1:14" s="143" customFormat="1">
      <c r="A1041" s="139">
        <v>1035</v>
      </c>
      <c r="B1041" s="99"/>
      <c r="C1041" s="132" t="str">
        <f>IF(H1041&lt;&gt;"",COUNTA($H$12:H1041),"")</f>
        <v/>
      </c>
      <c r="D1041" s="15"/>
      <c r="E1041" s="131" t="s">
        <v>1092</v>
      </c>
      <c r="F1041" s="83"/>
      <c r="G1041" s="16"/>
      <c r="H1041" s="159"/>
      <c r="I1041" s="177" t="str">
        <f t="shared" si="68"/>
        <v/>
      </c>
      <c r="J1041" s="42"/>
      <c r="K1041" s="141"/>
      <c r="L1041" s="162">
        <f>IF(Tabela1[[#This Row],[Cena za enoto]]=1,Tabela1[[#This Row],[Količina]],0)</f>
        <v>0</v>
      </c>
      <c r="M1041" s="139">
        <f>Tabela1[[#This Row],[Cena za enoto]]</f>
        <v>0</v>
      </c>
      <c r="N1041" s="139">
        <f t="shared" si="69"/>
        <v>0</v>
      </c>
    </row>
    <row r="1042" spans="1:14" s="142" customFormat="1" ht="15">
      <c r="A1042" s="139">
        <v>1036</v>
      </c>
      <c r="B1042" s="97">
        <v>2</v>
      </c>
      <c r="C1042" s="186" t="str">
        <f>IF(H1042&lt;&gt;"",COUNTA($H$12:H1042),"")</f>
        <v/>
      </c>
      <c r="D1042" s="13"/>
      <c r="E1042" s="187" t="s">
        <v>3204</v>
      </c>
      <c r="F1042" s="188"/>
      <c r="G1042" s="36"/>
      <c r="H1042" s="157"/>
      <c r="I1042" s="189">
        <f>I1044+I1050+I1069+I1079+I1129+I1135+I1150+I1162+I1084+I1090+I1109+I1124</f>
        <v>0</v>
      </c>
      <c r="J1042" s="8"/>
      <c r="K1042" s="141">
        <f>Tabela1[[#This Row],[Količina]]-Tabela1[[#This Row],[Cena skupaj]]</f>
        <v>0</v>
      </c>
      <c r="L1042" s="162">
        <f>IF(Tabela1[[#This Row],[Cena za enoto]]=1,Tabela1[[#This Row],[Količina]],0)</f>
        <v>0</v>
      </c>
      <c r="M1042" s="139">
        <f>Tabela1[[#This Row],[Cena za enoto]]</f>
        <v>0</v>
      </c>
      <c r="N1042" s="139">
        <f t="shared" si="69"/>
        <v>0</v>
      </c>
    </row>
    <row r="1043" spans="1:14" s="144" customFormat="1" ht="15">
      <c r="A1043" s="139">
        <v>1037</v>
      </c>
      <c r="B1043" s="100"/>
      <c r="C1043" s="132" t="str">
        <f>IF(H1043&lt;&gt;"",COUNTA($H$12:H1043),"")</f>
        <v/>
      </c>
      <c r="D1043" s="44"/>
      <c r="E1043" s="217" t="s">
        <v>1132</v>
      </c>
      <c r="F1043" s="117"/>
      <c r="G1043" s="115"/>
      <c r="H1043" s="159"/>
      <c r="I1043" s="161"/>
      <c r="J1043" s="17"/>
      <c r="K1043" s="141">
        <f>Tabela1[[#This Row],[Količina]]-Tabela1[[#This Row],[Cena skupaj]]</f>
        <v>0</v>
      </c>
      <c r="L1043" s="162">
        <f>IF(Tabela1[[#This Row],[Cena za enoto]]=1,Tabela1[[#This Row],[Količina]],0)</f>
        <v>0</v>
      </c>
      <c r="M1043" s="139">
        <f>Tabela1[[#This Row],[Cena za enoto]]</f>
        <v>0</v>
      </c>
      <c r="N1043" s="139">
        <f t="shared" si="69"/>
        <v>0</v>
      </c>
    </row>
    <row r="1044" spans="1:14">
      <c r="A1044" s="139">
        <v>1038</v>
      </c>
      <c r="B1044" s="93">
        <v>3</v>
      </c>
      <c r="C1044" s="192" t="str">
        <f>IF(H1044&lt;&gt;"",COUNTA($H$12:H1044),"")</f>
        <v/>
      </c>
      <c r="D1044" s="14"/>
      <c r="E1044" s="193" t="s">
        <v>1116</v>
      </c>
      <c r="F1044" s="114"/>
      <c r="G1044" s="37"/>
      <c r="H1044" s="160"/>
      <c r="I1044" s="158">
        <f>SUM(I1045:I1049)</f>
        <v>0</v>
      </c>
      <c r="K1044" s="141">
        <f>Tabela1[[#This Row],[Količina]]-Tabela1[[#This Row],[Cena skupaj]]</f>
        <v>0</v>
      </c>
      <c r="L1044" s="162">
        <f>IF(Tabela1[[#This Row],[Cena za enoto]]=1,Tabela1[[#This Row],[Količina]],0)</f>
        <v>0</v>
      </c>
      <c r="M1044" s="139">
        <f>Tabela1[[#This Row],[Cena za enoto]]</f>
        <v>0</v>
      </c>
      <c r="N1044" s="139">
        <f t="shared" si="69"/>
        <v>0</v>
      </c>
    </row>
    <row r="1045" spans="1:14" s="144" customFormat="1" ht="15">
      <c r="A1045" s="139">
        <v>1039</v>
      </c>
      <c r="B1045" s="100"/>
      <c r="C1045" s="132" t="str">
        <f>IF(H1045&lt;&gt;"",COUNTA($H$12:H1045),"")</f>
        <v/>
      </c>
      <c r="D1045" s="15"/>
      <c r="E1045" s="214" t="s">
        <v>1052</v>
      </c>
      <c r="F1045" s="83"/>
      <c r="G1045" s="16"/>
      <c r="H1045" s="159"/>
      <c r="I1045" s="177" t="str">
        <f>IF(ISNUMBER(G1045),ROUND(G1045*H1045,2),"")</f>
        <v/>
      </c>
      <c r="J1045" s="17"/>
      <c r="K1045" s="141"/>
      <c r="L1045" s="162">
        <f>IF(Tabela1[[#This Row],[Cena za enoto]]=1,Tabela1[[#This Row],[Količina]],0)</f>
        <v>0</v>
      </c>
      <c r="M1045" s="139">
        <f>Tabela1[[#This Row],[Cena za enoto]]</f>
        <v>0</v>
      </c>
      <c r="N1045" s="139">
        <f t="shared" si="69"/>
        <v>0</v>
      </c>
    </row>
    <row r="1046" spans="1:14" s="144" customFormat="1" ht="15">
      <c r="A1046" s="139">
        <v>1040</v>
      </c>
      <c r="B1046" s="100"/>
      <c r="C1046" s="132">
        <f>IF(H1046&lt;&gt;"",COUNTA($H$12:H1046),"")</f>
        <v>582</v>
      </c>
      <c r="D1046" s="15">
        <v>1</v>
      </c>
      <c r="E1046" s="131" t="s">
        <v>1094</v>
      </c>
      <c r="F1046" s="83" t="s">
        <v>10</v>
      </c>
      <c r="G1046" s="16">
        <v>51</v>
      </c>
      <c r="H1046" s="169">
        <v>0</v>
      </c>
      <c r="I1046" s="177">
        <f>IF(ISNUMBER(G1046),ROUND(G1046*H1046,2),"")</f>
        <v>0</v>
      </c>
      <c r="J1046" s="17"/>
      <c r="K1046" s="141">
        <f>Tabela1[[#This Row],[Količina]]-Tabela1[[#This Row],[Cena skupaj]]</f>
        <v>51</v>
      </c>
      <c r="L1046" s="162">
        <f>IF(Tabela1[[#This Row],[Cena za enoto]]=1,Tabela1[[#This Row],[Količina]],0)</f>
        <v>0</v>
      </c>
      <c r="M1046" s="139">
        <f>Tabela1[[#This Row],[Cena za enoto]]</f>
        <v>0</v>
      </c>
      <c r="N1046" s="139">
        <f t="shared" si="69"/>
        <v>0</v>
      </c>
    </row>
    <row r="1047" spans="1:14" s="144" customFormat="1" ht="15">
      <c r="A1047" s="139">
        <v>1041</v>
      </c>
      <c r="B1047" s="100"/>
      <c r="C1047" s="132">
        <f>IF(H1047&lt;&gt;"",COUNTA($H$12:H1047),"")</f>
        <v>583</v>
      </c>
      <c r="D1047" s="15">
        <v>2</v>
      </c>
      <c r="E1047" s="131" t="s">
        <v>124</v>
      </c>
      <c r="F1047" s="83" t="s">
        <v>10</v>
      </c>
      <c r="G1047" s="16">
        <v>6</v>
      </c>
      <c r="H1047" s="169">
        <v>0</v>
      </c>
      <c r="I1047" s="177">
        <f>IF(ISNUMBER(G1047),ROUND(G1047*H1047,2),"")</f>
        <v>0</v>
      </c>
      <c r="J1047" s="17"/>
      <c r="K1047" s="141">
        <f>Tabela1[[#This Row],[Količina]]-Tabela1[[#This Row],[Cena skupaj]]</f>
        <v>6</v>
      </c>
      <c r="L1047" s="162">
        <f>IF(Tabela1[[#This Row],[Cena za enoto]]=1,Tabela1[[#This Row],[Količina]],0)</f>
        <v>0</v>
      </c>
      <c r="M1047" s="139">
        <f>Tabela1[[#This Row],[Cena za enoto]]</f>
        <v>0</v>
      </c>
      <c r="N1047" s="139">
        <f t="shared" si="69"/>
        <v>0</v>
      </c>
    </row>
    <row r="1048" spans="1:14" s="144" customFormat="1" ht="15">
      <c r="A1048" s="139">
        <v>1042</v>
      </c>
      <c r="B1048" s="100"/>
      <c r="C1048" s="132" t="str">
        <f>IF(H1048&lt;&gt;"",COUNTA($H$12:H1048),"")</f>
        <v/>
      </c>
      <c r="D1048" s="15"/>
      <c r="E1048" s="214" t="s">
        <v>3209</v>
      </c>
      <c r="F1048" s="83"/>
      <c r="G1048" s="16"/>
      <c r="H1048" s="159"/>
      <c r="I1048" s="177" t="str">
        <f>IF(ISNUMBER(G1048),ROUND(G1048*H1048,2),"")</f>
        <v/>
      </c>
      <c r="J1048" s="17"/>
      <c r="K1048" s="141"/>
      <c r="L1048" s="162">
        <f>IF(Tabela1[[#This Row],[Cena za enoto]]=1,Tabela1[[#This Row],[Količina]],0)</f>
        <v>0</v>
      </c>
      <c r="M1048" s="139">
        <f>Tabela1[[#This Row],[Cena za enoto]]</f>
        <v>0</v>
      </c>
      <c r="N1048" s="139">
        <f t="shared" si="69"/>
        <v>0</v>
      </c>
    </row>
    <row r="1049" spans="1:14" s="144" customFormat="1" ht="22.5">
      <c r="A1049" s="139">
        <v>1043</v>
      </c>
      <c r="B1049" s="100"/>
      <c r="C1049" s="132">
        <f>IF(H1049&lt;&gt;"",COUNTA($H$12:H1049),"")</f>
        <v>584</v>
      </c>
      <c r="D1049" s="15">
        <v>1</v>
      </c>
      <c r="E1049" s="131" t="s">
        <v>125</v>
      </c>
      <c r="F1049" s="83" t="s">
        <v>6</v>
      </c>
      <c r="G1049" s="16">
        <v>100</v>
      </c>
      <c r="H1049" s="169">
        <v>0</v>
      </c>
      <c r="I1049" s="177">
        <f>IF(ISNUMBER(G1049),ROUND(G1049*H1049,2),"")</f>
        <v>0</v>
      </c>
      <c r="J1049" s="17"/>
      <c r="K1049" s="141">
        <f>Tabela1[[#This Row],[Količina]]-Tabela1[[#This Row],[Cena skupaj]]</f>
        <v>100</v>
      </c>
      <c r="L1049" s="162">
        <f>IF(Tabela1[[#This Row],[Cena za enoto]]=1,Tabela1[[#This Row],[Količina]],0)</f>
        <v>0</v>
      </c>
      <c r="M1049" s="139">
        <f>Tabela1[[#This Row],[Cena za enoto]]</f>
        <v>0</v>
      </c>
      <c r="N1049" s="139">
        <f t="shared" si="69"/>
        <v>0</v>
      </c>
    </row>
    <row r="1050" spans="1:14">
      <c r="A1050" s="139">
        <v>1044</v>
      </c>
      <c r="B1050" s="93">
        <v>3</v>
      </c>
      <c r="C1050" s="192" t="str">
        <f>IF(H1050&lt;&gt;"",COUNTA($H$12:H1050),"")</f>
        <v/>
      </c>
      <c r="D1050" s="14"/>
      <c r="E1050" s="193" t="s">
        <v>1117</v>
      </c>
      <c r="F1050" s="114"/>
      <c r="G1050" s="37"/>
      <c r="H1050" s="160"/>
      <c r="I1050" s="158">
        <f>SUM(I1051:I1068)</f>
        <v>0</v>
      </c>
      <c r="K1050" s="141">
        <f>Tabela1[[#This Row],[Količina]]-Tabela1[[#This Row],[Cena skupaj]]</f>
        <v>0</v>
      </c>
      <c r="L1050" s="162">
        <f>IF(Tabela1[[#This Row],[Cena za enoto]]=1,Tabela1[[#This Row],[Količina]],0)</f>
        <v>0</v>
      </c>
      <c r="M1050" s="139">
        <f>Tabela1[[#This Row],[Cena za enoto]]</f>
        <v>0</v>
      </c>
      <c r="N1050" s="139">
        <f t="shared" si="69"/>
        <v>0</v>
      </c>
    </row>
    <row r="1051" spans="1:14" s="144" customFormat="1" ht="15">
      <c r="A1051" s="139">
        <v>1045</v>
      </c>
      <c r="B1051" s="100"/>
      <c r="C1051" s="132" t="str">
        <f>IF(H1051&lt;&gt;"",COUNTA($H$12:H1051),"")</f>
        <v/>
      </c>
      <c r="D1051" s="15"/>
      <c r="E1051" s="214" t="s">
        <v>1054</v>
      </c>
      <c r="F1051" s="83"/>
      <c r="G1051" s="16"/>
      <c r="H1051" s="159"/>
      <c r="I1051" s="177" t="str">
        <f t="shared" ref="I1051:I1068" si="70">IF(ISNUMBER(G1051),ROUND(G1051*H1051,2),"")</f>
        <v/>
      </c>
      <c r="J1051" s="17"/>
      <c r="K1051" s="141"/>
      <c r="L1051" s="162">
        <f>IF(Tabela1[[#This Row],[Cena za enoto]]=1,Tabela1[[#This Row],[Količina]],0)</f>
        <v>0</v>
      </c>
      <c r="M1051" s="139">
        <f>Tabela1[[#This Row],[Cena za enoto]]</f>
        <v>0</v>
      </c>
      <c r="N1051" s="139">
        <f t="shared" si="69"/>
        <v>0</v>
      </c>
    </row>
    <row r="1052" spans="1:14" s="144" customFormat="1" ht="22.5">
      <c r="A1052" s="139">
        <v>1046</v>
      </c>
      <c r="B1052" s="100"/>
      <c r="C1052" s="132">
        <f>IF(H1052&lt;&gt;"",COUNTA($H$12:H1052),"")</f>
        <v>585</v>
      </c>
      <c r="D1052" s="15">
        <v>1</v>
      </c>
      <c r="E1052" s="131" t="s">
        <v>1095</v>
      </c>
      <c r="F1052" s="83" t="s">
        <v>7</v>
      </c>
      <c r="G1052" s="16">
        <v>11</v>
      </c>
      <c r="H1052" s="169">
        <v>0</v>
      </c>
      <c r="I1052" s="177">
        <f t="shared" si="70"/>
        <v>0</v>
      </c>
      <c r="J1052" s="17"/>
      <c r="K1052" s="141">
        <f>Tabela1[[#This Row],[Količina]]-Tabela1[[#This Row],[Cena skupaj]]</f>
        <v>11</v>
      </c>
      <c r="L1052" s="162">
        <f>IF(Tabela1[[#This Row],[Cena za enoto]]=1,Tabela1[[#This Row],[Količina]],0)</f>
        <v>0</v>
      </c>
      <c r="M1052" s="139">
        <f>Tabela1[[#This Row],[Cena za enoto]]</f>
        <v>0</v>
      </c>
      <c r="N1052" s="139">
        <f t="shared" si="69"/>
        <v>0</v>
      </c>
    </row>
    <row r="1053" spans="1:14" s="144" customFormat="1" ht="22.5">
      <c r="A1053" s="139">
        <v>1047</v>
      </c>
      <c r="B1053" s="100"/>
      <c r="C1053" s="132">
        <f>IF(H1053&lt;&gt;"",COUNTA($H$12:H1053),"")</f>
        <v>586</v>
      </c>
      <c r="D1053" s="15">
        <v>2</v>
      </c>
      <c r="E1053" s="131" t="s">
        <v>1118</v>
      </c>
      <c r="F1053" s="83" t="s">
        <v>7</v>
      </c>
      <c r="G1053" s="16">
        <v>51.5</v>
      </c>
      <c r="H1053" s="169">
        <v>0</v>
      </c>
      <c r="I1053" s="177">
        <f t="shared" si="70"/>
        <v>0</v>
      </c>
      <c r="J1053" s="17"/>
      <c r="K1053" s="141">
        <f>Tabela1[[#This Row],[Količina]]-Tabela1[[#This Row],[Cena skupaj]]</f>
        <v>51.5</v>
      </c>
      <c r="L1053" s="162">
        <f>IF(Tabela1[[#This Row],[Cena za enoto]]=1,Tabela1[[#This Row],[Količina]],0)</f>
        <v>0</v>
      </c>
      <c r="M1053" s="139">
        <f>Tabela1[[#This Row],[Cena za enoto]]</f>
        <v>0</v>
      </c>
      <c r="N1053" s="139">
        <f t="shared" si="69"/>
        <v>0</v>
      </c>
    </row>
    <row r="1054" spans="1:14" s="144" customFormat="1" ht="15">
      <c r="A1054" s="139">
        <v>1048</v>
      </c>
      <c r="B1054" s="100"/>
      <c r="C1054" s="132">
        <f>IF(H1054&lt;&gt;"",COUNTA($H$12:H1054),"")</f>
        <v>587</v>
      </c>
      <c r="D1054" s="15" t="s">
        <v>262</v>
      </c>
      <c r="E1054" s="131" t="s">
        <v>1096</v>
      </c>
      <c r="F1054" s="83" t="s">
        <v>7</v>
      </c>
      <c r="G1054" s="16">
        <v>66.7</v>
      </c>
      <c r="H1054" s="169">
        <v>0</v>
      </c>
      <c r="I1054" s="177">
        <f t="shared" si="70"/>
        <v>0</v>
      </c>
      <c r="J1054" s="17"/>
      <c r="K1054" s="141">
        <f>Tabela1[[#This Row],[Količina]]-Tabela1[[#This Row],[Cena skupaj]]</f>
        <v>66.7</v>
      </c>
      <c r="L1054" s="162">
        <f>IF(Tabela1[[#This Row],[Cena za enoto]]=1,Tabela1[[#This Row],[Količina]],0)</f>
        <v>0</v>
      </c>
      <c r="M1054" s="139">
        <f>Tabela1[[#This Row],[Cena za enoto]]</f>
        <v>0</v>
      </c>
      <c r="N1054" s="139">
        <f t="shared" si="69"/>
        <v>0</v>
      </c>
    </row>
    <row r="1055" spans="1:14" s="144" customFormat="1" ht="15">
      <c r="A1055" s="139">
        <v>1049</v>
      </c>
      <c r="B1055" s="100"/>
      <c r="C1055" s="132" t="str">
        <f>IF(H1055&lt;&gt;"",COUNTA($H$12:H1055),"")</f>
        <v/>
      </c>
      <c r="D1055" s="15"/>
      <c r="E1055" s="214" t="s">
        <v>1125</v>
      </c>
      <c r="F1055" s="83"/>
      <c r="G1055" s="16"/>
      <c r="H1055" s="159"/>
      <c r="I1055" s="177" t="str">
        <f t="shared" si="70"/>
        <v/>
      </c>
      <c r="J1055" s="17"/>
      <c r="K1055" s="141"/>
      <c r="L1055" s="162">
        <f>IF(Tabela1[[#This Row],[Cena za enoto]]=1,Tabela1[[#This Row],[Količina]],0)</f>
        <v>0</v>
      </c>
      <c r="M1055" s="139">
        <f>Tabela1[[#This Row],[Cena za enoto]]</f>
        <v>0</v>
      </c>
      <c r="N1055" s="139">
        <f t="shared" si="69"/>
        <v>0</v>
      </c>
    </row>
    <row r="1056" spans="1:14" s="144" customFormat="1" ht="15">
      <c r="A1056" s="139">
        <v>1050</v>
      </c>
      <c r="B1056" s="100"/>
      <c r="C1056" s="132">
        <f>IF(H1056&lt;&gt;"",COUNTA($H$12:H1056),"")</f>
        <v>588</v>
      </c>
      <c r="D1056" s="15">
        <v>1</v>
      </c>
      <c r="E1056" s="131" t="s">
        <v>127</v>
      </c>
      <c r="F1056" s="83" t="s">
        <v>6</v>
      </c>
      <c r="G1056" s="16">
        <v>200</v>
      </c>
      <c r="H1056" s="169">
        <v>0</v>
      </c>
      <c r="I1056" s="177">
        <f t="shared" si="70"/>
        <v>0</v>
      </c>
      <c r="J1056" s="17"/>
      <c r="K1056" s="141">
        <f>Tabela1[[#This Row],[Količina]]-Tabela1[[#This Row],[Cena skupaj]]</f>
        <v>200</v>
      </c>
      <c r="L1056" s="162">
        <f>IF(Tabela1[[#This Row],[Cena za enoto]]=1,Tabela1[[#This Row],[Količina]],0)</f>
        <v>0</v>
      </c>
      <c r="M1056" s="139">
        <f>Tabela1[[#This Row],[Cena za enoto]]</f>
        <v>0</v>
      </c>
      <c r="N1056" s="139">
        <f t="shared" si="69"/>
        <v>0</v>
      </c>
    </row>
    <row r="1057" spans="1:14" s="144" customFormat="1" ht="15">
      <c r="A1057" s="139">
        <v>1051</v>
      </c>
      <c r="B1057" s="100"/>
      <c r="C1057" s="132" t="str">
        <f>IF(H1057&lt;&gt;"",COUNTA($H$12:H1057),"")</f>
        <v/>
      </c>
      <c r="D1057" s="15"/>
      <c r="E1057" s="214" t="s">
        <v>1126</v>
      </c>
      <c r="F1057" s="83"/>
      <c r="G1057" s="16"/>
      <c r="H1057" s="159"/>
      <c r="I1057" s="177" t="str">
        <f t="shared" si="70"/>
        <v/>
      </c>
      <c r="J1057" s="17"/>
      <c r="K1057" s="141"/>
      <c r="L1057" s="162">
        <f>IF(Tabela1[[#This Row],[Cena za enoto]]=1,Tabela1[[#This Row],[Količina]],0)</f>
        <v>0</v>
      </c>
      <c r="M1057" s="139">
        <f>Tabela1[[#This Row],[Cena za enoto]]</f>
        <v>0</v>
      </c>
      <c r="N1057" s="139">
        <f t="shared" si="69"/>
        <v>0</v>
      </c>
    </row>
    <row r="1058" spans="1:14" s="144" customFormat="1" ht="15">
      <c r="A1058" s="139">
        <v>1052</v>
      </c>
      <c r="B1058" s="100"/>
      <c r="C1058" s="132">
        <f>IF(H1058&lt;&gt;"",COUNTA($H$12:H1058),"")</f>
        <v>589</v>
      </c>
      <c r="D1058" s="15">
        <v>1</v>
      </c>
      <c r="E1058" s="131" t="s">
        <v>1119</v>
      </c>
      <c r="F1058" s="83" t="s">
        <v>7</v>
      </c>
      <c r="G1058" s="16">
        <v>2</v>
      </c>
      <c r="H1058" s="169">
        <v>0</v>
      </c>
      <c r="I1058" s="177">
        <f t="shared" si="70"/>
        <v>0</v>
      </c>
      <c r="J1058" s="17"/>
      <c r="K1058" s="141">
        <f>Tabela1[[#This Row],[Količina]]-Tabela1[[#This Row],[Cena skupaj]]</f>
        <v>2</v>
      </c>
      <c r="L1058" s="162">
        <f>IF(Tabela1[[#This Row],[Cena za enoto]]=1,Tabela1[[#This Row],[Količina]],0)</f>
        <v>0</v>
      </c>
      <c r="M1058" s="139">
        <f>Tabela1[[#This Row],[Cena za enoto]]</f>
        <v>0</v>
      </c>
      <c r="N1058" s="139">
        <f t="shared" si="69"/>
        <v>0</v>
      </c>
    </row>
    <row r="1059" spans="1:14" s="144" customFormat="1" ht="15">
      <c r="A1059" s="139">
        <v>1053</v>
      </c>
      <c r="B1059" s="100"/>
      <c r="C1059" s="132">
        <f>IF(H1059&lt;&gt;"",COUNTA($H$12:H1059),"")</f>
        <v>590</v>
      </c>
      <c r="D1059" s="15">
        <v>2</v>
      </c>
      <c r="E1059" s="131" t="s">
        <v>1097</v>
      </c>
      <c r="F1059" s="83" t="s">
        <v>7</v>
      </c>
      <c r="G1059" s="16">
        <v>11</v>
      </c>
      <c r="H1059" s="169">
        <v>0</v>
      </c>
      <c r="I1059" s="177">
        <f t="shared" si="70"/>
        <v>0</v>
      </c>
      <c r="J1059" s="17"/>
      <c r="K1059" s="141">
        <f>Tabela1[[#This Row],[Količina]]-Tabela1[[#This Row],[Cena skupaj]]</f>
        <v>11</v>
      </c>
      <c r="L1059" s="162">
        <f>IF(Tabela1[[#This Row],[Cena za enoto]]=1,Tabela1[[#This Row],[Količina]],0)</f>
        <v>0</v>
      </c>
      <c r="M1059" s="139">
        <f>Tabela1[[#This Row],[Cena za enoto]]</f>
        <v>0</v>
      </c>
      <c r="N1059" s="139">
        <f t="shared" si="69"/>
        <v>0</v>
      </c>
    </row>
    <row r="1060" spans="1:14" s="144" customFormat="1" ht="15">
      <c r="A1060" s="139">
        <v>1054</v>
      </c>
      <c r="B1060" s="100"/>
      <c r="C1060" s="132" t="str">
        <f>IF(H1060&lt;&gt;"",COUNTA($H$12:H1060),"")</f>
        <v/>
      </c>
      <c r="D1060" s="15"/>
      <c r="E1060" s="214" t="s">
        <v>1127</v>
      </c>
      <c r="F1060" s="83"/>
      <c r="G1060" s="16"/>
      <c r="H1060" s="159"/>
      <c r="I1060" s="177" t="str">
        <f t="shared" si="70"/>
        <v/>
      </c>
      <c r="J1060" s="17"/>
      <c r="K1060" s="141"/>
      <c r="L1060" s="162">
        <f>IF(Tabela1[[#This Row],[Cena za enoto]]=1,Tabela1[[#This Row],[Količina]],0)</f>
        <v>0</v>
      </c>
      <c r="M1060" s="139">
        <f>Tabela1[[#This Row],[Cena za enoto]]</f>
        <v>0</v>
      </c>
      <c r="N1060" s="139">
        <f t="shared" si="69"/>
        <v>0</v>
      </c>
    </row>
    <row r="1061" spans="1:14" s="144" customFormat="1" ht="15">
      <c r="A1061" s="139">
        <v>1055</v>
      </c>
      <c r="B1061" s="100"/>
      <c r="C1061" s="132">
        <f>IF(H1061&lt;&gt;"",COUNTA($H$12:H1061),"")</f>
        <v>591</v>
      </c>
      <c r="D1061" s="15">
        <v>1</v>
      </c>
      <c r="E1061" s="131" t="s">
        <v>128</v>
      </c>
      <c r="F1061" s="83" t="s">
        <v>6</v>
      </c>
      <c r="G1061" s="16">
        <v>460</v>
      </c>
      <c r="H1061" s="169">
        <v>0</v>
      </c>
      <c r="I1061" s="177">
        <f t="shared" si="70"/>
        <v>0</v>
      </c>
      <c r="J1061" s="17"/>
      <c r="K1061" s="141">
        <f>Tabela1[[#This Row],[Količina]]-Tabela1[[#This Row],[Cena skupaj]]</f>
        <v>460</v>
      </c>
      <c r="L1061" s="162">
        <f>IF(Tabela1[[#This Row],[Cena za enoto]]=1,Tabela1[[#This Row],[Količina]],0)</f>
        <v>0</v>
      </c>
      <c r="M1061" s="139">
        <f>Tabela1[[#This Row],[Cena za enoto]]</f>
        <v>0</v>
      </c>
      <c r="N1061" s="139">
        <f t="shared" si="69"/>
        <v>0</v>
      </c>
    </row>
    <row r="1062" spans="1:14" s="144" customFormat="1" ht="15">
      <c r="A1062" s="139">
        <v>1056</v>
      </c>
      <c r="B1062" s="100"/>
      <c r="C1062" s="132">
        <f>IF(H1062&lt;&gt;"",COUNTA($H$12:H1062),"")</f>
        <v>592</v>
      </c>
      <c r="D1062" s="15">
        <v>2</v>
      </c>
      <c r="E1062" s="131" t="s">
        <v>123</v>
      </c>
      <c r="F1062" s="83" t="s">
        <v>6</v>
      </c>
      <c r="G1062" s="16">
        <v>460</v>
      </c>
      <c r="H1062" s="169">
        <v>0</v>
      </c>
      <c r="I1062" s="177">
        <f t="shared" si="70"/>
        <v>0</v>
      </c>
      <c r="J1062" s="17"/>
      <c r="K1062" s="141">
        <f>Tabela1[[#This Row],[Količina]]-Tabela1[[#This Row],[Cena skupaj]]</f>
        <v>460</v>
      </c>
      <c r="L1062" s="162">
        <f>IF(Tabela1[[#This Row],[Cena za enoto]]=1,Tabela1[[#This Row],[Količina]],0)</f>
        <v>0</v>
      </c>
      <c r="M1062" s="139">
        <f>Tabela1[[#This Row],[Cena za enoto]]</f>
        <v>0</v>
      </c>
      <c r="N1062" s="139">
        <f t="shared" si="69"/>
        <v>0</v>
      </c>
    </row>
    <row r="1063" spans="1:14" s="144" customFormat="1" ht="15">
      <c r="A1063" s="139">
        <v>1057</v>
      </c>
      <c r="B1063" s="100"/>
      <c r="C1063" s="132" t="str">
        <f>IF(H1063&lt;&gt;"",COUNTA($H$12:H1063),"")</f>
        <v/>
      </c>
      <c r="D1063" s="15"/>
      <c r="E1063" s="214" t="s">
        <v>1128</v>
      </c>
      <c r="F1063" s="83"/>
      <c r="G1063" s="16"/>
      <c r="H1063" s="159"/>
      <c r="I1063" s="177" t="str">
        <f t="shared" si="70"/>
        <v/>
      </c>
      <c r="J1063" s="17"/>
      <c r="K1063" s="141"/>
      <c r="L1063" s="162">
        <f>IF(Tabela1[[#This Row],[Cena za enoto]]=1,Tabela1[[#This Row],[Količina]],0)</f>
        <v>0</v>
      </c>
      <c r="M1063" s="139">
        <f>Tabela1[[#This Row],[Cena za enoto]]</f>
        <v>0</v>
      </c>
      <c r="N1063" s="139">
        <f t="shared" si="69"/>
        <v>0</v>
      </c>
    </row>
    <row r="1064" spans="1:14" s="144" customFormat="1" ht="15">
      <c r="A1064" s="139">
        <v>1058</v>
      </c>
      <c r="B1064" s="100"/>
      <c r="C1064" s="132">
        <f>IF(H1064&lt;&gt;"",COUNTA($H$12:H1064),"")</f>
        <v>593</v>
      </c>
      <c r="D1064" s="15">
        <v>1</v>
      </c>
      <c r="E1064" s="131" t="s">
        <v>1098</v>
      </c>
      <c r="F1064" s="83" t="s">
        <v>7</v>
      </c>
      <c r="G1064" s="16">
        <v>135</v>
      </c>
      <c r="H1064" s="169">
        <v>0</v>
      </c>
      <c r="I1064" s="177">
        <f t="shared" si="70"/>
        <v>0</v>
      </c>
      <c r="J1064" s="17"/>
      <c r="K1064" s="141">
        <f>Tabela1[[#This Row],[Količina]]-Tabela1[[#This Row],[Cena skupaj]]</f>
        <v>135</v>
      </c>
      <c r="L1064" s="162">
        <f>IF(Tabela1[[#This Row],[Cena za enoto]]=1,Tabela1[[#This Row],[Količina]],0)</f>
        <v>0</v>
      </c>
      <c r="M1064" s="139">
        <f>Tabela1[[#This Row],[Cena za enoto]]</f>
        <v>0</v>
      </c>
      <c r="N1064" s="139">
        <f t="shared" si="69"/>
        <v>0</v>
      </c>
    </row>
    <row r="1065" spans="1:14" s="144" customFormat="1" ht="15">
      <c r="A1065" s="139">
        <v>1059</v>
      </c>
      <c r="B1065" s="100"/>
      <c r="C1065" s="132" t="str">
        <f>IF(H1065&lt;&gt;"",COUNTA($H$12:H1065),"")</f>
        <v/>
      </c>
      <c r="D1065" s="15"/>
      <c r="E1065" s="214" t="s">
        <v>1129</v>
      </c>
      <c r="F1065" s="83"/>
      <c r="G1065" s="16"/>
      <c r="H1065" s="159"/>
      <c r="I1065" s="177" t="str">
        <f t="shared" si="70"/>
        <v/>
      </c>
      <c r="J1065" s="17"/>
      <c r="K1065" s="141"/>
      <c r="L1065" s="162">
        <f>IF(Tabela1[[#This Row],[Cena za enoto]]=1,Tabela1[[#This Row],[Količina]],0)</f>
        <v>0</v>
      </c>
      <c r="M1065" s="139">
        <f>Tabela1[[#This Row],[Cena za enoto]]</f>
        <v>0</v>
      </c>
      <c r="N1065" s="139">
        <f t="shared" si="69"/>
        <v>0</v>
      </c>
    </row>
    <row r="1066" spans="1:14" s="144" customFormat="1" ht="56.25">
      <c r="A1066" s="139">
        <v>1060</v>
      </c>
      <c r="B1066" s="100"/>
      <c r="C1066" s="132">
        <f>IF(H1066&lt;&gt;"",COUNTA($H$12:H1066),"")</f>
        <v>594</v>
      </c>
      <c r="D1066" s="15">
        <v>1</v>
      </c>
      <c r="E1066" s="131" t="s">
        <v>1099</v>
      </c>
      <c r="F1066" s="83" t="s">
        <v>10</v>
      </c>
      <c r="G1066" s="16">
        <v>51</v>
      </c>
      <c r="H1066" s="169">
        <v>0</v>
      </c>
      <c r="I1066" s="177">
        <f t="shared" si="70"/>
        <v>0</v>
      </c>
      <c r="J1066" s="17"/>
      <c r="K1066" s="141">
        <f>Tabela1[[#This Row],[Količina]]-Tabela1[[#This Row],[Cena skupaj]]</f>
        <v>51</v>
      </c>
      <c r="L1066" s="162">
        <f>IF(Tabela1[[#This Row],[Cena za enoto]]=1,Tabela1[[#This Row],[Količina]],0)</f>
        <v>0</v>
      </c>
      <c r="M1066" s="139">
        <f>Tabela1[[#This Row],[Cena za enoto]]</f>
        <v>0</v>
      </c>
      <c r="N1066" s="139">
        <f t="shared" si="69"/>
        <v>0</v>
      </c>
    </row>
    <row r="1067" spans="1:14" s="144" customFormat="1" ht="15">
      <c r="A1067" s="139">
        <v>1061</v>
      </c>
      <c r="B1067" s="100"/>
      <c r="C1067" s="132">
        <f>IF(H1067&lt;&gt;"",COUNTA($H$12:H1067),"")</f>
        <v>595</v>
      </c>
      <c r="D1067" s="15">
        <v>2</v>
      </c>
      <c r="E1067" s="131" t="s">
        <v>1120</v>
      </c>
      <c r="F1067" s="83" t="s">
        <v>7</v>
      </c>
      <c r="G1067" s="16">
        <v>10.3</v>
      </c>
      <c r="H1067" s="169">
        <v>0</v>
      </c>
      <c r="I1067" s="177">
        <f t="shared" si="70"/>
        <v>0</v>
      </c>
      <c r="J1067" s="17"/>
      <c r="K1067" s="141">
        <f>Tabela1[[#This Row],[Količina]]-Tabela1[[#This Row],[Cena skupaj]]</f>
        <v>10.3</v>
      </c>
      <c r="L1067" s="162">
        <f>IF(Tabela1[[#This Row],[Cena za enoto]]=1,Tabela1[[#This Row],[Količina]],0)</f>
        <v>0</v>
      </c>
      <c r="M1067" s="139">
        <f>Tabela1[[#This Row],[Cena za enoto]]</f>
        <v>0</v>
      </c>
      <c r="N1067" s="139">
        <f t="shared" si="69"/>
        <v>0</v>
      </c>
    </row>
    <row r="1068" spans="1:14" s="144" customFormat="1" ht="15">
      <c r="A1068" s="139">
        <v>1062</v>
      </c>
      <c r="B1068" s="100"/>
      <c r="C1068" s="132">
        <f>IF(H1068&lt;&gt;"",COUNTA($H$12:H1068),"")</f>
        <v>596</v>
      </c>
      <c r="D1068" s="15" t="s">
        <v>262</v>
      </c>
      <c r="E1068" s="131" t="s">
        <v>1121</v>
      </c>
      <c r="F1068" s="83" t="s">
        <v>10</v>
      </c>
      <c r="G1068" s="16">
        <v>52</v>
      </c>
      <c r="H1068" s="169">
        <v>0</v>
      </c>
      <c r="I1068" s="177">
        <f t="shared" si="70"/>
        <v>0</v>
      </c>
      <c r="J1068" s="17"/>
      <c r="K1068" s="141">
        <f>Tabela1[[#This Row],[Količina]]-Tabela1[[#This Row],[Cena skupaj]]</f>
        <v>52</v>
      </c>
      <c r="L1068" s="162">
        <f>IF(Tabela1[[#This Row],[Cena za enoto]]=1,Tabela1[[#This Row],[Količina]],0)</f>
        <v>0</v>
      </c>
      <c r="M1068" s="139">
        <f>Tabela1[[#This Row],[Cena za enoto]]</f>
        <v>0</v>
      </c>
      <c r="N1068" s="139">
        <f t="shared" si="69"/>
        <v>0</v>
      </c>
    </row>
    <row r="1069" spans="1:14">
      <c r="A1069" s="139">
        <v>1063</v>
      </c>
      <c r="B1069" s="93">
        <v>3</v>
      </c>
      <c r="C1069" s="192" t="str">
        <f>IF(H1069&lt;&gt;"",COUNTA($H$12:H1069),"")</f>
        <v/>
      </c>
      <c r="D1069" s="14"/>
      <c r="E1069" s="193" t="s">
        <v>1122</v>
      </c>
      <c r="F1069" s="114"/>
      <c r="G1069" s="37"/>
      <c r="H1069" s="160"/>
      <c r="I1069" s="158">
        <f>SUM(I1070:I1078)</f>
        <v>0</v>
      </c>
      <c r="K1069" s="141">
        <f>Tabela1[[#This Row],[Količina]]-Tabela1[[#This Row],[Cena skupaj]]</f>
        <v>0</v>
      </c>
      <c r="L1069" s="162">
        <f>IF(Tabela1[[#This Row],[Cena za enoto]]=1,Tabela1[[#This Row],[Količina]],0)</f>
        <v>0</v>
      </c>
      <c r="M1069" s="139">
        <f>Tabela1[[#This Row],[Cena za enoto]]</f>
        <v>0</v>
      </c>
      <c r="N1069" s="139">
        <f t="shared" si="69"/>
        <v>0</v>
      </c>
    </row>
    <row r="1070" spans="1:14" s="144" customFormat="1" ht="15">
      <c r="A1070" s="139">
        <v>1064</v>
      </c>
      <c r="B1070" s="100"/>
      <c r="C1070" s="132" t="str">
        <f>IF(H1070&lt;&gt;"",COUNTA($H$12:H1070),"")</f>
        <v/>
      </c>
      <c r="D1070" s="15"/>
      <c r="E1070" s="214" t="s">
        <v>1130</v>
      </c>
      <c r="F1070" s="83"/>
      <c r="G1070" s="16"/>
      <c r="H1070" s="159"/>
      <c r="I1070" s="177" t="str">
        <f t="shared" ref="I1070:I1078" si="71">IF(ISNUMBER(G1070),ROUND(G1070*H1070,2),"")</f>
        <v/>
      </c>
      <c r="J1070" s="17"/>
      <c r="K1070" s="141"/>
      <c r="L1070" s="162">
        <f>IF(Tabela1[[#This Row],[Cena za enoto]]=1,Tabela1[[#This Row],[Količina]],0)</f>
        <v>0</v>
      </c>
      <c r="M1070" s="139">
        <f>Tabela1[[#This Row],[Cena za enoto]]</f>
        <v>0</v>
      </c>
      <c r="N1070" s="139">
        <f t="shared" si="69"/>
        <v>0</v>
      </c>
    </row>
    <row r="1071" spans="1:14" s="144" customFormat="1" ht="33.75">
      <c r="A1071" s="139">
        <v>1065</v>
      </c>
      <c r="B1071" s="100"/>
      <c r="C1071" s="132">
        <f>IF(H1071&lt;&gt;"",COUNTA($H$12:H1071),"")</f>
        <v>597</v>
      </c>
      <c r="D1071" s="15">
        <v>1</v>
      </c>
      <c r="E1071" s="131" t="s">
        <v>1113</v>
      </c>
      <c r="F1071" s="83" t="s">
        <v>14</v>
      </c>
      <c r="G1071" s="16">
        <v>212.67</v>
      </c>
      <c r="H1071" s="169">
        <v>0</v>
      </c>
      <c r="I1071" s="177">
        <f t="shared" si="71"/>
        <v>0</v>
      </c>
      <c r="J1071" s="17"/>
      <c r="K1071" s="141">
        <f>Tabela1[[#This Row],[Količina]]-Tabela1[[#This Row],[Cena skupaj]]</f>
        <v>212.67</v>
      </c>
      <c r="L1071" s="162">
        <f>IF(Tabela1[[#This Row],[Cena za enoto]]=1,Tabela1[[#This Row],[Količina]],0)</f>
        <v>0</v>
      </c>
      <c r="M1071" s="139">
        <f>Tabela1[[#This Row],[Cena za enoto]]</f>
        <v>0</v>
      </c>
      <c r="N1071" s="139">
        <f t="shared" si="69"/>
        <v>0</v>
      </c>
    </row>
    <row r="1072" spans="1:14" s="144" customFormat="1" ht="33.75">
      <c r="A1072" s="139">
        <v>1066</v>
      </c>
      <c r="B1072" s="100"/>
      <c r="C1072" s="132">
        <f>IF(H1072&lt;&gt;"",COUNTA($H$12:H1072),"")</f>
        <v>598</v>
      </c>
      <c r="D1072" s="15" t="s">
        <v>261</v>
      </c>
      <c r="E1072" s="131" t="s">
        <v>1101</v>
      </c>
      <c r="F1072" s="83" t="s">
        <v>6</v>
      </c>
      <c r="G1072" s="16">
        <v>99</v>
      </c>
      <c r="H1072" s="169">
        <v>0</v>
      </c>
      <c r="I1072" s="177">
        <f t="shared" si="71"/>
        <v>0</v>
      </c>
      <c r="J1072" s="17"/>
      <c r="K1072" s="141">
        <f>Tabela1[[#This Row],[Količina]]-Tabela1[[#This Row],[Cena skupaj]]</f>
        <v>99</v>
      </c>
      <c r="L1072" s="162">
        <f>IF(Tabela1[[#This Row],[Cena za enoto]]=1,Tabela1[[#This Row],[Količina]],0)</f>
        <v>0</v>
      </c>
      <c r="M1072" s="139">
        <f>Tabela1[[#This Row],[Cena za enoto]]</f>
        <v>0</v>
      </c>
      <c r="N1072" s="139">
        <f t="shared" si="69"/>
        <v>0</v>
      </c>
    </row>
    <row r="1073" spans="1:14" s="144" customFormat="1" ht="45">
      <c r="A1073" s="139">
        <v>1067</v>
      </c>
      <c r="B1073" s="100"/>
      <c r="C1073" s="132">
        <f>IF(H1073&lt;&gt;"",COUNTA($H$12:H1073),"")</f>
        <v>599</v>
      </c>
      <c r="D1073" s="15" t="s">
        <v>262</v>
      </c>
      <c r="E1073" s="131" t="s">
        <v>1102</v>
      </c>
      <c r="F1073" s="83" t="s">
        <v>6</v>
      </c>
      <c r="G1073" s="16">
        <v>396</v>
      </c>
      <c r="H1073" s="169">
        <v>0</v>
      </c>
      <c r="I1073" s="177">
        <f t="shared" si="71"/>
        <v>0</v>
      </c>
      <c r="J1073" s="17"/>
      <c r="K1073" s="141">
        <f>Tabela1[[#This Row],[Količina]]-Tabela1[[#This Row],[Cena skupaj]]</f>
        <v>396</v>
      </c>
      <c r="L1073" s="162">
        <f>IF(Tabela1[[#This Row],[Cena za enoto]]=1,Tabela1[[#This Row],[Količina]],0)</f>
        <v>0</v>
      </c>
      <c r="M1073" s="139">
        <f>Tabela1[[#This Row],[Cena za enoto]]</f>
        <v>0</v>
      </c>
      <c r="N1073" s="139">
        <f t="shared" si="69"/>
        <v>0</v>
      </c>
    </row>
    <row r="1074" spans="1:14" s="144" customFormat="1" ht="45">
      <c r="A1074" s="139">
        <v>1068</v>
      </c>
      <c r="B1074" s="100"/>
      <c r="C1074" s="132">
        <f>IF(H1074&lt;&gt;"",COUNTA($H$12:H1074),"")</f>
        <v>600</v>
      </c>
      <c r="D1074" s="15" t="s">
        <v>263</v>
      </c>
      <c r="E1074" s="131" t="s">
        <v>1103</v>
      </c>
      <c r="F1074" s="83" t="s">
        <v>6</v>
      </c>
      <c r="G1074" s="16">
        <v>198</v>
      </c>
      <c r="H1074" s="169">
        <v>0</v>
      </c>
      <c r="I1074" s="177">
        <f t="shared" si="71"/>
        <v>0</v>
      </c>
      <c r="J1074" s="17"/>
      <c r="K1074" s="141">
        <f>Tabela1[[#This Row],[Količina]]-Tabela1[[#This Row],[Cena skupaj]]</f>
        <v>198</v>
      </c>
      <c r="L1074" s="162">
        <f>IF(Tabela1[[#This Row],[Cena za enoto]]=1,Tabela1[[#This Row],[Količina]],0)</f>
        <v>0</v>
      </c>
      <c r="M1074" s="139">
        <f>Tabela1[[#This Row],[Cena za enoto]]</f>
        <v>0</v>
      </c>
      <c r="N1074" s="139">
        <f t="shared" si="69"/>
        <v>0</v>
      </c>
    </row>
    <row r="1075" spans="1:14" s="144" customFormat="1" ht="15">
      <c r="A1075" s="139">
        <v>1069</v>
      </c>
      <c r="B1075" s="100"/>
      <c r="C1075" s="132">
        <f>IF(H1075&lt;&gt;"",COUNTA($H$12:H1075),"")</f>
        <v>601</v>
      </c>
      <c r="D1075" s="15" t="s">
        <v>264</v>
      </c>
      <c r="E1075" s="131" t="s">
        <v>1123</v>
      </c>
      <c r="F1075" s="83" t="s">
        <v>10</v>
      </c>
      <c r="G1075" s="16">
        <v>1</v>
      </c>
      <c r="H1075" s="169">
        <v>0</v>
      </c>
      <c r="I1075" s="177">
        <f t="shared" si="71"/>
        <v>0</v>
      </c>
      <c r="J1075" s="17"/>
      <c r="K1075" s="141">
        <f>Tabela1[[#This Row],[Količina]]-Tabela1[[#This Row],[Cena skupaj]]</f>
        <v>1</v>
      </c>
      <c r="L1075" s="162">
        <f>IF(Tabela1[[#This Row],[Cena za enoto]]=1,Tabela1[[#This Row],[Količina]],0)</f>
        <v>0</v>
      </c>
      <c r="M1075" s="139">
        <f>Tabela1[[#This Row],[Cena za enoto]]</f>
        <v>0</v>
      </c>
      <c r="N1075" s="139">
        <f t="shared" si="69"/>
        <v>0</v>
      </c>
    </row>
    <row r="1076" spans="1:14" s="144" customFormat="1" ht="15">
      <c r="A1076" s="139">
        <v>1070</v>
      </c>
      <c r="B1076" s="100"/>
      <c r="C1076" s="132">
        <f>IF(H1076&lt;&gt;"",COUNTA($H$12:H1076),"")</f>
        <v>602</v>
      </c>
      <c r="D1076" s="15" t="s">
        <v>265</v>
      </c>
      <c r="E1076" s="131" t="s">
        <v>1106</v>
      </c>
      <c r="F1076" s="83" t="s">
        <v>10</v>
      </c>
      <c r="G1076" s="16">
        <v>1</v>
      </c>
      <c r="H1076" s="169">
        <v>0</v>
      </c>
      <c r="I1076" s="177">
        <f t="shared" si="71"/>
        <v>0</v>
      </c>
      <c r="J1076" s="17"/>
      <c r="K1076" s="141">
        <f>Tabela1[[#This Row],[Količina]]-Tabela1[[#This Row],[Cena skupaj]]</f>
        <v>1</v>
      </c>
      <c r="L1076" s="162">
        <f>IF(Tabela1[[#This Row],[Cena za enoto]]=1,Tabela1[[#This Row],[Količina]],0)</f>
        <v>0</v>
      </c>
      <c r="M1076" s="139">
        <f>Tabela1[[#This Row],[Cena za enoto]]</f>
        <v>0</v>
      </c>
      <c r="N1076" s="139">
        <f t="shared" si="69"/>
        <v>0</v>
      </c>
    </row>
    <row r="1077" spans="1:14" s="144" customFormat="1" ht="22.5">
      <c r="A1077" s="139">
        <v>1071</v>
      </c>
      <c r="B1077" s="100"/>
      <c r="C1077" s="132">
        <f>IF(H1077&lt;&gt;"",COUNTA($H$12:H1077),"")</f>
        <v>603</v>
      </c>
      <c r="D1077" s="15" t="s">
        <v>266</v>
      </c>
      <c r="E1077" s="131" t="s">
        <v>1107</v>
      </c>
      <c r="F1077" s="83" t="s">
        <v>10</v>
      </c>
      <c r="G1077" s="16">
        <v>3</v>
      </c>
      <c r="H1077" s="169">
        <v>0</v>
      </c>
      <c r="I1077" s="177">
        <f t="shared" si="71"/>
        <v>0</v>
      </c>
      <c r="J1077" s="17"/>
      <c r="K1077" s="141">
        <f>Tabela1[[#This Row],[Količina]]-Tabela1[[#This Row],[Cena skupaj]]</f>
        <v>3</v>
      </c>
      <c r="L1077" s="162">
        <f>IF(Tabela1[[#This Row],[Cena za enoto]]=1,Tabela1[[#This Row],[Količina]],0)</f>
        <v>0</v>
      </c>
      <c r="M1077" s="139">
        <f>Tabela1[[#This Row],[Cena za enoto]]</f>
        <v>0</v>
      </c>
      <c r="N1077" s="139">
        <f t="shared" si="69"/>
        <v>0</v>
      </c>
    </row>
    <row r="1078" spans="1:14" s="144" customFormat="1" ht="15">
      <c r="A1078" s="139">
        <v>1072</v>
      </c>
      <c r="B1078" s="100"/>
      <c r="C1078" s="132">
        <f>IF(H1078&lt;&gt;"",COUNTA($H$12:H1078),"")</f>
        <v>604</v>
      </c>
      <c r="D1078" s="15" t="s">
        <v>267</v>
      </c>
      <c r="E1078" s="131" t="s">
        <v>1108</v>
      </c>
      <c r="F1078" s="83" t="s">
        <v>5</v>
      </c>
      <c r="G1078" s="16">
        <v>1</v>
      </c>
      <c r="H1078" s="169">
        <v>0</v>
      </c>
      <c r="I1078" s="177">
        <f t="shared" si="71"/>
        <v>0</v>
      </c>
      <c r="J1078" s="17"/>
      <c r="K1078" s="141">
        <f>Tabela1[[#This Row],[Količina]]-Tabela1[[#This Row],[Cena skupaj]]</f>
        <v>1</v>
      </c>
      <c r="L1078" s="162">
        <f>IF(Tabela1[[#This Row],[Cena za enoto]]=1,Tabela1[[#This Row],[Količina]],0)</f>
        <v>0</v>
      </c>
      <c r="M1078" s="139">
        <f>Tabela1[[#This Row],[Cena za enoto]]</f>
        <v>0</v>
      </c>
      <c r="N1078" s="139">
        <f t="shared" si="69"/>
        <v>0</v>
      </c>
    </row>
    <row r="1079" spans="1:14">
      <c r="A1079" s="139">
        <v>1073</v>
      </c>
      <c r="B1079" s="93">
        <v>3</v>
      </c>
      <c r="C1079" s="192" t="str">
        <f>IF(H1079&lt;&gt;"",COUNTA($H$12:H1079),"")</f>
        <v/>
      </c>
      <c r="D1079" s="14"/>
      <c r="E1079" s="193" t="s">
        <v>1124</v>
      </c>
      <c r="F1079" s="114"/>
      <c r="G1079" s="37"/>
      <c r="H1079" s="160"/>
      <c r="I1079" s="158">
        <f>SUM(I1080:I1082)</f>
        <v>0</v>
      </c>
      <c r="K1079" s="141">
        <f>Tabela1[[#This Row],[Količina]]-Tabela1[[#This Row],[Cena skupaj]]</f>
        <v>0</v>
      </c>
      <c r="L1079" s="162">
        <f>IF(Tabela1[[#This Row],[Cena za enoto]]=1,Tabela1[[#This Row],[Količina]],0)</f>
        <v>0</v>
      </c>
      <c r="M1079" s="139">
        <f>Tabela1[[#This Row],[Cena za enoto]]</f>
        <v>0</v>
      </c>
      <c r="N1079" s="139">
        <f t="shared" si="69"/>
        <v>0</v>
      </c>
    </row>
    <row r="1080" spans="1:14" s="144" customFormat="1" ht="33.75">
      <c r="A1080" s="139">
        <v>1074</v>
      </c>
      <c r="B1080" s="100"/>
      <c r="C1080" s="132">
        <f>IF(H1080&lt;&gt;"",COUNTA($H$12:H1080),"")</f>
        <v>605</v>
      </c>
      <c r="D1080" s="44" t="s">
        <v>260</v>
      </c>
      <c r="E1080" s="206" t="s">
        <v>1110</v>
      </c>
      <c r="F1080" s="83" t="s">
        <v>10</v>
      </c>
      <c r="G1080" s="82">
        <v>1</v>
      </c>
      <c r="H1080" s="169">
        <v>0</v>
      </c>
      <c r="I1080" s="201">
        <f>IF(ISNUMBER(G1080),ROUND(G1080*H1080,2),"")</f>
        <v>0</v>
      </c>
      <c r="J1080" s="17"/>
      <c r="K1080" s="141">
        <f>Tabela1[[#This Row],[Količina]]-Tabela1[[#This Row],[Cena skupaj]]</f>
        <v>1</v>
      </c>
      <c r="L1080" s="162">
        <f>IF(Tabela1[[#This Row],[Cena za enoto]]=1,Tabela1[[#This Row],[Količina]],0)</f>
        <v>0</v>
      </c>
      <c r="M1080" s="139">
        <f>Tabela1[[#This Row],[Cena za enoto]]</f>
        <v>0</v>
      </c>
      <c r="N1080" s="139">
        <f t="shared" si="69"/>
        <v>0</v>
      </c>
    </row>
    <row r="1081" spans="1:14" s="144" customFormat="1" ht="45">
      <c r="A1081" s="139">
        <v>1075</v>
      </c>
      <c r="B1081" s="100"/>
      <c r="C1081" s="132">
        <f>IF(H1081&lt;&gt;"",COUNTA($H$12:H1081),"")</f>
        <v>606</v>
      </c>
      <c r="D1081" s="44" t="s">
        <v>261</v>
      </c>
      <c r="E1081" s="206" t="s">
        <v>1111</v>
      </c>
      <c r="F1081" s="83" t="s">
        <v>10</v>
      </c>
      <c r="G1081" s="82">
        <v>1</v>
      </c>
      <c r="H1081" s="169">
        <v>0</v>
      </c>
      <c r="I1081" s="201">
        <f>IF(ISNUMBER(G1081),ROUND(G1081*H1081,2),"")</f>
        <v>0</v>
      </c>
      <c r="J1081" s="17"/>
      <c r="K1081" s="141">
        <f>Tabela1[[#This Row],[Količina]]-Tabela1[[#This Row],[Cena skupaj]]</f>
        <v>1</v>
      </c>
      <c r="L1081" s="162">
        <f>IF(Tabela1[[#This Row],[Cena za enoto]]=1,Tabela1[[#This Row],[Količina]],0)</f>
        <v>0</v>
      </c>
      <c r="M1081" s="139">
        <f>Tabela1[[#This Row],[Cena za enoto]]</f>
        <v>0</v>
      </c>
      <c r="N1081" s="139">
        <f t="shared" si="69"/>
        <v>0</v>
      </c>
    </row>
    <row r="1082" spans="1:14" s="144" customFormat="1" ht="22.5">
      <c r="A1082" s="139">
        <v>1076</v>
      </c>
      <c r="B1082" s="100"/>
      <c r="C1082" s="132">
        <f>IF(H1082&lt;&gt;"",COUNTA($H$12:H1082),"")</f>
        <v>607</v>
      </c>
      <c r="D1082" s="44" t="s">
        <v>262</v>
      </c>
      <c r="E1082" s="206" t="s">
        <v>1112</v>
      </c>
      <c r="F1082" s="83" t="s">
        <v>5</v>
      </c>
      <c r="G1082" s="82">
        <v>2</v>
      </c>
      <c r="H1082" s="169">
        <v>0</v>
      </c>
      <c r="I1082" s="201">
        <f>IF(ISNUMBER(G1082),ROUND(G1082*H1082,2),"")</f>
        <v>0</v>
      </c>
      <c r="J1082" s="17"/>
      <c r="K1082" s="141">
        <f>Tabela1[[#This Row],[Količina]]-Tabela1[[#This Row],[Cena skupaj]]</f>
        <v>2</v>
      </c>
      <c r="L1082" s="162">
        <f>IF(Tabela1[[#This Row],[Cena za enoto]]=1,Tabela1[[#This Row],[Količina]],0)</f>
        <v>0</v>
      </c>
      <c r="M1082" s="139">
        <f>Tabela1[[#This Row],[Cena za enoto]]</f>
        <v>0</v>
      </c>
      <c r="N1082" s="139">
        <f t="shared" si="69"/>
        <v>0</v>
      </c>
    </row>
    <row r="1083" spans="1:14" s="144" customFormat="1" ht="15">
      <c r="A1083" s="139">
        <v>1077</v>
      </c>
      <c r="B1083" s="100"/>
      <c r="C1083" s="132" t="str">
        <f>IF(H1083&lt;&gt;"",COUNTA($H$12:H1083),"")</f>
        <v/>
      </c>
      <c r="D1083" s="44"/>
      <c r="E1083" s="217" t="s">
        <v>1131</v>
      </c>
      <c r="F1083" s="117"/>
      <c r="G1083" s="115"/>
      <c r="H1083" s="159"/>
      <c r="I1083" s="161"/>
      <c r="J1083" s="17"/>
      <c r="K1083" s="141">
        <f>Tabela1[[#This Row],[Količina]]-Tabela1[[#This Row],[Cena skupaj]]</f>
        <v>0</v>
      </c>
      <c r="L1083" s="162">
        <f>IF(Tabela1[[#This Row],[Cena za enoto]]=1,Tabela1[[#This Row],[Količina]],0)</f>
        <v>0</v>
      </c>
      <c r="M1083" s="139">
        <f>Tabela1[[#This Row],[Cena za enoto]]</f>
        <v>0</v>
      </c>
      <c r="N1083" s="139">
        <f t="shared" si="69"/>
        <v>0</v>
      </c>
    </row>
    <row r="1084" spans="1:14">
      <c r="A1084" s="139">
        <v>1078</v>
      </c>
      <c r="B1084" s="93">
        <v>4</v>
      </c>
      <c r="C1084" s="192" t="str">
        <f>IF(H1084&lt;&gt;"",COUNTA($H$12:H1084),"")</f>
        <v/>
      </c>
      <c r="D1084" s="14"/>
      <c r="E1084" s="193" t="s">
        <v>1116</v>
      </c>
      <c r="F1084" s="114"/>
      <c r="G1084" s="37"/>
      <c r="H1084" s="160"/>
      <c r="I1084" s="158">
        <f>SUM(I1085:I1089)</f>
        <v>0</v>
      </c>
      <c r="K1084" s="141">
        <f>Tabela1[[#This Row],[Količina]]-Tabela1[[#This Row],[Cena skupaj]]</f>
        <v>0</v>
      </c>
      <c r="L1084" s="162">
        <f>IF(Tabela1[[#This Row],[Cena za enoto]]=1,Tabela1[[#This Row],[Količina]],0)</f>
        <v>0</v>
      </c>
      <c r="M1084" s="139">
        <f>Tabela1[[#This Row],[Cena za enoto]]</f>
        <v>0</v>
      </c>
      <c r="N1084" s="139">
        <f t="shared" si="69"/>
        <v>0</v>
      </c>
    </row>
    <row r="1085" spans="1:14" s="144" customFormat="1" ht="15">
      <c r="A1085" s="139">
        <v>1079</v>
      </c>
      <c r="B1085" s="100"/>
      <c r="C1085" s="132" t="str">
        <f>IF(H1085&lt;&gt;"",COUNTA($H$12:H1085),"")</f>
        <v/>
      </c>
      <c r="D1085" s="15"/>
      <c r="E1085" s="214" t="s">
        <v>3210</v>
      </c>
      <c r="F1085" s="83"/>
      <c r="G1085" s="16"/>
      <c r="H1085" s="159"/>
      <c r="I1085" s="177" t="str">
        <f>IF(ISNUMBER(G1085),ROUND(G1085*H1085,2),"")</f>
        <v/>
      </c>
      <c r="J1085" s="17"/>
      <c r="K1085" s="141"/>
      <c r="L1085" s="162">
        <f>IF(Tabela1[[#This Row],[Cena za enoto]]=1,Tabela1[[#This Row],[Količina]],0)</f>
        <v>0</v>
      </c>
      <c r="M1085" s="139">
        <f>Tabela1[[#This Row],[Cena za enoto]]</f>
        <v>0</v>
      </c>
      <c r="N1085" s="139">
        <f t="shared" si="69"/>
        <v>0</v>
      </c>
    </row>
    <row r="1086" spans="1:14" s="144" customFormat="1" ht="15">
      <c r="A1086" s="139">
        <v>1080</v>
      </c>
      <c r="B1086" s="100"/>
      <c r="C1086" s="132">
        <f>IF(H1086&lt;&gt;"",COUNTA($H$12:H1086),"")</f>
        <v>608</v>
      </c>
      <c r="D1086" s="15">
        <v>1</v>
      </c>
      <c r="E1086" s="131" t="s">
        <v>1094</v>
      </c>
      <c r="F1086" s="83" t="s">
        <v>10</v>
      </c>
      <c r="G1086" s="16">
        <v>60</v>
      </c>
      <c r="H1086" s="169">
        <v>0</v>
      </c>
      <c r="I1086" s="177">
        <f>IF(ISNUMBER(G1086),ROUND(G1086*H1086,2),"")</f>
        <v>0</v>
      </c>
      <c r="J1086" s="17"/>
      <c r="K1086" s="141">
        <f>Tabela1[[#This Row],[Količina]]-Tabela1[[#This Row],[Cena skupaj]]</f>
        <v>60</v>
      </c>
      <c r="L1086" s="162">
        <f>IF(Tabela1[[#This Row],[Cena za enoto]]=1,Tabela1[[#This Row],[Količina]],0)</f>
        <v>0</v>
      </c>
      <c r="M1086" s="139">
        <f>Tabela1[[#This Row],[Cena za enoto]]</f>
        <v>0</v>
      </c>
      <c r="N1086" s="139">
        <f t="shared" si="69"/>
        <v>0</v>
      </c>
    </row>
    <row r="1087" spans="1:14" s="144" customFormat="1" ht="15">
      <c r="A1087" s="139">
        <v>1081</v>
      </c>
      <c r="B1087" s="100"/>
      <c r="C1087" s="132">
        <f>IF(H1087&lt;&gt;"",COUNTA($H$12:H1087),"")</f>
        <v>609</v>
      </c>
      <c r="D1087" s="15">
        <v>2</v>
      </c>
      <c r="E1087" s="131" t="s">
        <v>124</v>
      </c>
      <c r="F1087" s="83" t="s">
        <v>10</v>
      </c>
      <c r="G1087" s="16">
        <v>6</v>
      </c>
      <c r="H1087" s="169">
        <v>0</v>
      </c>
      <c r="I1087" s="177">
        <f>IF(ISNUMBER(G1087),ROUND(G1087*H1087,2),"")</f>
        <v>0</v>
      </c>
      <c r="J1087" s="17"/>
      <c r="K1087" s="141">
        <f>Tabela1[[#This Row],[Količina]]-Tabela1[[#This Row],[Cena skupaj]]</f>
        <v>6</v>
      </c>
      <c r="L1087" s="162">
        <f>IF(Tabela1[[#This Row],[Cena za enoto]]=1,Tabela1[[#This Row],[Količina]],0)</f>
        <v>0</v>
      </c>
      <c r="M1087" s="139">
        <f>Tabela1[[#This Row],[Cena za enoto]]</f>
        <v>0</v>
      </c>
      <c r="N1087" s="139">
        <f t="shared" si="69"/>
        <v>0</v>
      </c>
    </row>
    <row r="1088" spans="1:14" s="144" customFormat="1" ht="15">
      <c r="A1088" s="139">
        <v>1082</v>
      </c>
      <c r="B1088" s="100"/>
      <c r="C1088" s="132" t="str">
        <f>IF(H1088&lt;&gt;"",COUNTA($H$12:H1088),"")</f>
        <v/>
      </c>
      <c r="D1088" s="15"/>
      <c r="E1088" s="214" t="s">
        <v>3209</v>
      </c>
      <c r="F1088" s="83"/>
      <c r="G1088" s="16"/>
      <c r="H1088" s="159"/>
      <c r="I1088" s="177" t="str">
        <f>IF(ISNUMBER(G1088),ROUND(G1088*H1088,2),"")</f>
        <v/>
      </c>
      <c r="J1088" s="17"/>
      <c r="K1088" s="141"/>
      <c r="L1088" s="162">
        <f>IF(Tabela1[[#This Row],[Cena za enoto]]=1,Tabela1[[#This Row],[Količina]],0)</f>
        <v>0</v>
      </c>
      <c r="M1088" s="139">
        <f>Tabela1[[#This Row],[Cena za enoto]]</f>
        <v>0</v>
      </c>
      <c r="N1088" s="139">
        <f t="shared" si="69"/>
        <v>0</v>
      </c>
    </row>
    <row r="1089" spans="1:14" s="144" customFormat="1" ht="22.5">
      <c r="A1089" s="139">
        <v>1083</v>
      </c>
      <c r="B1089" s="100"/>
      <c r="C1089" s="132">
        <f>IF(H1089&lt;&gt;"",COUNTA($H$12:H1089),"")</f>
        <v>610</v>
      </c>
      <c r="D1089" s="15">
        <v>1</v>
      </c>
      <c r="E1089" s="131" t="s">
        <v>125</v>
      </c>
      <c r="F1089" s="83" t="s">
        <v>6</v>
      </c>
      <c r="G1089" s="16">
        <v>50</v>
      </c>
      <c r="H1089" s="169">
        <v>0</v>
      </c>
      <c r="I1089" s="177">
        <f>IF(ISNUMBER(G1089),ROUND(G1089*H1089,2),"")</f>
        <v>0</v>
      </c>
      <c r="J1089" s="17"/>
      <c r="K1089" s="141">
        <f>Tabela1[[#This Row],[Količina]]-Tabela1[[#This Row],[Cena skupaj]]</f>
        <v>50</v>
      </c>
      <c r="L1089" s="162">
        <f>IF(Tabela1[[#This Row],[Cena za enoto]]=1,Tabela1[[#This Row],[Količina]],0)</f>
        <v>0</v>
      </c>
      <c r="M1089" s="139">
        <f>Tabela1[[#This Row],[Cena za enoto]]</f>
        <v>0</v>
      </c>
      <c r="N1089" s="139">
        <f t="shared" si="69"/>
        <v>0</v>
      </c>
    </row>
    <row r="1090" spans="1:14">
      <c r="A1090" s="139">
        <v>1084</v>
      </c>
      <c r="B1090" s="93">
        <v>3</v>
      </c>
      <c r="C1090" s="192" t="str">
        <f>IF(H1090&lt;&gt;"",COUNTA($H$12:H1090),"")</f>
        <v/>
      </c>
      <c r="D1090" s="14"/>
      <c r="E1090" s="193" t="s">
        <v>1117</v>
      </c>
      <c r="F1090" s="114"/>
      <c r="G1090" s="37"/>
      <c r="H1090" s="160"/>
      <c r="I1090" s="158">
        <f>SUM(I1091:I1108)</f>
        <v>0</v>
      </c>
      <c r="K1090" s="141">
        <f>Tabela1[[#This Row],[Količina]]-Tabela1[[#This Row],[Cena skupaj]]</f>
        <v>0</v>
      </c>
      <c r="L1090" s="162">
        <f>IF(Tabela1[[#This Row],[Cena za enoto]]=1,Tabela1[[#This Row],[Količina]],0)</f>
        <v>0</v>
      </c>
      <c r="M1090" s="139">
        <f>Tabela1[[#This Row],[Cena za enoto]]</f>
        <v>0</v>
      </c>
      <c r="N1090" s="139">
        <f t="shared" si="69"/>
        <v>0</v>
      </c>
    </row>
    <row r="1091" spans="1:14" s="144" customFormat="1" ht="15">
      <c r="A1091" s="139">
        <v>1085</v>
      </c>
      <c r="B1091" s="100"/>
      <c r="C1091" s="132" t="str">
        <f>IF(H1091&lt;&gt;"",COUNTA($H$12:H1091),"")</f>
        <v/>
      </c>
      <c r="D1091" s="15"/>
      <c r="E1091" s="214" t="s">
        <v>3211</v>
      </c>
      <c r="F1091" s="83"/>
      <c r="G1091" s="16"/>
      <c r="H1091" s="159"/>
      <c r="I1091" s="177" t="str">
        <f t="shared" ref="I1091:I1108" si="72">IF(ISNUMBER(G1091),ROUND(G1091*H1091,2),"")</f>
        <v/>
      </c>
      <c r="J1091" s="17"/>
      <c r="K1091" s="141"/>
      <c r="L1091" s="162">
        <f>IF(Tabela1[[#This Row],[Cena za enoto]]=1,Tabela1[[#This Row],[Količina]],0)</f>
        <v>0</v>
      </c>
      <c r="M1091" s="139">
        <f>Tabela1[[#This Row],[Cena za enoto]]</f>
        <v>0</v>
      </c>
      <c r="N1091" s="139">
        <f t="shared" si="69"/>
        <v>0</v>
      </c>
    </row>
    <row r="1092" spans="1:14" s="144" customFormat="1" ht="22.5">
      <c r="A1092" s="139">
        <v>1086</v>
      </c>
      <c r="B1092" s="100"/>
      <c r="C1092" s="132">
        <f>IF(H1092&lt;&gt;"",COUNTA($H$12:H1092),"")</f>
        <v>611</v>
      </c>
      <c r="D1092" s="15">
        <v>1</v>
      </c>
      <c r="E1092" s="131" t="s">
        <v>1095</v>
      </c>
      <c r="F1092" s="83" t="s">
        <v>7</v>
      </c>
      <c r="G1092" s="16">
        <v>12.4</v>
      </c>
      <c r="H1092" s="169">
        <v>0</v>
      </c>
      <c r="I1092" s="177">
        <f t="shared" si="72"/>
        <v>0</v>
      </c>
      <c r="J1092" s="17"/>
      <c r="K1092" s="141">
        <f>Tabela1[[#This Row],[Količina]]-Tabela1[[#This Row],[Cena skupaj]]</f>
        <v>12.4</v>
      </c>
      <c r="L1092" s="162">
        <f>IF(Tabela1[[#This Row],[Cena za enoto]]=1,Tabela1[[#This Row],[Količina]],0)</f>
        <v>0</v>
      </c>
      <c r="M1092" s="139">
        <f>Tabela1[[#This Row],[Cena za enoto]]</f>
        <v>0</v>
      </c>
      <c r="N1092" s="139">
        <f t="shared" si="69"/>
        <v>0</v>
      </c>
    </row>
    <row r="1093" spans="1:14" s="144" customFormat="1" ht="22.5">
      <c r="A1093" s="139">
        <v>1087</v>
      </c>
      <c r="B1093" s="100"/>
      <c r="C1093" s="132">
        <f>IF(H1093&lt;&gt;"",COUNTA($H$12:H1093),"")</f>
        <v>612</v>
      </c>
      <c r="D1093" s="15">
        <v>2</v>
      </c>
      <c r="E1093" s="131" t="s">
        <v>1118</v>
      </c>
      <c r="F1093" s="83" t="s">
        <v>7</v>
      </c>
      <c r="G1093" s="16">
        <v>32</v>
      </c>
      <c r="H1093" s="169">
        <v>0</v>
      </c>
      <c r="I1093" s="177">
        <f t="shared" si="72"/>
        <v>0</v>
      </c>
      <c r="J1093" s="17"/>
      <c r="K1093" s="141">
        <f>Tabela1[[#This Row],[Količina]]-Tabela1[[#This Row],[Cena skupaj]]</f>
        <v>32</v>
      </c>
      <c r="L1093" s="162">
        <f>IF(Tabela1[[#This Row],[Cena za enoto]]=1,Tabela1[[#This Row],[Količina]],0)</f>
        <v>0</v>
      </c>
      <c r="M1093" s="139">
        <f>Tabela1[[#This Row],[Cena za enoto]]</f>
        <v>0</v>
      </c>
      <c r="N1093" s="139">
        <f t="shared" si="69"/>
        <v>0</v>
      </c>
    </row>
    <row r="1094" spans="1:14" s="144" customFormat="1" ht="15">
      <c r="A1094" s="139">
        <v>1088</v>
      </c>
      <c r="B1094" s="100"/>
      <c r="C1094" s="132">
        <f>IF(H1094&lt;&gt;"",COUNTA($H$12:H1094),"")</f>
        <v>613</v>
      </c>
      <c r="D1094" s="15" t="s">
        <v>262</v>
      </c>
      <c r="E1094" s="131" t="s">
        <v>1096</v>
      </c>
      <c r="F1094" s="83" t="s">
        <v>7</v>
      </c>
      <c r="G1094" s="16">
        <v>32.799999999999997</v>
      </c>
      <c r="H1094" s="169">
        <v>0</v>
      </c>
      <c r="I1094" s="177">
        <f t="shared" si="72"/>
        <v>0</v>
      </c>
      <c r="J1094" s="17"/>
      <c r="K1094" s="141">
        <f>Tabela1[[#This Row],[Količina]]-Tabela1[[#This Row],[Cena skupaj]]</f>
        <v>32.799999999999997</v>
      </c>
      <c r="L1094" s="162">
        <f>IF(Tabela1[[#This Row],[Cena za enoto]]=1,Tabela1[[#This Row],[Količina]],0)</f>
        <v>0</v>
      </c>
      <c r="M1094" s="139">
        <f>Tabela1[[#This Row],[Cena za enoto]]</f>
        <v>0</v>
      </c>
      <c r="N1094" s="139">
        <f t="shared" si="69"/>
        <v>0</v>
      </c>
    </row>
    <row r="1095" spans="1:14" s="144" customFormat="1" ht="15">
      <c r="A1095" s="139">
        <v>1089</v>
      </c>
      <c r="B1095" s="100"/>
      <c r="C1095" s="132" t="str">
        <f>IF(H1095&lt;&gt;"",COUNTA($H$12:H1095),"")</f>
        <v/>
      </c>
      <c r="D1095" s="15"/>
      <c r="E1095" s="214" t="s">
        <v>3212</v>
      </c>
      <c r="F1095" s="83"/>
      <c r="G1095" s="16"/>
      <c r="H1095" s="159"/>
      <c r="I1095" s="177" t="str">
        <f t="shared" si="72"/>
        <v/>
      </c>
      <c r="J1095" s="17"/>
      <c r="K1095" s="141"/>
      <c r="L1095" s="162">
        <f>IF(Tabela1[[#This Row],[Cena za enoto]]=1,Tabela1[[#This Row],[Količina]],0)</f>
        <v>0</v>
      </c>
      <c r="M1095" s="139">
        <f>Tabela1[[#This Row],[Cena za enoto]]</f>
        <v>0</v>
      </c>
      <c r="N1095" s="139">
        <f t="shared" si="69"/>
        <v>0</v>
      </c>
    </row>
    <row r="1096" spans="1:14" s="144" customFormat="1" ht="15">
      <c r="A1096" s="139">
        <v>1090</v>
      </c>
      <c r="B1096" s="100"/>
      <c r="C1096" s="132">
        <f>IF(H1096&lt;&gt;"",COUNTA($H$12:H1096),"")</f>
        <v>614</v>
      </c>
      <c r="D1096" s="15">
        <v>1</v>
      </c>
      <c r="E1096" s="131" t="s">
        <v>127</v>
      </c>
      <c r="F1096" s="83" t="s">
        <v>6</v>
      </c>
      <c r="G1096" s="16">
        <v>232</v>
      </c>
      <c r="H1096" s="169">
        <v>0</v>
      </c>
      <c r="I1096" s="177">
        <f t="shared" si="72"/>
        <v>0</v>
      </c>
      <c r="J1096" s="17"/>
      <c r="K1096" s="141">
        <f>Tabela1[[#This Row],[Količina]]-Tabela1[[#This Row],[Cena skupaj]]</f>
        <v>232</v>
      </c>
      <c r="L1096" s="162">
        <f>IF(Tabela1[[#This Row],[Cena za enoto]]=1,Tabela1[[#This Row],[Količina]],0)</f>
        <v>0</v>
      </c>
      <c r="M1096" s="139">
        <f>Tabela1[[#This Row],[Cena za enoto]]</f>
        <v>0</v>
      </c>
      <c r="N1096" s="139">
        <f t="shared" si="69"/>
        <v>0</v>
      </c>
    </row>
    <row r="1097" spans="1:14" s="144" customFormat="1" ht="15">
      <c r="A1097" s="139">
        <v>1091</v>
      </c>
      <c r="B1097" s="100"/>
      <c r="C1097" s="132" t="str">
        <f>IF(H1097&lt;&gt;"",COUNTA($H$12:H1097),"")</f>
        <v/>
      </c>
      <c r="D1097" s="15"/>
      <c r="E1097" s="214" t="s">
        <v>3214</v>
      </c>
      <c r="F1097" s="83"/>
      <c r="G1097" s="16"/>
      <c r="H1097" s="159"/>
      <c r="I1097" s="177" t="str">
        <f t="shared" si="72"/>
        <v/>
      </c>
      <c r="J1097" s="17"/>
      <c r="K1097" s="141"/>
      <c r="L1097" s="162">
        <f>IF(Tabela1[[#This Row],[Cena za enoto]]=1,Tabela1[[#This Row],[Količina]],0)</f>
        <v>0</v>
      </c>
      <c r="M1097" s="139">
        <f>Tabela1[[#This Row],[Cena za enoto]]</f>
        <v>0</v>
      </c>
      <c r="N1097" s="139">
        <f t="shared" si="69"/>
        <v>0</v>
      </c>
    </row>
    <row r="1098" spans="1:14" s="144" customFormat="1" ht="15">
      <c r="A1098" s="139">
        <v>1092</v>
      </c>
      <c r="B1098" s="100"/>
      <c r="C1098" s="132">
        <f>IF(H1098&lt;&gt;"",COUNTA($H$12:H1098),"")</f>
        <v>615</v>
      </c>
      <c r="D1098" s="15">
        <v>1</v>
      </c>
      <c r="E1098" s="131" t="s">
        <v>1119</v>
      </c>
      <c r="F1098" s="83" t="s">
        <v>7</v>
      </c>
      <c r="G1098" s="16">
        <v>2</v>
      </c>
      <c r="H1098" s="169">
        <v>0</v>
      </c>
      <c r="I1098" s="177">
        <f t="shared" si="72"/>
        <v>0</v>
      </c>
      <c r="J1098" s="17"/>
      <c r="K1098" s="141">
        <f>Tabela1[[#This Row],[Količina]]-Tabela1[[#This Row],[Cena skupaj]]</f>
        <v>2</v>
      </c>
      <c r="L1098" s="162">
        <f>IF(Tabela1[[#This Row],[Cena za enoto]]=1,Tabela1[[#This Row],[Količina]],0)</f>
        <v>0</v>
      </c>
      <c r="M1098" s="139">
        <f>Tabela1[[#This Row],[Cena za enoto]]</f>
        <v>0</v>
      </c>
      <c r="N1098" s="139">
        <f t="shared" si="69"/>
        <v>0</v>
      </c>
    </row>
    <row r="1099" spans="1:14" s="144" customFormat="1" ht="15">
      <c r="A1099" s="139">
        <v>1093</v>
      </c>
      <c r="B1099" s="100"/>
      <c r="C1099" s="132">
        <f>IF(H1099&lt;&gt;"",COUNTA($H$12:H1099),"")</f>
        <v>616</v>
      </c>
      <c r="D1099" s="15">
        <v>2</v>
      </c>
      <c r="E1099" s="131" t="s">
        <v>1097</v>
      </c>
      <c r="F1099" s="83" t="s">
        <v>7</v>
      </c>
      <c r="G1099" s="16">
        <v>20.2</v>
      </c>
      <c r="H1099" s="169">
        <v>0</v>
      </c>
      <c r="I1099" s="177">
        <f t="shared" si="72"/>
        <v>0</v>
      </c>
      <c r="J1099" s="17"/>
      <c r="K1099" s="141">
        <f>Tabela1[[#This Row],[Količina]]-Tabela1[[#This Row],[Cena skupaj]]</f>
        <v>20.2</v>
      </c>
      <c r="L1099" s="162">
        <f>IF(Tabela1[[#This Row],[Cena za enoto]]=1,Tabela1[[#This Row],[Količina]],0)</f>
        <v>0</v>
      </c>
      <c r="M1099" s="139">
        <f>Tabela1[[#This Row],[Cena za enoto]]</f>
        <v>0</v>
      </c>
      <c r="N1099" s="139">
        <f t="shared" si="69"/>
        <v>0</v>
      </c>
    </row>
    <row r="1100" spans="1:14" s="144" customFormat="1" ht="15">
      <c r="A1100" s="139">
        <v>1094</v>
      </c>
      <c r="B1100" s="100"/>
      <c r="C1100" s="132" t="str">
        <f>IF(H1100&lt;&gt;"",COUNTA($H$12:H1100),"")</f>
        <v/>
      </c>
      <c r="D1100" s="15"/>
      <c r="E1100" s="214" t="s">
        <v>3215</v>
      </c>
      <c r="F1100" s="83"/>
      <c r="G1100" s="16"/>
      <c r="H1100" s="159"/>
      <c r="I1100" s="177" t="str">
        <f t="shared" si="72"/>
        <v/>
      </c>
      <c r="J1100" s="17"/>
      <c r="K1100" s="141"/>
      <c r="L1100" s="162">
        <f>IF(Tabela1[[#This Row],[Cena za enoto]]=1,Tabela1[[#This Row],[Količina]],0)</f>
        <v>0</v>
      </c>
      <c r="M1100" s="139">
        <f>Tabela1[[#This Row],[Cena za enoto]]</f>
        <v>0</v>
      </c>
      <c r="N1100" s="139">
        <f t="shared" si="69"/>
        <v>0</v>
      </c>
    </row>
    <row r="1101" spans="1:14" s="144" customFormat="1" ht="15">
      <c r="A1101" s="139">
        <v>1095</v>
      </c>
      <c r="B1101" s="100"/>
      <c r="C1101" s="132">
        <f>IF(H1101&lt;&gt;"",COUNTA($H$12:H1101),"")</f>
        <v>617</v>
      </c>
      <c r="D1101" s="15">
        <v>1</v>
      </c>
      <c r="E1101" s="131" t="s">
        <v>128</v>
      </c>
      <c r="F1101" s="83" t="s">
        <v>6</v>
      </c>
      <c r="G1101" s="16">
        <v>304</v>
      </c>
      <c r="H1101" s="169">
        <v>0</v>
      </c>
      <c r="I1101" s="177">
        <f t="shared" si="72"/>
        <v>0</v>
      </c>
      <c r="J1101" s="17"/>
      <c r="K1101" s="141">
        <f>Tabela1[[#This Row],[Količina]]-Tabela1[[#This Row],[Cena skupaj]]</f>
        <v>304</v>
      </c>
      <c r="L1101" s="162">
        <f>IF(Tabela1[[#This Row],[Cena za enoto]]=1,Tabela1[[#This Row],[Količina]],0)</f>
        <v>0</v>
      </c>
      <c r="M1101" s="139">
        <f>Tabela1[[#This Row],[Cena za enoto]]</f>
        <v>0</v>
      </c>
      <c r="N1101" s="139">
        <f t="shared" si="69"/>
        <v>0</v>
      </c>
    </row>
    <row r="1102" spans="1:14" s="144" customFormat="1" ht="15">
      <c r="A1102" s="139">
        <v>1096</v>
      </c>
      <c r="B1102" s="100"/>
      <c r="C1102" s="132">
        <f>IF(H1102&lt;&gt;"",COUNTA($H$12:H1102),"")</f>
        <v>618</v>
      </c>
      <c r="D1102" s="15">
        <v>2</v>
      </c>
      <c r="E1102" s="131" t="s">
        <v>123</v>
      </c>
      <c r="F1102" s="83" t="s">
        <v>6</v>
      </c>
      <c r="G1102" s="16">
        <v>304</v>
      </c>
      <c r="H1102" s="169">
        <v>0</v>
      </c>
      <c r="I1102" s="177">
        <f t="shared" si="72"/>
        <v>0</v>
      </c>
      <c r="J1102" s="17"/>
      <c r="K1102" s="141">
        <f>Tabela1[[#This Row],[Količina]]-Tabela1[[#This Row],[Cena skupaj]]</f>
        <v>304</v>
      </c>
      <c r="L1102" s="162">
        <f>IF(Tabela1[[#This Row],[Cena za enoto]]=1,Tabela1[[#This Row],[Količina]],0)</f>
        <v>0</v>
      </c>
      <c r="M1102" s="139">
        <f>Tabela1[[#This Row],[Cena za enoto]]</f>
        <v>0</v>
      </c>
      <c r="N1102" s="139">
        <f t="shared" ref="N1102:N1165" si="73">L1102*M1102</f>
        <v>0</v>
      </c>
    </row>
    <row r="1103" spans="1:14" s="144" customFormat="1" ht="15">
      <c r="A1103" s="139">
        <v>1097</v>
      </c>
      <c r="B1103" s="100"/>
      <c r="C1103" s="132" t="str">
        <f>IF(H1103&lt;&gt;"",COUNTA($H$12:H1103),"")</f>
        <v/>
      </c>
      <c r="D1103" s="15"/>
      <c r="E1103" s="214" t="s">
        <v>3213</v>
      </c>
      <c r="F1103" s="83"/>
      <c r="G1103" s="16"/>
      <c r="H1103" s="159"/>
      <c r="I1103" s="177" t="str">
        <f t="shared" si="72"/>
        <v/>
      </c>
      <c r="J1103" s="17"/>
      <c r="K1103" s="141"/>
      <c r="L1103" s="162">
        <f>IF(Tabela1[[#This Row],[Cena za enoto]]=1,Tabela1[[#This Row],[Količina]],0)</f>
        <v>0</v>
      </c>
      <c r="M1103" s="139">
        <f>Tabela1[[#This Row],[Cena za enoto]]</f>
        <v>0</v>
      </c>
      <c r="N1103" s="139">
        <f t="shared" si="73"/>
        <v>0</v>
      </c>
    </row>
    <row r="1104" spans="1:14" s="144" customFormat="1" ht="15">
      <c r="A1104" s="139">
        <v>1098</v>
      </c>
      <c r="B1104" s="100"/>
      <c r="C1104" s="132">
        <f>IF(H1104&lt;&gt;"",COUNTA($H$12:H1104),"")</f>
        <v>619</v>
      </c>
      <c r="D1104" s="15">
        <v>1</v>
      </c>
      <c r="E1104" s="131" t="s">
        <v>1098</v>
      </c>
      <c r="F1104" s="83" t="s">
        <v>7</v>
      </c>
      <c r="G1104" s="16">
        <v>77</v>
      </c>
      <c r="H1104" s="169">
        <v>0</v>
      </c>
      <c r="I1104" s="177">
        <f t="shared" si="72"/>
        <v>0</v>
      </c>
      <c r="J1104" s="17"/>
      <c r="K1104" s="141">
        <f>Tabela1[[#This Row],[Količina]]-Tabela1[[#This Row],[Cena skupaj]]</f>
        <v>77</v>
      </c>
      <c r="L1104" s="162">
        <f>IF(Tabela1[[#This Row],[Cena za enoto]]=1,Tabela1[[#This Row],[Količina]],0)</f>
        <v>0</v>
      </c>
      <c r="M1104" s="139">
        <f>Tabela1[[#This Row],[Cena za enoto]]</f>
        <v>0</v>
      </c>
      <c r="N1104" s="139">
        <f t="shared" si="73"/>
        <v>0</v>
      </c>
    </row>
    <row r="1105" spans="1:14" s="144" customFormat="1" ht="15">
      <c r="A1105" s="139">
        <v>1099</v>
      </c>
      <c r="B1105" s="100"/>
      <c r="C1105" s="132" t="str">
        <f>IF(H1105&lt;&gt;"",COUNTA($H$12:H1105),"")</f>
        <v/>
      </c>
      <c r="D1105" s="15"/>
      <c r="E1105" s="214" t="s">
        <v>3216</v>
      </c>
      <c r="F1105" s="83"/>
      <c r="G1105" s="16"/>
      <c r="H1105" s="159"/>
      <c r="I1105" s="177" t="str">
        <f t="shared" si="72"/>
        <v/>
      </c>
      <c r="J1105" s="17"/>
      <c r="K1105" s="141"/>
      <c r="L1105" s="162">
        <f>IF(Tabela1[[#This Row],[Cena za enoto]]=1,Tabela1[[#This Row],[Količina]],0)</f>
        <v>0</v>
      </c>
      <c r="M1105" s="139">
        <f>Tabela1[[#This Row],[Cena za enoto]]</f>
        <v>0</v>
      </c>
      <c r="N1105" s="139">
        <f t="shared" si="73"/>
        <v>0</v>
      </c>
    </row>
    <row r="1106" spans="1:14" s="144" customFormat="1" ht="56.25">
      <c r="A1106" s="139">
        <v>1100</v>
      </c>
      <c r="B1106" s="100"/>
      <c r="C1106" s="132">
        <f>IF(H1106&lt;&gt;"",COUNTA($H$12:H1106),"")</f>
        <v>620</v>
      </c>
      <c r="D1106" s="15">
        <v>1</v>
      </c>
      <c r="E1106" s="131" t="s">
        <v>1099</v>
      </c>
      <c r="F1106" s="83" t="s">
        <v>10</v>
      </c>
      <c r="G1106" s="16">
        <v>59</v>
      </c>
      <c r="H1106" s="169">
        <v>0</v>
      </c>
      <c r="I1106" s="177">
        <f t="shared" si="72"/>
        <v>0</v>
      </c>
      <c r="J1106" s="17"/>
      <c r="K1106" s="141">
        <f>Tabela1[[#This Row],[Količina]]-Tabela1[[#This Row],[Cena skupaj]]</f>
        <v>59</v>
      </c>
      <c r="L1106" s="162">
        <f>IF(Tabela1[[#This Row],[Cena za enoto]]=1,Tabela1[[#This Row],[Količina]],0)</f>
        <v>0</v>
      </c>
      <c r="M1106" s="139">
        <f>Tabela1[[#This Row],[Cena za enoto]]</f>
        <v>0</v>
      </c>
      <c r="N1106" s="139">
        <f t="shared" si="73"/>
        <v>0</v>
      </c>
    </row>
    <row r="1107" spans="1:14" s="144" customFormat="1" ht="15">
      <c r="A1107" s="139">
        <v>1101</v>
      </c>
      <c r="B1107" s="100"/>
      <c r="C1107" s="132">
        <f>IF(H1107&lt;&gt;"",COUNTA($H$12:H1107),"")</f>
        <v>621</v>
      </c>
      <c r="D1107" s="15">
        <v>2</v>
      </c>
      <c r="E1107" s="131" t="s">
        <v>1120</v>
      </c>
      <c r="F1107" s="83" t="s">
        <v>7</v>
      </c>
      <c r="G1107" s="16">
        <v>6.35</v>
      </c>
      <c r="H1107" s="169">
        <v>0</v>
      </c>
      <c r="I1107" s="177">
        <f t="shared" si="72"/>
        <v>0</v>
      </c>
      <c r="J1107" s="17"/>
      <c r="K1107" s="141">
        <f>Tabela1[[#This Row],[Količina]]-Tabela1[[#This Row],[Cena skupaj]]</f>
        <v>6.35</v>
      </c>
      <c r="L1107" s="162">
        <f>IF(Tabela1[[#This Row],[Cena za enoto]]=1,Tabela1[[#This Row],[Količina]],0)</f>
        <v>0</v>
      </c>
      <c r="M1107" s="139">
        <f>Tabela1[[#This Row],[Cena za enoto]]</f>
        <v>0</v>
      </c>
      <c r="N1107" s="139">
        <f t="shared" si="73"/>
        <v>0</v>
      </c>
    </row>
    <row r="1108" spans="1:14" s="144" customFormat="1" ht="15">
      <c r="A1108" s="139">
        <v>1102</v>
      </c>
      <c r="B1108" s="100"/>
      <c r="C1108" s="132">
        <f>IF(H1108&lt;&gt;"",COUNTA($H$12:H1108),"")</f>
        <v>622</v>
      </c>
      <c r="D1108" s="15" t="s">
        <v>262</v>
      </c>
      <c r="E1108" s="131" t="s">
        <v>1121</v>
      </c>
      <c r="F1108" s="83" t="s">
        <v>10</v>
      </c>
      <c r="G1108" s="16">
        <v>32</v>
      </c>
      <c r="H1108" s="169">
        <v>0</v>
      </c>
      <c r="I1108" s="177">
        <f t="shared" si="72"/>
        <v>0</v>
      </c>
      <c r="J1108" s="17"/>
      <c r="K1108" s="141">
        <f>Tabela1[[#This Row],[Količina]]-Tabela1[[#This Row],[Cena skupaj]]</f>
        <v>32</v>
      </c>
      <c r="L1108" s="162">
        <f>IF(Tabela1[[#This Row],[Cena za enoto]]=1,Tabela1[[#This Row],[Količina]],0)</f>
        <v>0</v>
      </c>
      <c r="M1108" s="139">
        <f>Tabela1[[#This Row],[Cena za enoto]]</f>
        <v>0</v>
      </c>
      <c r="N1108" s="139">
        <f t="shared" si="73"/>
        <v>0</v>
      </c>
    </row>
    <row r="1109" spans="1:14">
      <c r="A1109" s="139">
        <v>1103</v>
      </c>
      <c r="B1109" s="93">
        <v>3</v>
      </c>
      <c r="C1109" s="192" t="str">
        <f>IF(H1109&lt;&gt;"",COUNTA($H$12:H1109),"")</f>
        <v/>
      </c>
      <c r="D1109" s="14"/>
      <c r="E1109" s="193" t="s">
        <v>1122</v>
      </c>
      <c r="F1109" s="114"/>
      <c r="G1109" s="37"/>
      <c r="H1109" s="160"/>
      <c r="I1109" s="158">
        <f>SUM(I1110:I1123)</f>
        <v>0</v>
      </c>
      <c r="K1109" s="141">
        <f>Tabela1[[#This Row],[Količina]]-Tabela1[[#This Row],[Cena skupaj]]</f>
        <v>0</v>
      </c>
      <c r="L1109" s="162">
        <f>IF(Tabela1[[#This Row],[Cena za enoto]]=1,Tabela1[[#This Row],[Količina]],0)</f>
        <v>0</v>
      </c>
      <c r="M1109" s="139">
        <f>Tabela1[[#This Row],[Cena za enoto]]</f>
        <v>0</v>
      </c>
      <c r="N1109" s="139">
        <f t="shared" si="73"/>
        <v>0</v>
      </c>
    </row>
    <row r="1110" spans="1:14" s="144" customFormat="1" ht="15">
      <c r="A1110" s="139">
        <v>1104</v>
      </c>
      <c r="B1110" s="100"/>
      <c r="C1110" s="132" t="str">
        <f>IF(H1110&lt;&gt;"",COUNTA($H$12:H1110),"")</f>
        <v/>
      </c>
      <c r="D1110" s="15"/>
      <c r="E1110" s="214" t="s">
        <v>1130</v>
      </c>
      <c r="F1110" s="83"/>
      <c r="G1110" s="16"/>
      <c r="H1110" s="159"/>
      <c r="I1110" s="177" t="str">
        <f t="shared" ref="I1110:I1123" si="74">IF(ISNUMBER(G1110),ROUND(G1110*H1110,2),"")</f>
        <v/>
      </c>
      <c r="J1110" s="17"/>
      <c r="K1110" s="141"/>
      <c r="L1110" s="162">
        <f>IF(Tabela1[[#This Row],[Cena za enoto]]=1,Tabela1[[#This Row],[Količina]],0)</f>
        <v>0</v>
      </c>
      <c r="M1110" s="139">
        <f>Tabela1[[#This Row],[Cena za enoto]]</f>
        <v>0</v>
      </c>
      <c r="N1110" s="139">
        <f t="shared" si="73"/>
        <v>0</v>
      </c>
    </row>
    <row r="1111" spans="1:14" s="144" customFormat="1" ht="33.75">
      <c r="A1111" s="139">
        <v>1105</v>
      </c>
      <c r="B1111" s="100"/>
      <c r="C1111" s="132">
        <f>IF(H1111&lt;&gt;"",COUNTA($H$12:H1111),"")</f>
        <v>623</v>
      </c>
      <c r="D1111" s="15">
        <v>1</v>
      </c>
      <c r="E1111" s="131" t="s">
        <v>1113</v>
      </c>
      <c r="F1111" s="83" t="s">
        <v>14</v>
      </c>
      <c r="G1111" s="16">
        <v>185.85</v>
      </c>
      <c r="H1111" s="169">
        <v>0</v>
      </c>
      <c r="I1111" s="177">
        <f t="shared" si="74"/>
        <v>0</v>
      </c>
      <c r="J1111" s="17"/>
      <c r="K1111" s="141">
        <f>Tabela1[[#This Row],[Količina]]-Tabela1[[#This Row],[Cena skupaj]]</f>
        <v>185.85</v>
      </c>
      <c r="L1111" s="162">
        <f>IF(Tabela1[[#This Row],[Cena za enoto]]=1,Tabela1[[#This Row],[Količina]],0)</f>
        <v>0</v>
      </c>
      <c r="M1111" s="139">
        <f>Tabela1[[#This Row],[Cena za enoto]]</f>
        <v>0</v>
      </c>
      <c r="N1111" s="139">
        <f t="shared" si="73"/>
        <v>0</v>
      </c>
    </row>
    <row r="1112" spans="1:14" s="144" customFormat="1" ht="22.5">
      <c r="A1112" s="139">
        <v>1106</v>
      </c>
      <c r="B1112" s="100"/>
      <c r="C1112" s="132">
        <f>IF(H1112&lt;&gt;"",COUNTA($H$12:H1112),"")</f>
        <v>624</v>
      </c>
      <c r="D1112" s="15" t="s">
        <v>261</v>
      </c>
      <c r="E1112" s="131" t="s">
        <v>1133</v>
      </c>
      <c r="F1112" s="83" t="s">
        <v>10</v>
      </c>
      <c r="G1112" s="16">
        <v>1</v>
      </c>
      <c r="H1112" s="169">
        <v>0</v>
      </c>
      <c r="I1112" s="177">
        <f t="shared" si="74"/>
        <v>0</v>
      </c>
      <c r="J1112" s="17"/>
      <c r="K1112" s="141">
        <f>Tabela1[[#This Row],[Količina]]-Tabela1[[#This Row],[Cena skupaj]]</f>
        <v>1</v>
      </c>
      <c r="L1112" s="162">
        <f>IF(Tabela1[[#This Row],[Cena za enoto]]=1,Tabela1[[#This Row],[Količina]],0)</f>
        <v>0</v>
      </c>
      <c r="M1112" s="139">
        <f>Tabela1[[#This Row],[Cena za enoto]]</f>
        <v>0</v>
      </c>
      <c r="N1112" s="139">
        <f t="shared" si="73"/>
        <v>0</v>
      </c>
    </row>
    <row r="1113" spans="1:14" s="144" customFormat="1" ht="33.75">
      <c r="A1113" s="139">
        <v>1107</v>
      </c>
      <c r="B1113" s="100"/>
      <c r="C1113" s="132">
        <f>IF(H1113&lt;&gt;"",COUNTA($H$12:H1113),"")</f>
        <v>625</v>
      </c>
      <c r="D1113" s="15" t="s">
        <v>262</v>
      </c>
      <c r="E1113" s="131" t="s">
        <v>1101</v>
      </c>
      <c r="F1113" s="83" t="s">
        <v>6</v>
      </c>
      <c r="G1113" s="16">
        <v>116.9</v>
      </c>
      <c r="H1113" s="169">
        <v>0</v>
      </c>
      <c r="I1113" s="177">
        <f t="shared" si="74"/>
        <v>0</v>
      </c>
      <c r="J1113" s="17"/>
      <c r="K1113" s="141">
        <f>Tabela1[[#This Row],[Količina]]-Tabela1[[#This Row],[Cena skupaj]]</f>
        <v>116.9</v>
      </c>
      <c r="L1113" s="162">
        <f>IF(Tabela1[[#This Row],[Cena za enoto]]=1,Tabela1[[#This Row],[Količina]],0)</f>
        <v>0</v>
      </c>
      <c r="M1113" s="139">
        <f>Tabela1[[#This Row],[Cena za enoto]]</f>
        <v>0</v>
      </c>
      <c r="N1113" s="139">
        <f t="shared" si="73"/>
        <v>0</v>
      </c>
    </row>
    <row r="1114" spans="1:14" s="144" customFormat="1" ht="45">
      <c r="A1114" s="139">
        <v>1108</v>
      </c>
      <c r="B1114" s="100"/>
      <c r="C1114" s="132">
        <f>IF(H1114&lt;&gt;"",COUNTA($H$12:H1114),"")</f>
        <v>626</v>
      </c>
      <c r="D1114" s="15" t="s">
        <v>263</v>
      </c>
      <c r="E1114" s="131" t="s">
        <v>1134</v>
      </c>
      <c r="F1114" s="83" t="s">
        <v>6</v>
      </c>
      <c r="G1114" s="16">
        <v>217.8</v>
      </c>
      <c r="H1114" s="169">
        <v>0</v>
      </c>
      <c r="I1114" s="177">
        <f t="shared" si="74"/>
        <v>0</v>
      </c>
      <c r="J1114" s="17"/>
      <c r="K1114" s="141">
        <f>Tabela1[[#This Row],[Količina]]-Tabela1[[#This Row],[Cena skupaj]]</f>
        <v>217.8</v>
      </c>
      <c r="L1114" s="162">
        <f>IF(Tabela1[[#This Row],[Cena za enoto]]=1,Tabela1[[#This Row],[Količina]],0)</f>
        <v>0</v>
      </c>
      <c r="M1114" s="139">
        <f>Tabela1[[#This Row],[Cena za enoto]]</f>
        <v>0</v>
      </c>
      <c r="N1114" s="139">
        <f t="shared" si="73"/>
        <v>0</v>
      </c>
    </row>
    <row r="1115" spans="1:14" s="144" customFormat="1" ht="45">
      <c r="A1115" s="139">
        <v>1109</v>
      </c>
      <c r="B1115" s="100"/>
      <c r="C1115" s="132">
        <f>IF(H1115&lt;&gt;"",COUNTA($H$12:H1115),"")</f>
        <v>627</v>
      </c>
      <c r="D1115" s="15" t="s">
        <v>264</v>
      </c>
      <c r="E1115" s="131" t="s">
        <v>1135</v>
      </c>
      <c r="F1115" s="83" t="s">
        <v>6</v>
      </c>
      <c r="G1115" s="16">
        <v>108.9</v>
      </c>
      <c r="H1115" s="169">
        <v>0</v>
      </c>
      <c r="I1115" s="177">
        <f t="shared" si="74"/>
        <v>0</v>
      </c>
      <c r="J1115" s="17"/>
      <c r="K1115" s="141">
        <f>Tabela1[[#This Row],[Količina]]-Tabela1[[#This Row],[Cena skupaj]]</f>
        <v>108.9</v>
      </c>
      <c r="L1115" s="162">
        <f>IF(Tabela1[[#This Row],[Cena za enoto]]=1,Tabela1[[#This Row],[Količina]],0)</f>
        <v>0</v>
      </c>
      <c r="M1115" s="139">
        <f>Tabela1[[#This Row],[Cena za enoto]]</f>
        <v>0</v>
      </c>
      <c r="N1115" s="139">
        <f t="shared" si="73"/>
        <v>0</v>
      </c>
    </row>
    <row r="1116" spans="1:14" s="144" customFormat="1" ht="45">
      <c r="A1116" s="139">
        <v>1110</v>
      </c>
      <c r="B1116" s="100"/>
      <c r="C1116" s="132">
        <f>IF(H1116&lt;&gt;"",COUNTA($H$12:H1116),"")</f>
        <v>628</v>
      </c>
      <c r="D1116" s="15" t="s">
        <v>265</v>
      </c>
      <c r="E1116" s="131" t="s">
        <v>1136</v>
      </c>
      <c r="F1116" s="83" t="s">
        <v>6</v>
      </c>
      <c r="G1116" s="16">
        <v>217.8</v>
      </c>
      <c r="H1116" s="169">
        <v>0</v>
      </c>
      <c r="I1116" s="177">
        <f t="shared" si="74"/>
        <v>0</v>
      </c>
      <c r="J1116" s="17"/>
      <c r="K1116" s="141">
        <f>Tabela1[[#This Row],[Količina]]-Tabela1[[#This Row],[Cena skupaj]]</f>
        <v>217.8</v>
      </c>
      <c r="L1116" s="162">
        <f>IF(Tabela1[[#This Row],[Cena za enoto]]=1,Tabela1[[#This Row],[Količina]],0)</f>
        <v>0</v>
      </c>
      <c r="M1116" s="139">
        <f>Tabela1[[#This Row],[Cena za enoto]]</f>
        <v>0</v>
      </c>
      <c r="N1116" s="139">
        <f t="shared" si="73"/>
        <v>0</v>
      </c>
    </row>
    <row r="1117" spans="1:14" s="144" customFormat="1" ht="45">
      <c r="A1117" s="139">
        <v>1111</v>
      </c>
      <c r="B1117" s="100"/>
      <c r="C1117" s="132">
        <f>IF(H1117&lt;&gt;"",COUNTA($H$12:H1117),"")</f>
        <v>629</v>
      </c>
      <c r="D1117" s="15" t="s">
        <v>266</v>
      </c>
      <c r="E1117" s="131" t="s">
        <v>1137</v>
      </c>
      <c r="F1117" s="83" t="s">
        <v>6</v>
      </c>
      <c r="G1117" s="16">
        <v>11.8</v>
      </c>
      <c r="H1117" s="169">
        <v>0</v>
      </c>
      <c r="I1117" s="177">
        <f t="shared" si="74"/>
        <v>0</v>
      </c>
      <c r="J1117" s="17"/>
      <c r="K1117" s="141">
        <f>Tabela1[[#This Row],[Količina]]-Tabela1[[#This Row],[Cena skupaj]]</f>
        <v>11.8</v>
      </c>
      <c r="L1117" s="162">
        <f>IF(Tabela1[[#This Row],[Cena za enoto]]=1,Tabela1[[#This Row],[Količina]],0)</f>
        <v>0</v>
      </c>
      <c r="M1117" s="139">
        <f>Tabela1[[#This Row],[Cena za enoto]]</f>
        <v>0</v>
      </c>
      <c r="N1117" s="139">
        <f t="shared" si="73"/>
        <v>0</v>
      </c>
    </row>
    <row r="1118" spans="1:14" s="144" customFormat="1" ht="45">
      <c r="A1118" s="139">
        <v>1112</v>
      </c>
      <c r="B1118" s="100"/>
      <c r="C1118" s="132">
        <f>IF(H1118&lt;&gt;"",COUNTA($H$12:H1118),"")</f>
        <v>630</v>
      </c>
      <c r="D1118" s="15" t="s">
        <v>267</v>
      </c>
      <c r="E1118" s="131" t="s">
        <v>1138</v>
      </c>
      <c r="F1118" s="83" t="s">
        <v>6</v>
      </c>
      <c r="G1118" s="16">
        <v>5.9</v>
      </c>
      <c r="H1118" s="169">
        <v>0</v>
      </c>
      <c r="I1118" s="177">
        <f t="shared" si="74"/>
        <v>0</v>
      </c>
      <c r="J1118" s="17"/>
      <c r="K1118" s="141">
        <f>Tabela1[[#This Row],[Količina]]-Tabela1[[#This Row],[Cena skupaj]]</f>
        <v>5.9</v>
      </c>
      <c r="L1118" s="162">
        <f>IF(Tabela1[[#This Row],[Cena za enoto]]=1,Tabela1[[#This Row],[Količina]],0)</f>
        <v>0</v>
      </c>
      <c r="M1118" s="139">
        <f>Tabela1[[#This Row],[Cena za enoto]]</f>
        <v>0</v>
      </c>
      <c r="N1118" s="139">
        <f t="shared" si="73"/>
        <v>0</v>
      </c>
    </row>
    <row r="1119" spans="1:14" s="144" customFormat="1" ht="45">
      <c r="A1119" s="139">
        <v>1113</v>
      </c>
      <c r="B1119" s="100"/>
      <c r="C1119" s="132">
        <f>IF(H1119&lt;&gt;"",COUNTA($H$12:H1119),"")</f>
        <v>631</v>
      </c>
      <c r="D1119" s="15" t="s">
        <v>268</v>
      </c>
      <c r="E1119" s="131" t="s">
        <v>1139</v>
      </c>
      <c r="F1119" s="83" t="s">
        <v>6</v>
      </c>
      <c r="G1119" s="16">
        <v>11.8</v>
      </c>
      <c r="H1119" s="169">
        <v>0</v>
      </c>
      <c r="I1119" s="177">
        <f t="shared" si="74"/>
        <v>0</v>
      </c>
      <c r="J1119" s="17"/>
      <c r="K1119" s="141">
        <f>Tabela1[[#This Row],[Količina]]-Tabela1[[#This Row],[Cena skupaj]]</f>
        <v>11.8</v>
      </c>
      <c r="L1119" s="162">
        <f>IF(Tabela1[[#This Row],[Cena za enoto]]=1,Tabela1[[#This Row],[Količina]],0)</f>
        <v>0</v>
      </c>
      <c r="M1119" s="139">
        <f>Tabela1[[#This Row],[Cena za enoto]]</f>
        <v>0</v>
      </c>
      <c r="N1119" s="139">
        <f t="shared" si="73"/>
        <v>0</v>
      </c>
    </row>
    <row r="1120" spans="1:14" s="144" customFormat="1" ht="15">
      <c r="A1120" s="139">
        <v>1114</v>
      </c>
      <c r="B1120" s="100"/>
      <c r="C1120" s="132">
        <f>IF(H1120&lt;&gt;"",COUNTA($H$12:H1120),"")</f>
        <v>632</v>
      </c>
      <c r="D1120" s="15" t="s">
        <v>269</v>
      </c>
      <c r="E1120" s="131" t="s">
        <v>1123</v>
      </c>
      <c r="F1120" s="83" t="s">
        <v>10</v>
      </c>
      <c r="G1120" s="16">
        <v>1</v>
      </c>
      <c r="H1120" s="169">
        <v>0</v>
      </c>
      <c r="I1120" s="177">
        <f t="shared" si="74"/>
        <v>0</v>
      </c>
      <c r="J1120" s="17"/>
      <c r="K1120" s="141">
        <f>Tabela1[[#This Row],[Količina]]-Tabela1[[#This Row],[Cena skupaj]]</f>
        <v>1</v>
      </c>
      <c r="L1120" s="162">
        <f>IF(Tabela1[[#This Row],[Cena za enoto]]=1,Tabela1[[#This Row],[Količina]],0)</f>
        <v>0</v>
      </c>
      <c r="M1120" s="139">
        <f>Tabela1[[#This Row],[Cena za enoto]]</f>
        <v>0</v>
      </c>
      <c r="N1120" s="139">
        <f t="shared" si="73"/>
        <v>0</v>
      </c>
    </row>
    <row r="1121" spans="1:14" s="144" customFormat="1" ht="15">
      <c r="A1121" s="139">
        <v>1115</v>
      </c>
      <c r="B1121" s="100"/>
      <c r="C1121" s="132">
        <f>IF(H1121&lt;&gt;"",COUNTA($H$12:H1121),"")</f>
        <v>633</v>
      </c>
      <c r="D1121" s="15" t="s">
        <v>270</v>
      </c>
      <c r="E1121" s="131" t="s">
        <v>1106</v>
      </c>
      <c r="F1121" s="83" t="s">
        <v>10</v>
      </c>
      <c r="G1121" s="16">
        <v>1</v>
      </c>
      <c r="H1121" s="169">
        <v>0</v>
      </c>
      <c r="I1121" s="177">
        <f t="shared" si="74"/>
        <v>0</v>
      </c>
      <c r="J1121" s="17"/>
      <c r="K1121" s="141">
        <f>Tabela1[[#This Row],[Količina]]-Tabela1[[#This Row],[Cena skupaj]]</f>
        <v>1</v>
      </c>
      <c r="L1121" s="162">
        <f>IF(Tabela1[[#This Row],[Cena za enoto]]=1,Tabela1[[#This Row],[Količina]],0)</f>
        <v>0</v>
      </c>
      <c r="M1121" s="139">
        <f>Tabela1[[#This Row],[Cena za enoto]]</f>
        <v>0</v>
      </c>
      <c r="N1121" s="139">
        <f t="shared" si="73"/>
        <v>0</v>
      </c>
    </row>
    <row r="1122" spans="1:14" s="144" customFormat="1" ht="22.5">
      <c r="A1122" s="139">
        <v>1116</v>
      </c>
      <c r="B1122" s="100"/>
      <c r="C1122" s="132">
        <f>IF(H1122&lt;&gt;"",COUNTA($H$12:H1122),"")</f>
        <v>634</v>
      </c>
      <c r="D1122" s="15" t="s">
        <v>271</v>
      </c>
      <c r="E1122" s="131" t="s">
        <v>1107</v>
      </c>
      <c r="F1122" s="83" t="s">
        <v>10</v>
      </c>
      <c r="G1122" s="16">
        <v>3</v>
      </c>
      <c r="H1122" s="169">
        <v>0</v>
      </c>
      <c r="I1122" s="177">
        <f t="shared" si="74"/>
        <v>0</v>
      </c>
      <c r="J1122" s="17"/>
      <c r="K1122" s="141">
        <f>Tabela1[[#This Row],[Količina]]-Tabela1[[#This Row],[Cena skupaj]]</f>
        <v>3</v>
      </c>
      <c r="L1122" s="162">
        <f>IF(Tabela1[[#This Row],[Cena za enoto]]=1,Tabela1[[#This Row],[Količina]],0)</f>
        <v>0</v>
      </c>
      <c r="M1122" s="139">
        <f>Tabela1[[#This Row],[Cena za enoto]]</f>
        <v>0</v>
      </c>
      <c r="N1122" s="139">
        <f t="shared" si="73"/>
        <v>0</v>
      </c>
    </row>
    <row r="1123" spans="1:14" s="144" customFormat="1" ht="15">
      <c r="A1123" s="139">
        <v>1117</v>
      </c>
      <c r="B1123" s="100"/>
      <c r="C1123" s="132">
        <f>IF(H1123&lt;&gt;"",COUNTA($H$12:H1123),"")</f>
        <v>635</v>
      </c>
      <c r="D1123" s="15" t="s">
        <v>272</v>
      </c>
      <c r="E1123" s="131" t="s">
        <v>1108</v>
      </c>
      <c r="F1123" s="83" t="s">
        <v>5</v>
      </c>
      <c r="G1123" s="16">
        <v>1</v>
      </c>
      <c r="H1123" s="169">
        <v>0</v>
      </c>
      <c r="I1123" s="177">
        <f t="shared" si="74"/>
        <v>0</v>
      </c>
      <c r="J1123" s="17"/>
      <c r="K1123" s="141">
        <f>Tabela1[[#This Row],[Količina]]-Tabela1[[#This Row],[Cena skupaj]]</f>
        <v>1</v>
      </c>
      <c r="L1123" s="162">
        <f>IF(Tabela1[[#This Row],[Cena za enoto]]=1,Tabela1[[#This Row],[Količina]],0)</f>
        <v>0</v>
      </c>
      <c r="M1123" s="139">
        <f>Tabela1[[#This Row],[Cena za enoto]]</f>
        <v>0</v>
      </c>
      <c r="N1123" s="139">
        <f t="shared" si="73"/>
        <v>0</v>
      </c>
    </row>
    <row r="1124" spans="1:14">
      <c r="A1124" s="139">
        <v>1118</v>
      </c>
      <c r="B1124" s="93">
        <v>3</v>
      </c>
      <c r="C1124" s="192" t="str">
        <f>IF(H1124&lt;&gt;"",COUNTA($H$12:H1124),"")</f>
        <v/>
      </c>
      <c r="D1124" s="14"/>
      <c r="E1124" s="193" t="s">
        <v>1124</v>
      </c>
      <c r="F1124" s="114"/>
      <c r="G1124" s="37"/>
      <c r="H1124" s="160"/>
      <c r="I1124" s="158">
        <f>SUM(I1125:I1127)</f>
        <v>0</v>
      </c>
      <c r="K1124" s="141">
        <f>Tabela1[[#This Row],[Količina]]-Tabela1[[#This Row],[Cena skupaj]]</f>
        <v>0</v>
      </c>
      <c r="L1124" s="162">
        <f>IF(Tabela1[[#This Row],[Cena za enoto]]=1,Tabela1[[#This Row],[Količina]],0)</f>
        <v>0</v>
      </c>
      <c r="M1124" s="139">
        <f>Tabela1[[#This Row],[Cena za enoto]]</f>
        <v>0</v>
      </c>
      <c r="N1124" s="139">
        <f t="shared" si="73"/>
        <v>0</v>
      </c>
    </row>
    <row r="1125" spans="1:14" s="144" customFormat="1" ht="33.75">
      <c r="A1125" s="139">
        <v>1119</v>
      </c>
      <c r="B1125" s="100"/>
      <c r="C1125" s="132">
        <f>IF(H1125&lt;&gt;"",COUNTA($H$12:H1125),"")</f>
        <v>636</v>
      </c>
      <c r="D1125" s="44" t="s">
        <v>260</v>
      </c>
      <c r="E1125" s="206" t="s">
        <v>1110</v>
      </c>
      <c r="F1125" s="83" t="s">
        <v>10</v>
      </c>
      <c r="G1125" s="82">
        <v>1</v>
      </c>
      <c r="H1125" s="169">
        <v>0</v>
      </c>
      <c r="I1125" s="201">
        <f>IF(ISNUMBER(G1125),ROUND(G1125*H1125,2),"")</f>
        <v>0</v>
      </c>
      <c r="J1125" s="17"/>
      <c r="K1125" s="141">
        <f>Tabela1[[#This Row],[Količina]]-Tabela1[[#This Row],[Cena skupaj]]</f>
        <v>1</v>
      </c>
      <c r="L1125" s="162">
        <f>IF(Tabela1[[#This Row],[Cena za enoto]]=1,Tabela1[[#This Row],[Količina]],0)</f>
        <v>0</v>
      </c>
      <c r="M1125" s="139">
        <f>Tabela1[[#This Row],[Cena za enoto]]</f>
        <v>0</v>
      </c>
      <c r="N1125" s="139">
        <f t="shared" si="73"/>
        <v>0</v>
      </c>
    </row>
    <row r="1126" spans="1:14" s="144" customFormat="1" ht="45">
      <c r="A1126" s="139">
        <v>1120</v>
      </c>
      <c r="B1126" s="100"/>
      <c r="C1126" s="132">
        <f>IF(H1126&lt;&gt;"",COUNTA($H$12:H1126),"")</f>
        <v>637</v>
      </c>
      <c r="D1126" s="44" t="s">
        <v>261</v>
      </c>
      <c r="E1126" s="206" t="s">
        <v>1111</v>
      </c>
      <c r="F1126" s="83" t="s">
        <v>10</v>
      </c>
      <c r="G1126" s="82">
        <v>1</v>
      </c>
      <c r="H1126" s="169">
        <v>0</v>
      </c>
      <c r="I1126" s="201">
        <f>IF(ISNUMBER(G1126),ROUND(G1126*H1126,2),"")</f>
        <v>0</v>
      </c>
      <c r="J1126" s="17"/>
      <c r="K1126" s="141">
        <f>Tabela1[[#This Row],[Količina]]-Tabela1[[#This Row],[Cena skupaj]]</f>
        <v>1</v>
      </c>
      <c r="L1126" s="162">
        <f>IF(Tabela1[[#This Row],[Cena za enoto]]=1,Tabela1[[#This Row],[Količina]],0)</f>
        <v>0</v>
      </c>
      <c r="M1126" s="139">
        <f>Tabela1[[#This Row],[Cena za enoto]]</f>
        <v>0</v>
      </c>
      <c r="N1126" s="139">
        <f t="shared" si="73"/>
        <v>0</v>
      </c>
    </row>
    <row r="1127" spans="1:14" s="144" customFormat="1" ht="22.5">
      <c r="A1127" s="139">
        <v>1121</v>
      </c>
      <c r="B1127" s="100"/>
      <c r="C1127" s="132">
        <f>IF(H1127&lt;&gt;"",COUNTA($H$12:H1127),"")</f>
        <v>638</v>
      </c>
      <c r="D1127" s="44" t="s">
        <v>262</v>
      </c>
      <c r="E1127" s="206" t="s">
        <v>1112</v>
      </c>
      <c r="F1127" s="83" t="s">
        <v>5</v>
      </c>
      <c r="G1127" s="82">
        <v>2</v>
      </c>
      <c r="H1127" s="169">
        <v>0</v>
      </c>
      <c r="I1127" s="201">
        <f>IF(ISNUMBER(G1127),ROUND(G1127*H1127,2),"")</f>
        <v>0</v>
      </c>
      <c r="J1127" s="17"/>
      <c r="K1127" s="141">
        <f>Tabela1[[#This Row],[Količina]]-Tabela1[[#This Row],[Cena skupaj]]</f>
        <v>2</v>
      </c>
      <c r="L1127" s="162">
        <f>IF(Tabela1[[#This Row],[Cena za enoto]]=1,Tabela1[[#This Row],[Količina]],0)</f>
        <v>0</v>
      </c>
      <c r="M1127" s="139">
        <f>Tabela1[[#This Row],[Cena za enoto]]</f>
        <v>0</v>
      </c>
      <c r="N1127" s="139">
        <f t="shared" si="73"/>
        <v>0</v>
      </c>
    </row>
    <row r="1128" spans="1:14" s="142" customFormat="1" ht="15">
      <c r="A1128" s="139">
        <v>1122</v>
      </c>
      <c r="B1128" s="99"/>
      <c r="C1128" s="194" t="str">
        <f>IF(H1128&lt;&gt;"",COUNTA($H$12:H1128),"")</f>
        <v/>
      </c>
      <c r="D1128" s="151"/>
      <c r="E1128" s="217" t="s">
        <v>1115</v>
      </c>
      <c r="F1128" s="218"/>
      <c r="G1128" s="219"/>
      <c r="H1128" s="159"/>
      <c r="I1128" s="220"/>
      <c r="J1128" s="8"/>
      <c r="K1128" s="141">
        <f>Tabela1[[#This Row],[Količina]]-Tabela1[[#This Row],[Cena skupaj]]</f>
        <v>0</v>
      </c>
      <c r="L1128" s="162">
        <f>IF(Tabela1[[#This Row],[Cena za enoto]]=1,Tabela1[[#This Row],[Količina]],0)</f>
        <v>0</v>
      </c>
      <c r="M1128" s="139">
        <f>Tabela1[[#This Row],[Cena za enoto]]</f>
        <v>0</v>
      </c>
      <c r="N1128" s="139">
        <f t="shared" si="73"/>
        <v>0</v>
      </c>
    </row>
    <row r="1129" spans="1:14">
      <c r="A1129" s="139">
        <v>1123</v>
      </c>
      <c r="B1129" s="93">
        <v>3</v>
      </c>
      <c r="C1129" s="192" t="str">
        <f>IF(H1129&lt;&gt;"",COUNTA($H$12:H1129),"")</f>
        <v/>
      </c>
      <c r="D1129" s="14"/>
      <c r="E1129" s="193" t="s">
        <v>848</v>
      </c>
      <c r="F1129" s="114"/>
      <c r="G1129" s="37"/>
      <c r="H1129" s="160"/>
      <c r="I1129" s="158">
        <f>SUM(I1130:I1134)</f>
        <v>0</v>
      </c>
      <c r="K1129" s="141">
        <f>Tabela1[[#This Row],[Količina]]-Tabela1[[#This Row],[Cena skupaj]]</f>
        <v>0</v>
      </c>
      <c r="L1129" s="162">
        <f>IF(Tabela1[[#This Row],[Cena za enoto]]=1,Tabela1[[#This Row],[Količina]],0)</f>
        <v>0</v>
      </c>
      <c r="M1129" s="139">
        <f>Tabela1[[#This Row],[Cena za enoto]]</f>
        <v>0</v>
      </c>
      <c r="N1129" s="139">
        <f t="shared" si="73"/>
        <v>0</v>
      </c>
    </row>
    <row r="1130" spans="1:14">
      <c r="A1130" s="139">
        <v>1124</v>
      </c>
      <c r="B1130" s="102"/>
      <c r="C1130" s="132" t="str">
        <f>IF(H1130&lt;&gt;"",COUNTA($H$12:H1130),"")</f>
        <v/>
      </c>
      <c r="D1130" s="15"/>
      <c r="E1130" s="214" t="s">
        <v>3210</v>
      </c>
      <c r="F1130" s="83"/>
      <c r="G1130" s="16"/>
      <c r="H1130" s="159"/>
      <c r="I1130" s="177" t="str">
        <f>IF(ISNUMBER(G1130),ROUND(G1130*H1130,2),"")</f>
        <v/>
      </c>
      <c r="L1130" s="162">
        <f>IF(Tabela1[[#This Row],[Cena za enoto]]=1,Tabela1[[#This Row],[Količina]],0)</f>
        <v>0</v>
      </c>
      <c r="M1130" s="139">
        <f>Tabela1[[#This Row],[Cena za enoto]]</f>
        <v>0</v>
      </c>
      <c r="N1130" s="139">
        <f t="shared" si="73"/>
        <v>0</v>
      </c>
    </row>
    <row r="1131" spans="1:14">
      <c r="A1131" s="139">
        <v>1125</v>
      </c>
      <c r="B1131" s="98"/>
      <c r="C1131" s="132">
        <f>IF(H1131&lt;&gt;"",COUNTA($H$12:H1131),"")</f>
        <v>639</v>
      </c>
      <c r="D1131" s="15">
        <v>1</v>
      </c>
      <c r="E1131" s="131" t="s">
        <v>1094</v>
      </c>
      <c r="F1131" s="83" t="s">
        <v>10</v>
      </c>
      <c r="G1131" s="16">
        <v>27</v>
      </c>
      <c r="H1131" s="169">
        <v>0</v>
      </c>
      <c r="I1131" s="177">
        <f>IF(ISNUMBER(G1131),ROUND(G1131*H1131,2),"")</f>
        <v>0</v>
      </c>
      <c r="K1131" s="141">
        <f>Tabela1[[#This Row],[Količina]]-Tabela1[[#This Row],[Cena skupaj]]</f>
        <v>27</v>
      </c>
      <c r="L1131" s="162">
        <f>IF(Tabela1[[#This Row],[Cena za enoto]]=1,Tabela1[[#This Row],[Količina]],0)</f>
        <v>0</v>
      </c>
      <c r="M1131" s="139">
        <f>Tabela1[[#This Row],[Cena za enoto]]</f>
        <v>0</v>
      </c>
      <c r="N1131" s="139">
        <f t="shared" si="73"/>
        <v>0</v>
      </c>
    </row>
    <row r="1132" spans="1:14">
      <c r="A1132" s="139">
        <v>1126</v>
      </c>
      <c r="B1132" s="101"/>
      <c r="C1132" s="194">
        <f>IF(H1132&lt;&gt;"",COUNTA($H$12:H1132),"")</f>
        <v>640</v>
      </c>
      <c r="D1132" s="15">
        <v>2</v>
      </c>
      <c r="E1132" s="131" t="s">
        <v>124</v>
      </c>
      <c r="F1132" s="83" t="s">
        <v>10</v>
      </c>
      <c r="G1132" s="16">
        <v>6</v>
      </c>
      <c r="H1132" s="169">
        <v>0</v>
      </c>
      <c r="I1132" s="177">
        <f>IF(ISNUMBER(G1132),ROUND(G1132*H1132,2),"")</f>
        <v>0</v>
      </c>
      <c r="K1132" s="141">
        <f>Tabela1[[#This Row],[Količina]]-Tabela1[[#This Row],[Cena skupaj]]</f>
        <v>6</v>
      </c>
      <c r="L1132" s="162">
        <f>IF(Tabela1[[#This Row],[Cena za enoto]]=1,Tabela1[[#This Row],[Količina]],0)</f>
        <v>0</v>
      </c>
      <c r="M1132" s="139">
        <f>Tabela1[[#This Row],[Cena za enoto]]</f>
        <v>0</v>
      </c>
      <c r="N1132" s="139">
        <f t="shared" si="73"/>
        <v>0</v>
      </c>
    </row>
    <row r="1133" spans="1:14">
      <c r="A1133" s="139">
        <v>1127</v>
      </c>
      <c r="B1133" s="102"/>
      <c r="C1133" s="132" t="str">
        <f>IF(H1133&lt;&gt;"",COUNTA($H$12:H1133),"")</f>
        <v/>
      </c>
      <c r="D1133" s="15"/>
      <c r="E1133" s="214" t="s">
        <v>1053</v>
      </c>
      <c r="F1133" s="83"/>
      <c r="G1133" s="16"/>
      <c r="H1133" s="159"/>
      <c r="I1133" s="177" t="str">
        <f>IF(ISNUMBER(G1133),ROUND(G1133*H1133,2),"")</f>
        <v/>
      </c>
      <c r="L1133" s="162">
        <f>IF(Tabela1[[#This Row],[Cena za enoto]]=1,Tabela1[[#This Row],[Količina]],0)</f>
        <v>0</v>
      </c>
      <c r="M1133" s="139">
        <f>Tabela1[[#This Row],[Cena za enoto]]</f>
        <v>0</v>
      </c>
      <c r="N1133" s="139">
        <f t="shared" si="73"/>
        <v>0</v>
      </c>
    </row>
    <row r="1134" spans="1:14" ht="22.5">
      <c r="A1134" s="139">
        <v>1128</v>
      </c>
      <c r="B1134" s="98"/>
      <c r="C1134" s="132">
        <f>IF(H1134&lt;&gt;"",COUNTA($H$12:H1134),"")</f>
        <v>641</v>
      </c>
      <c r="D1134" s="15">
        <v>1</v>
      </c>
      <c r="E1134" s="131" t="s">
        <v>125</v>
      </c>
      <c r="F1134" s="83" t="s">
        <v>6</v>
      </c>
      <c r="G1134" s="16">
        <v>100</v>
      </c>
      <c r="H1134" s="169">
        <v>0</v>
      </c>
      <c r="I1134" s="177">
        <f>IF(ISNUMBER(G1134),ROUND(G1134*H1134,2),"")</f>
        <v>0</v>
      </c>
      <c r="K1134" s="141">
        <f>Tabela1[[#This Row],[Količina]]-Tabela1[[#This Row],[Cena skupaj]]</f>
        <v>100</v>
      </c>
      <c r="L1134" s="162">
        <f>IF(Tabela1[[#This Row],[Cena za enoto]]=1,Tabela1[[#This Row],[Količina]],0)</f>
        <v>0</v>
      </c>
      <c r="M1134" s="139">
        <f>Tabela1[[#This Row],[Cena za enoto]]</f>
        <v>0</v>
      </c>
      <c r="N1134" s="139">
        <f t="shared" si="73"/>
        <v>0</v>
      </c>
    </row>
    <row r="1135" spans="1:14">
      <c r="A1135" s="139">
        <v>1129</v>
      </c>
      <c r="B1135" s="93">
        <v>3</v>
      </c>
      <c r="C1135" s="192" t="str">
        <f>IF(H1135&lt;&gt;"",COUNTA($H$12:H1135),"")</f>
        <v/>
      </c>
      <c r="D1135" s="14"/>
      <c r="E1135" s="193" t="s">
        <v>862</v>
      </c>
      <c r="F1135" s="114"/>
      <c r="G1135" s="37"/>
      <c r="H1135" s="160"/>
      <c r="I1135" s="158">
        <f>SUM(I1136:I1149)</f>
        <v>0</v>
      </c>
      <c r="K1135" s="141">
        <f>Tabela1[[#This Row],[Količina]]-Tabela1[[#This Row],[Cena skupaj]]</f>
        <v>0</v>
      </c>
      <c r="L1135" s="162">
        <f>IF(Tabela1[[#This Row],[Cena za enoto]]=1,Tabela1[[#This Row],[Količina]],0)</f>
        <v>0</v>
      </c>
      <c r="M1135" s="139">
        <f>Tabela1[[#This Row],[Cena za enoto]]</f>
        <v>0</v>
      </c>
      <c r="N1135" s="139">
        <f t="shared" si="73"/>
        <v>0</v>
      </c>
    </row>
    <row r="1136" spans="1:14">
      <c r="A1136" s="139">
        <v>1130</v>
      </c>
      <c r="B1136" s="98"/>
      <c r="C1136" s="132" t="str">
        <f>IF(H1136&lt;&gt;"",COUNTA($H$12:H1136),"")</f>
        <v/>
      </c>
      <c r="D1136" s="15"/>
      <c r="E1136" s="214" t="s">
        <v>3211</v>
      </c>
      <c r="F1136" s="83"/>
      <c r="G1136" s="16"/>
      <c r="H1136" s="159"/>
      <c r="I1136" s="177" t="str">
        <f t="shared" ref="I1136:I1149" si="75">IF(ISNUMBER(G1136),ROUND(G1136*H1136,2),"")</f>
        <v/>
      </c>
      <c r="L1136" s="162">
        <f>IF(Tabela1[[#This Row],[Cena za enoto]]=1,Tabela1[[#This Row],[Količina]],0)</f>
        <v>0</v>
      </c>
      <c r="M1136" s="139">
        <f>Tabela1[[#This Row],[Cena za enoto]]</f>
        <v>0</v>
      </c>
      <c r="N1136" s="139">
        <f t="shared" si="73"/>
        <v>0</v>
      </c>
    </row>
    <row r="1137" spans="1:14" ht="22.5">
      <c r="A1137" s="139">
        <v>1131</v>
      </c>
      <c r="B1137" s="98"/>
      <c r="C1137" s="132">
        <f>IF(H1137&lt;&gt;"",COUNTA($H$12:H1137),"")</f>
        <v>642</v>
      </c>
      <c r="D1137" s="15">
        <v>1</v>
      </c>
      <c r="E1137" s="131" t="s">
        <v>1095</v>
      </c>
      <c r="F1137" s="83" t="s">
        <v>7</v>
      </c>
      <c r="G1137" s="16">
        <v>5.5</v>
      </c>
      <c r="H1137" s="169">
        <v>0</v>
      </c>
      <c r="I1137" s="177">
        <f t="shared" si="75"/>
        <v>0</v>
      </c>
      <c r="K1137" s="141">
        <f>Tabela1[[#This Row],[Količina]]-Tabela1[[#This Row],[Cena skupaj]]</f>
        <v>5.5</v>
      </c>
      <c r="L1137" s="162">
        <f>IF(Tabela1[[#This Row],[Cena za enoto]]=1,Tabela1[[#This Row],[Količina]],0)</f>
        <v>0</v>
      </c>
      <c r="M1137" s="139">
        <f>Tabela1[[#This Row],[Cena za enoto]]</f>
        <v>0</v>
      </c>
      <c r="N1137" s="139">
        <f t="shared" si="73"/>
        <v>0</v>
      </c>
    </row>
    <row r="1138" spans="1:14">
      <c r="A1138" s="139">
        <v>1132</v>
      </c>
      <c r="B1138" s="102"/>
      <c r="C1138" s="132">
        <f>IF(H1138&lt;&gt;"",COUNTA($H$12:H1138),"")</f>
        <v>643</v>
      </c>
      <c r="D1138" s="15">
        <v>2</v>
      </c>
      <c r="E1138" s="131" t="s">
        <v>1096</v>
      </c>
      <c r="F1138" s="83" t="s">
        <v>7</v>
      </c>
      <c r="G1138" s="16">
        <v>16.2</v>
      </c>
      <c r="H1138" s="169">
        <v>0</v>
      </c>
      <c r="I1138" s="177">
        <f t="shared" si="75"/>
        <v>0</v>
      </c>
      <c r="K1138" s="141">
        <f>Tabela1[[#This Row],[Količina]]-Tabela1[[#This Row],[Cena skupaj]]</f>
        <v>16.2</v>
      </c>
      <c r="L1138" s="162">
        <f>IF(Tabela1[[#This Row],[Cena za enoto]]=1,Tabela1[[#This Row],[Količina]],0)</f>
        <v>0</v>
      </c>
      <c r="M1138" s="139">
        <f>Tabela1[[#This Row],[Cena za enoto]]</f>
        <v>0</v>
      </c>
      <c r="N1138" s="139">
        <f t="shared" si="73"/>
        <v>0</v>
      </c>
    </row>
    <row r="1139" spans="1:14">
      <c r="A1139" s="139">
        <v>1133</v>
      </c>
      <c r="B1139" s="98"/>
      <c r="C1139" s="132" t="str">
        <f>IF(H1139&lt;&gt;"",COUNTA($H$12:H1139),"")</f>
        <v/>
      </c>
      <c r="D1139" s="15"/>
      <c r="E1139" s="214" t="s">
        <v>3212</v>
      </c>
      <c r="F1139" s="83"/>
      <c r="G1139" s="16"/>
      <c r="H1139" s="159"/>
      <c r="I1139" s="177" t="str">
        <f t="shared" si="75"/>
        <v/>
      </c>
      <c r="L1139" s="162">
        <f>IF(Tabela1[[#This Row],[Cena za enoto]]=1,Tabela1[[#This Row],[Količina]],0)</f>
        <v>0</v>
      </c>
      <c r="M1139" s="139">
        <f>Tabela1[[#This Row],[Cena za enoto]]</f>
        <v>0</v>
      </c>
      <c r="N1139" s="139">
        <f t="shared" si="73"/>
        <v>0</v>
      </c>
    </row>
    <row r="1140" spans="1:14">
      <c r="A1140" s="139">
        <v>1134</v>
      </c>
      <c r="B1140" s="101"/>
      <c r="C1140" s="194">
        <f>IF(H1140&lt;&gt;"",COUNTA($H$12:H1140),"")</f>
        <v>644</v>
      </c>
      <c r="D1140" s="15">
        <v>1</v>
      </c>
      <c r="E1140" s="131" t="s">
        <v>127</v>
      </c>
      <c r="F1140" s="83" t="s">
        <v>6</v>
      </c>
      <c r="G1140" s="16">
        <v>101.3</v>
      </c>
      <c r="H1140" s="169">
        <v>0</v>
      </c>
      <c r="I1140" s="177">
        <f t="shared" si="75"/>
        <v>0</v>
      </c>
      <c r="K1140" s="141">
        <f>Tabela1[[#This Row],[Količina]]-Tabela1[[#This Row],[Cena skupaj]]</f>
        <v>101.3</v>
      </c>
      <c r="L1140" s="162">
        <f>IF(Tabela1[[#This Row],[Cena za enoto]]=1,Tabela1[[#This Row],[Količina]],0)</f>
        <v>0</v>
      </c>
      <c r="M1140" s="139">
        <f>Tabela1[[#This Row],[Cena za enoto]]</f>
        <v>0</v>
      </c>
      <c r="N1140" s="139">
        <f t="shared" si="73"/>
        <v>0</v>
      </c>
    </row>
    <row r="1141" spans="1:14">
      <c r="A1141" s="139">
        <v>1135</v>
      </c>
      <c r="B1141" s="102"/>
      <c r="C1141" s="132" t="str">
        <f>IF(H1141&lt;&gt;"",COUNTA($H$12:H1141),"")</f>
        <v/>
      </c>
      <c r="D1141" s="15"/>
      <c r="E1141" s="214" t="s">
        <v>3214</v>
      </c>
      <c r="F1141" s="83"/>
      <c r="G1141" s="16"/>
      <c r="H1141" s="159"/>
      <c r="I1141" s="177" t="str">
        <f t="shared" si="75"/>
        <v/>
      </c>
      <c r="L1141" s="162">
        <f>IF(Tabela1[[#This Row],[Cena za enoto]]=1,Tabela1[[#This Row],[Količina]],0)</f>
        <v>0</v>
      </c>
      <c r="M1141" s="139">
        <f>Tabela1[[#This Row],[Cena za enoto]]</f>
        <v>0</v>
      </c>
      <c r="N1141" s="139">
        <f t="shared" si="73"/>
        <v>0</v>
      </c>
    </row>
    <row r="1142" spans="1:14">
      <c r="A1142" s="139">
        <v>1136</v>
      </c>
      <c r="B1142" s="98"/>
      <c r="C1142" s="132">
        <f>IF(H1142&lt;&gt;"",COUNTA($H$12:H1142),"")</f>
        <v>645</v>
      </c>
      <c r="D1142" s="15">
        <v>1</v>
      </c>
      <c r="E1142" s="131" t="s">
        <v>1097</v>
      </c>
      <c r="F1142" s="83" t="s">
        <v>7</v>
      </c>
      <c r="G1142" s="16">
        <v>16.2</v>
      </c>
      <c r="H1142" s="169">
        <v>0</v>
      </c>
      <c r="I1142" s="177">
        <f t="shared" si="75"/>
        <v>0</v>
      </c>
      <c r="K1142" s="141">
        <f>Tabela1[[#This Row],[Količina]]-Tabela1[[#This Row],[Cena skupaj]]</f>
        <v>16.2</v>
      </c>
      <c r="L1142" s="162">
        <f>IF(Tabela1[[#This Row],[Cena za enoto]]=1,Tabela1[[#This Row],[Količina]],0)</f>
        <v>0</v>
      </c>
      <c r="M1142" s="139">
        <f>Tabela1[[#This Row],[Cena za enoto]]</f>
        <v>0</v>
      </c>
      <c r="N1142" s="139">
        <f t="shared" si="73"/>
        <v>0</v>
      </c>
    </row>
    <row r="1143" spans="1:14">
      <c r="A1143" s="139">
        <v>1137</v>
      </c>
      <c r="B1143" s="98"/>
      <c r="C1143" s="132" t="str">
        <f>IF(H1143&lt;&gt;"",COUNTA($H$12:H1143),"")</f>
        <v/>
      </c>
      <c r="D1143" s="15"/>
      <c r="E1143" s="214" t="s">
        <v>3215</v>
      </c>
      <c r="F1143" s="83"/>
      <c r="G1143" s="16"/>
      <c r="H1143" s="159"/>
      <c r="I1143" s="177" t="str">
        <f t="shared" si="75"/>
        <v/>
      </c>
      <c r="L1143" s="162">
        <f>IF(Tabela1[[#This Row],[Cena za enoto]]=1,Tabela1[[#This Row],[Količina]],0)</f>
        <v>0</v>
      </c>
      <c r="M1143" s="139">
        <f>Tabela1[[#This Row],[Cena za enoto]]</f>
        <v>0</v>
      </c>
      <c r="N1143" s="139">
        <f t="shared" si="73"/>
        <v>0</v>
      </c>
    </row>
    <row r="1144" spans="1:14">
      <c r="A1144" s="139">
        <v>1138</v>
      </c>
      <c r="B1144" s="98"/>
      <c r="C1144" s="132">
        <f>IF(H1144&lt;&gt;"",COUNTA($H$12:H1144),"")</f>
        <v>646</v>
      </c>
      <c r="D1144" s="15">
        <v>1</v>
      </c>
      <c r="E1144" s="131" t="s">
        <v>128</v>
      </c>
      <c r="F1144" s="83" t="s">
        <v>6</v>
      </c>
      <c r="G1144" s="16">
        <v>100</v>
      </c>
      <c r="H1144" s="169">
        <v>0</v>
      </c>
      <c r="I1144" s="177">
        <f t="shared" si="75"/>
        <v>0</v>
      </c>
      <c r="K1144" s="141">
        <f>Tabela1[[#This Row],[Količina]]-Tabela1[[#This Row],[Cena skupaj]]</f>
        <v>100</v>
      </c>
      <c r="L1144" s="162">
        <f>IF(Tabela1[[#This Row],[Cena za enoto]]=1,Tabela1[[#This Row],[Količina]],0)</f>
        <v>0</v>
      </c>
      <c r="M1144" s="139">
        <f>Tabela1[[#This Row],[Cena za enoto]]</f>
        <v>0</v>
      </c>
      <c r="N1144" s="139">
        <f t="shared" si="73"/>
        <v>0</v>
      </c>
    </row>
    <row r="1145" spans="1:14">
      <c r="A1145" s="139">
        <v>1139</v>
      </c>
      <c r="B1145" s="98"/>
      <c r="C1145" s="132">
        <f>IF(H1145&lt;&gt;"",COUNTA($H$12:H1145),"")</f>
        <v>647</v>
      </c>
      <c r="D1145" s="15">
        <v>2</v>
      </c>
      <c r="E1145" s="131" t="s">
        <v>123</v>
      </c>
      <c r="F1145" s="83" t="s">
        <v>6</v>
      </c>
      <c r="G1145" s="16">
        <v>100</v>
      </c>
      <c r="H1145" s="169">
        <v>0</v>
      </c>
      <c r="I1145" s="177">
        <f t="shared" si="75"/>
        <v>0</v>
      </c>
      <c r="K1145" s="141">
        <f>Tabela1[[#This Row],[Količina]]-Tabela1[[#This Row],[Cena skupaj]]</f>
        <v>100</v>
      </c>
      <c r="L1145" s="162">
        <f>IF(Tabela1[[#This Row],[Cena za enoto]]=1,Tabela1[[#This Row],[Količina]],0)</f>
        <v>0</v>
      </c>
      <c r="M1145" s="139">
        <f>Tabela1[[#This Row],[Cena za enoto]]</f>
        <v>0</v>
      </c>
      <c r="N1145" s="139">
        <f t="shared" si="73"/>
        <v>0</v>
      </c>
    </row>
    <row r="1146" spans="1:14">
      <c r="A1146" s="139">
        <v>1140</v>
      </c>
      <c r="B1146" s="98"/>
      <c r="C1146" s="132" t="str">
        <f>IF(H1146&lt;&gt;"",COUNTA($H$12:H1146),"")</f>
        <v/>
      </c>
      <c r="D1146" s="15"/>
      <c r="E1146" s="214" t="s">
        <v>3213</v>
      </c>
      <c r="F1146" s="83"/>
      <c r="G1146" s="16"/>
      <c r="H1146" s="159"/>
      <c r="I1146" s="177" t="str">
        <f t="shared" si="75"/>
        <v/>
      </c>
      <c r="L1146" s="162">
        <f>IF(Tabela1[[#This Row],[Cena za enoto]]=1,Tabela1[[#This Row],[Količina]],0)</f>
        <v>0</v>
      </c>
      <c r="M1146" s="139">
        <f>Tabela1[[#This Row],[Cena za enoto]]</f>
        <v>0</v>
      </c>
      <c r="N1146" s="139">
        <f t="shared" si="73"/>
        <v>0</v>
      </c>
    </row>
    <row r="1147" spans="1:14">
      <c r="A1147" s="139">
        <v>1141</v>
      </c>
      <c r="B1147" s="98"/>
      <c r="C1147" s="132">
        <f>IF(H1147&lt;&gt;"",COUNTA($H$12:H1147),"")</f>
        <v>648</v>
      </c>
      <c r="D1147" s="15">
        <v>1</v>
      </c>
      <c r="E1147" s="131" t="s">
        <v>1098</v>
      </c>
      <c r="F1147" s="83" t="s">
        <v>7</v>
      </c>
      <c r="G1147" s="16">
        <v>26.5</v>
      </c>
      <c r="H1147" s="169">
        <v>0</v>
      </c>
      <c r="I1147" s="177">
        <f t="shared" si="75"/>
        <v>0</v>
      </c>
      <c r="K1147" s="141">
        <f>Tabela1[[#This Row],[Količina]]-Tabela1[[#This Row],[Cena skupaj]]</f>
        <v>26.5</v>
      </c>
      <c r="L1147" s="162">
        <f>IF(Tabela1[[#This Row],[Cena za enoto]]=1,Tabela1[[#This Row],[Količina]],0)</f>
        <v>0</v>
      </c>
      <c r="M1147" s="139">
        <f>Tabela1[[#This Row],[Cena za enoto]]</f>
        <v>0</v>
      </c>
      <c r="N1147" s="139">
        <f t="shared" si="73"/>
        <v>0</v>
      </c>
    </row>
    <row r="1148" spans="1:14">
      <c r="A1148" s="139">
        <v>1142</v>
      </c>
      <c r="B1148" s="98"/>
      <c r="C1148" s="132" t="str">
        <f>IF(H1148&lt;&gt;"",COUNTA($H$12:H1148),"")</f>
        <v/>
      </c>
      <c r="D1148" s="15"/>
      <c r="E1148" s="214" t="s">
        <v>3216</v>
      </c>
      <c r="F1148" s="83"/>
      <c r="G1148" s="16"/>
      <c r="H1148" s="159"/>
      <c r="I1148" s="177" t="str">
        <f t="shared" si="75"/>
        <v/>
      </c>
      <c r="L1148" s="162">
        <f>IF(Tabela1[[#This Row],[Cena za enoto]]=1,Tabela1[[#This Row],[Količina]],0)</f>
        <v>0</v>
      </c>
      <c r="M1148" s="139">
        <f>Tabela1[[#This Row],[Cena za enoto]]</f>
        <v>0</v>
      </c>
      <c r="N1148" s="139">
        <f t="shared" si="73"/>
        <v>0</v>
      </c>
    </row>
    <row r="1149" spans="1:14" ht="56.25">
      <c r="A1149" s="139">
        <v>1143</v>
      </c>
      <c r="B1149" s="98"/>
      <c r="C1149" s="132">
        <f>IF(H1149&lt;&gt;"",COUNTA($H$12:H1149),"")</f>
        <v>649</v>
      </c>
      <c r="D1149" s="15">
        <v>1</v>
      </c>
      <c r="E1149" s="131" t="s">
        <v>1099</v>
      </c>
      <c r="F1149" s="83" t="s">
        <v>10</v>
      </c>
      <c r="G1149" s="16">
        <v>26</v>
      </c>
      <c r="H1149" s="169">
        <v>0</v>
      </c>
      <c r="I1149" s="177">
        <f t="shared" si="75"/>
        <v>0</v>
      </c>
      <c r="K1149" s="141">
        <f>Tabela1[[#This Row],[Količina]]-Tabela1[[#This Row],[Cena skupaj]]</f>
        <v>26</v>
      </c>
      <c r="L1149" s="162">
        <f>IF(Tabela1[[#This Row],[Cena za enoto]]=1,Tabela1[[#This Row],[Količina]],0)</f>
        <v>0</v>
      </c>
      <c r="M1149" s="139">
        <f>Tabela1[[#This Row],[Cena za enoto]]</f>
        <v>0</v>
      </c>
      <c r="N1149" s="139">
        <f t="shared" si="73"/>
        <v>0</v>
      </c>
    </row>
    <row r="1150" spans="1:14">
      <c r="A1150" s="139">
        <v>1144</v>
      </c>
      <c r="B1150" s="93">
        <v>3</v>
      </c>
      <c r="C1150" s="192" t="str">
        <f>IF(H1150&lt;&gt;"",COUNTA($H$12:H1150),"")</f>
        <v/>
      </c>
      <c r="D1150" s="14"/>
      <c r="E1150" s="193" t="s">
        <v>1100</v>
      </c>
      <c r="F1150" s="114"/>
      <c r="G1150" s="37"/>
      <c r="H1150" s="160"/>
      <c r="I1150" s="158">
        <f>SUM(I1151:I1161)</f>
        <v>0</v>
      </c>
      <c r="K1150" s="141">
        <f>Tabela1[[#This Row],[Količina]]-Tabela1[[#This Row],[Cena skupaj]]</f>
        <v>0</v>
      </c>
      <c r="L1150" s="162">
        <f>IF(Tabela1[[#This Row],[Cena za enoto]]=1,Tabela1[[#This Row],[Količina]],0)</f>
        <v>0</v>
      </c>
      <c r="M1150" s="139">
        <f>Tabela1[[#This Row],[Cena za enoto]]</f>
        <v>0</v>
      </c>
      <c r="N1150" s="139">
        <f t="shared" si="73"/>
        <v>0</v>
      </c>
    </row>
    <row r="1151" spans="1:14">
      <c r="A1151" s="139">
        <v>1145</v>
      </c>
      <c r="B1151" s="98"/>
      <c r="C1151" s="132" t="str">
        <f>IF(H1151&lt;&gt;"",COUNTA($H$12:H1151),"")</f>
        <v/>
      </c>
      <c r="D1151" s="15"/>
      <c r="E1151" s="214" t="s">
        <v>3217</v>
      </c>
      <c r="F1151" s="83"/>
      <c r="G1151" s="16"/>
      <c r="H1151" s="159"/>
      <c r="I1151" s="177" t="str">
        <f t="shared" ref="I1151:I1161" si="76">IF(ISNUMBER(G1151),ROUND(G1151*H1151,2),"")</f>
        <v/>
      </c>
      <c r="L1151" s="162">
        <f>IF(Tabela1[[#This Row],[Cena za enoto]]=1,Tabela1[[#This Row],[Količina]],0)</f>
        <v>0</v>
      </c>
      <c r="M1151" s="139">
        <f>Tabela1[[#This Row],[Cena za enoto]]</f>
        <v>0</v>
      </c>
      <c r="N1151" s="139">
        <f t="shared" si="73"/>
        <v>0</v>
      </c>
    </row>
    <row r="1152" spans="1:14" ht="33.75">
      <c r="A1152" s="139">
        <v>1146</v>
      </c>
      <c r="B1152" s="98"/>
      <c r="C1152" s="132">
        <f>IF(H1152&lt;&gt;"",COUNTA($H$12:H1152),"")</f>
        <v>650</v>
      </c>
      <c r="D1152" s="15">
        <v>1</v>
      </c>
      <c r="E1152" s="131" t="s">
        <v>1113</v>
      </c>
      <c r="F1152" s="83" t="s">
        <v>14</v>
      </c>
      <c r="G1152" s="16">
        <v>81.900000000000006</v>
      </c>
      <c r="H1152" s="169">
        <v>0</v>
      </c>
      <c r="I1152" s="177">
        <f t="shared" si="76"/>
        <v>0</v>
      </c>
      <c r="K1152" s="141">
        <f>Tabela1[[#This Row],[Količina]]-Tabela1[[#This Row],[Cena skupaj]]</f>
        <v>81.900000000000006</v>
      </c>
      <c r="L1152" s="162">
        <f>IF(Tabela1[[#This Row],[Cena za enoto]]=1,Tabela1[[#This Row],[Količina]],0)</f>
        <v>0</v>
      </c>
      <c r="M1152" s="139">
        <f>Tabela1[[#This Row],[Cena za enoto]]</f>
        <v>0</v>
      </c>
      <c r="N1152" s="139">
        <f t="shared" si="73"/>
        <v>0</v>
      </c>
    </row>
    <row r="1153" spans="1:14" ht="45">
      <c r="A1153" s="139">
        <v>1147</v>
      </c>
      <c r="B1153" s="98"/>
      <c r="C1153" s="132">
        <f>IF(H1153&lt;&gt;"",COUNTA($H$12:H1153),"")</f>
        <v>651</v>
      </c>
      <c r="D1153" s="15">
        <v>2</v>
      </c>
      <c r="E1153" s="131" t="s">
        <v>1114</v>
      </c>
      <c r="F1153" s="83" t="s">
        <v>14</v>
      </c>
      <c r="G1153" s="16">
        <v>2.5</v>
      </c>
      <c r="H1153" s="169">
        <v>0</v>
      </c>
      <c r="I1153" s="177">
        <f t="shared" si="76"/>
        <v>0</v>
      </c>
      <c r="K1153" s="141">
        <f>Tabela1[[#This Row],[Količina]]-Tabela1[[#This Row],[Cena skupaj]]</f>
        <v>2.5</v>
      </c>
      <c r="L1153" s="162">
        <f>IF(Tabela1[[#This Row],[Cena za enoto]]=1,Tabela1[[#This Row],[Količina]],0)</f>
        <v>0</v>
      </c>
      <c r="M1153" s="139">
        <f>Tabela1[[#This Row],[Cena za enoto]]</f>
        <v>0</v>
      </c>
      <c r="N1153" s="139">
        <f t="shared" si="73"/>
        <v>0</v>
      </c>
    </row>
    <row r="1154" spans="1:14" ht="33.75">
      <c r="A1154" s="139">
        <v>1148</v>
      </c>
      <c r="B1154" s="98"/>
      <c r="C1154" s="132">
        <f>IF(H1154&lt;&gt;"",COUNTA($H$12:H1154),"")</f>
        <v>652</v>
      </c>
      <c r="D1154" s="15">
        <v>3</v>
      </c>
      <c r="E1154" s="131" t="s">
        <v>1101</v>
      </c>
      <c r="F1154" s="83" t="s">
        <v>6</v>
      </c>
      <c r="G1154" s="16">
        <v>50.67</v>
      </c>
      <c r="H1154" s="169">
        <v>0</v>
      </c>
      <c r="I1154" s="177">
        <f t="shared" si="76"/>
        <v>0</v>
      </c>
      <c r="K1154" s="141">
        <f>Tabela1[[#This Row],[Količina]]-Tabela1[[#This Row],[Cena skupaj]]</f>
        <v>50.67</v>
      </c>
      <c r="L1154" s="162">
        <f>IF(Tabela1[[#This Row],[Cena za enoto]]=1,Tabela1[[#This Row],[Količina]],0)</f>
        <v>0</v>
      </c>
      <c r="M1154" s="139">
        <f>Tabela1[[#This Row],[Cena za enoto]]</f>
        <v>0</v>
      </c>
      <c r="N1154" s="139">
        <f t="shared" si="73"/>
        <v>0</v>
      </c>
    </row>
    <row r="1155" spans="1:14" ht="45">
      <c r="A1155" s="139">
        <v>1149</v>
      </c>
      <c r="B1155" s="98"/>
      <c r="C1155" s="132">
        <f>IF(H1155&lt;&gt;"",COUNTA($H$12:H1155),"")</f>
        <v>653</v>
      </c>
      <c r="D1155" s="15">
        <v>4</v>
      </c>
      <c r="E1155" s="131" t="s">
        <v>1102</v>
      </c>
      <c r="F1155" s="83" t="s">
        <v>6</v>
      </c>
      <c r="G1155" s="16">
        <v>99</v>
      </c>
      <c r="H1155" s="169">
        <v>0</v>
      </c>
      <c r="I1155" s="177">
        <f t="shared" si="76"/>
        <v>0</v>
      </c>
      <c r="K1155" s="141">
        <f>Tabela1[[#This Row],[Količina]]-Tabela1[[#This Row],[Cena skupaj]]</f>
        <v>99</v>
      </c>
      <c r="L1155" s="162">
        <f>IF(Tabela1[[#This Row],[Cena za enoto]]=1,Tabela1[[#This Row],[Količina]],0)</f>
        <v>0</v>
      </c>
      <c r="M1155" s="139">
        <f>Tabela1[[#This Row],[Cena za enoto]]</f>
        <v>0</v>
      </c>
      <c r="N1155" s="139">
        <f t="shared" si="73"/>
        <v>0</v>
      </c>
    </row>
    <row r="1156" spans="1:14" ht="45">
      <c r="A1156" s="139">
        <v>1150</v>
      </c>
      <c r="B1156" s="98"/>
      <c r="C1156" s="132">
        <f>IF(H1156&lt;&gt;"",COUNTA($H$12:H1156),"")</f>
        <v>654</v>
      </c>
      <c r="D1156" s="15">
        <v>5</v>
      </c>
      <c r="E1156" s="131" t="s">
        <v>1103</v>
      </c>
      <c r="F1156" s="83" t="s">
        <v>6</v>
      </c>
      <c r="G1156" s="16">
        <v>99</v>
      </c>
      <c r="H1156" s="169">
        <v>0</v>
      </c>
      <c r="I1156" s="177">
        <f t="shared" si="76"/>
        <v>0</v>
      </c>
      <c r="K1156" s="141">
        <f>Tabela1[[#This Row],[Količina]]-Tabela1[[#This Row],[Cena skupaj]]</f>
        <v>99</v>
      </c>
      <c r="L1156" s="162">
        <f>IF(Tabela1[[#This Row],[Cena za enoto]]=1,Tabela1[[#This Row],[Količina]],0)</f>
        <v>0</v>
      </c>
      <c r="M1156" s="139">
        <f>Tabela1[[#This Row],[Cena za enoto]]</f>
        <v>0</v>
      </c>
      <c r="N1156" s="139">
        <f t="shared" si="73"/>
        <v>0</v>
      </c>
    </row>
    <row r="1157" spans="1:14" ht="45">
      <c r="A1157" s="139">
        <v>1151</v>
      </c>
      <c r="B1157" s="98"/>
      <c r="C1157" s="132">
        <f>IF(H1157&lt;&gt;"",COUNTA($H$12:H1157),"")</f>
        <v>655</v>
      </c>
      <c r="D1157" s="15">
        <v>6</v>
      </c>
      <c r="E1157" s="131" t="s">
        <v>1104</v>
      </c>
      <c r="F1157" s="83" t="s">
        <v>6</v>
      </c>
      <c r="G1157" s="16">
        <v>2.33</v>
      </c>
      <c r="H1157" s="169">
        <v>0</v>
      </c>
      <c r="I1157" s="177">
        <f t="shared" si="76"/>
        <v>0</v>
      </c>
      <c r="K1157" s="141">
        <f>Tabela1[[#This Row],[Količina]]-Tabela1[[#This Row],[Cena skupaj]]</f>
        <v>2.33</v>
      </c>
      <c r="L1157" s="162">
        <f>IF(Tabela1[[#This Row],[Cena za enoto]]=1,Tabela1[[#This Row],[Količina]],0)</f>
        <v>0</v>
      </c>
      <c r="M1157" s="139">
        <f>Tabela1[[#This Row],[Cena za enoto]]</f>
        <v>0</v>
      </c>
      <c r="N1157" s="139">
        <f t="shared" si="73"/>
        <v>0</v>
      </c>
    </row>
    <row r="1158" spans="1:14" ht="45">
      <c r="A1158" s="139">
        <v>1152</v>
      </c>
      <c r="B1158" s="98"/>
      <c r="C1158" s="132">
        <f>IF(H1158&lt;&gt;"",COUNTA($H$12:H1158),"")</f>
        <v>656</v>
      </c>
      <c r="D1158" s="15">
        <v>7</v>
      </c>
      <c r="E1158" s="131" t="s">
        <v>1105</v>
      </c>
      <c r="F1158" s="83" t="s">
        <v>6</v>
      </c>
      <c r="G1158" s="16">
        <v>2.33</v>
      </c>
      <c r="H1158" s="169">
        <v>0</v>
      </c>
      <c r="I1158" s="177">
        <f t="shared" si="76"/>
        <v>0</v>
      </c>
      <c r="K1158" s="141">
        <f>Tabela1[[#This Row],[Količina]]-Tabela1[[#This Row],[Cena skupaj]]</f>
        <v>2.33</v>
      </c>
      <c r="L1158" s="162">
        <f>IF(Tabela1[[#This Row],[Cena za enoto]]=1,Tabela1[[#This Row],[Količina]],0)</f>
        <v>0</v>
      </c>
      <c r="M1158" s="139">
        <f>Tabela1[[#This Row],[Cena za enoto]]</f>
        <v>0</v>
      </c>
      <c r="N1158" s="139">
        <f t="shared" si="73"/>
        <v>0</v>
      </c>
    </row>
    <row r="1159" spans="1:14">
      <c r="A1159" s="139">
        <v>1153</v>
      </c>
      <c r="B1159" s="98"/>
      <c r="C1159" s="132">
        <f>IF(H1159&lt;&gt;"",COUNTA($H$12:H1159),"")</f>
        <v>657</v>
      </c>
      <c r="D1159" s="15">
        <v>8</v>
      </c>
      <c r="E1159" s="131" t="s">
        <v>1106</v>
      </c>
      <c r="F1159" s="83" t="s">
        <v>10</v>
      </c>
      <c r="G1159" s="16">
        <v>1</v>
      </c>
      <c r="H1159" s="169">
        <v>0</v>
      </c>
      <c r="I1159" s="177">
        <f t="shared" si="76"/>
        <v>0</v>
      </c>
      <c r="K1159" s="141">
        <f>Tabela1[[#This Row],[Količina]]-Tabela1[[#This Row],[Cena skupaj]]</f>
        <v>1</v>
      </c>
      <c r="L1159" s="162">
        <f>IF(Tabela1[[#This Row],[Cena za enoto]]=1,Tabela1[[#This Row],[Količina]],0)</f>
        <v>0</v>
      </c>
      <c r="M1159" s="139">
        <f>Tabela1[[#This Row],[Cena za enoto]]</f>
        <v>0</v>
      </c>
      <c r="N1159" s="139">
        <f t="shared" si="73"/>
        <v>0</v>
      </c>
    </row>
    <row r="1160" spans="1:14" ht="22.5">
      <c r="A1160" s="139">
        <v>1154</v>
      </c>
      <c r="B1160" s="98"/>
      <c r="C1160" s="132">
        <f>IF(H1160&lt;&gt;"",COUNTA($H$12:H1160),"")</f>
        <v>658</v>
      </c>
      <c r="D1160" s="15">
        <v>9</v>
      </c>
      <c r="E1160" s="131" t="s">
        <v>1107</v>
      </c>
      <c r="F1160" s="83" t="s">
        <v>10</v>
      </c>
      <c r="G1160" s="16">
        <v>2</v>
      </c>
      <c r="H1160" s="169">
        <v>0</v>
      </c>
      <c r="I1160" s="177">
        <f t="shared" si="76"/>
        <v>0</v>
      </c>
      <c r="K1160" s="141">
        <f>Tabela1[[#This Row],[Količina]]-Tabela1[[#This Row],[Cena skupaj]]</f>
        <v>2</v>
      </c>
      <c r="L1160" s="162">
        <f>IF(Tabela1[[#This Row],[Cena za enoto]]=1,Tabela1[[#This Row],[Količina]],0)</f>
        <v>0</v>
      </c>
      <c r="M1160" s="139">
        <f>Tabela1[[#This Row],[Cena za enoto]]</f>
        <v>0</v>
      </c>
      <c r="N1160" s="139">
        <f t="shared" si="73"/>
        <v>0</v>
      </c>
    </row>
    <row r="1161" spans="1:14">
      <c r="A1161" s="139">
        <v>1155</v>
      </c>
      <c r="B1161" s="98"/>
      <c r="C1161" s="132">
        <f>IF(H1161&lt;&gt;"",COUNTA($H$12:H1161),"")</f>
        <v>659</v>
      </c>
      <c r="D1161" s="15">
        <v>10</v>
      </c>
      <c r="E1161" s="131" t="s">
        <v>1108</v>
      </c>
      <c r="F1161" s="83" t="s">
        <v>5</v>
      </c>
      <c r="G1161" s="16">
        <v>1</v>
      </c>
      <c r="H1161" s="169">
        <v>0</v>
      </c>
      <c r="I1161" s="177">
        <f t="shared" si="76"/>
        <v>0</v>
      </c>
      <c r="K1161" s="141">
        <f>Tabela1[[#This Row],[Količina]]-Tabela1[[#This Row],[Cena skupaj]]</f>
        <v>1</v>
      </c>
      <c r="L1161" s="162">
        <f>IF(Tabela1[[#This Row],[Cena za enoto]]=1,Tabela1[[#This Row],[Količina]],0)</f>
        <v>0</v>
      </c>
      <c r="M1161" s="139">
        <f>Tabela1[[#This Row],[Cena za enoto]]</f>
        <v>0</v>
      </c>
      <c r="N1161" s="139">
        <f t="shared" si="73"/>
        <v>0</v>
      </c>
    </row>
    <row r="1162" spans="1:14">
      <c r="A1162" s="139">
        <v>1156</v>
      </c>
      <c r="B1162" s="93">
        <v>3</v>
      </c>
      <c r="C1162" s="192" t="str">
        <f>IF(H1162&lt;&gt;"",COUNTA($H$12:H1162),"")</f>
        <v/>
      </c>
      <c r="D1162" s="14"/>
      <c r="E1162" s="193" t="s">
        <v>1109</v>
      </c>
      <c r="F1162" s="114"/>
      <c r="G1162" s="37"/>
      <c r="H1162" s="160"/>
      <c r="I1162" s="158">
        <f>SUM(I1163:I1165)</f>
        <v>0</v>
      </c>
      <c r="K1162" s="141">
        <f>Tabela1[[#This Row],[Količina]]-Tabela1[[#This Row],[Cena skupaj]]</f>
        <v>0</v>
      </c>
      <c r="L1162" s="162">
        <f>IF(Tabela1[[#This Row],[Cena za enoto]]=1,Tabela1[[#This Row],[Količina]],0)</f>
        <v>0</v>
      </c>
      <c r="M1162" s="139">
        <f>Tabela1[[#This Row],[Cena za enoto]]</f>
        <v>0</v>
      </c>
      <c r="N1162" s="139">
        <f t="shared" si="73"/>
        <v>0</v>
      </c>
    </row>
    <row r="1163" spans="1:14" ht="33.75">
      <c r="A1163" s="139">
        <v>1157</v>
      </c>
      <c r="B1163" s="98"/>
      <c r="C1163" s="132">
        <f>IF(H1163&lt;&gt;"",COUNTA($H$12:H1163),"")</f>
        <v>660</v>
      </c>
      <c r="D1163" s="44" t="s">
        <v>260</v>
      </c>
      <c r="E1163" s="206" t="s">
        <v>1110</v>
      </c>
      <c r="F1163" s="83" t="s">
        <v>10</v>
      </c>
      <c r="G1163" s="82">
        <v>1</v>
      </c>
      <c r="H1163" s="169">
        <v>0</v>
      </c>
      <c r="I1163" s="201">
        <f>IF(ISNUMBER(G1163),ROUND(G1163*H1163,2),"")</f>
        <v>0</v>
      </c>
      <c r="K1163" s="141">
        <f>Tabela1[[#This Row],[Količina]]-Tabela1[[#This Row],[Cena skupaj]]</f>
        <v>1</v>
      </c>
      <c r="L1163" s="162">
        <f>IF(Tabela1[[#This Row],[Cena za enoto]]=1,Tabela1[[#This Row],[Količina]],0)</f>
        <v>0</v>
      </c>
      <c r="M1163" s="139">
        <f>Tabela1[[#This Row],[Cena za enoto]]</f>
        <v>0</v>
      </c>
      <c r="N1163" s="139">
        <f t="shared" si="73"/>
        <v>0</v>
      </c>
    </row>
    <row r="1164" spans="1:14" ht="45">
      <c r="A1164" s="139">
        <v>1158</v>
      </c>
      <c r="B1164" s="106"/>
      <c r="C1164" s="194">
        <f>IF(H1164&lt;&gt;"",COUNTA($H$12:H1164),"")</f>
        <v>661</v>
      </c>
      <c r="D1164" s="44" t="s">
        <v>261</v>
      </c>
      <c r="E1164" s="206" t="s">
        <v>1111</v>
      </c>
      <c r="F1164" s="83" t="s">
        <v>10</v>
      </c>
      <c r="G1164" s="82">
        <v>1</v>
      </c>
      <c r="H1164" s="169">
        <v>0</v>
      </c>
      <c r="I1164" s="201">
        <f>IF(ISNUMBER(G1164),ROUND(G1164*H1164,2),"")</f>
        <v>0</v>
      </c>
      <c r="K1164" s="141">
        <f>Tabela1[[#This Row],[Količina]]-Tabela1[[#This Row],[Cena skupaj]]</f>
        <v>1</v>
      </c>
      <c r="L1164" s="162">
        <f>IF(Tabela1[[#This Row],[Cena za enoto]]=1,Tabela1[[#This Row],[Količina]],0)</f>
        <v>0</v>
      </c>
      <c r="M1164" s="139">
        <f>Tabela1[[#This Row],[Cena za enoto]]</f>
        <v>0</v>
      </c>
      <c r="N1164" s="139">
        <f t="shared" si="73"/>
        <v>0</v>
      </c>
    </row>
    <row r="1165" spans="1:14" ht="22.5">
      <c r="A1165" s="139">
        <v>1159</v>
      </c>
      <c r="B1165" s="101"/>
      <c r="C1165" s="194">
        <f>IF(H1165&lt;&gt;"",COUNTA($H$12:H1165),"")</f>
        <v>662</v>
      </c>
      <c r="D1165" s="44" t="s">
        <v>262</v>
      </c>
      <c r="E1165" s="206" t="s">
        <v>1112</v>
      </c>
      <c r="F1165" s="83" t="s">
        <v>5</v>
      </c>
      <c r="G1165" s="82">
        <v>2</v>
      </c>
      <c r="H1165" s="169">
        <v>0</v>
      </c>
      <c r="I1165" s="201">
        <f>IF(ISNUMBER(G1165),ROUND(G1165*H1165,2),"")</f>
        <v>0</v>
      </c>
      <c r="K1165" s="141">
        <f>Tabela1[[#This Row],[Količina]]-Tabela1[[#This Row],[Cena skupaj]]</f>
        <v>2</v>
      </c>
      <c r="L1165" s="162">
        <f>IF(Tabela1[[#This Row],[Cena za enoto]]=1,Tabela1[[#This Row],[Količina]],0)</f>
        <v>0</v>
      </c>
      <c r="M1165" s="139">
        <f>Tabela1[[#This Row],[Cena za enoto]]</f>
        <v>0</v>
      </c>
      <c r="N1165" s="139">
        <f t="shared" si="73"/>
        <v>0</v>
      </c>
    </row>
    <row r="1166" spans="1:14">
      <c r="A1166" s="139">
        <v>1160</v>
      </c>
      <c r="B1166" s="97">
        <v>2</v>
      </c>
      <c r="C1166" s="186" t="str">
        <f>IF(H1166&lt;&gt;"",COUNTA($H$12:H1166),"")</f>
        <v/>
      </c>
      <c r="D1166" s="13"/>
      <c r="E1166" s="187" t="s">
        <v>3459</v>
      </c>
      <c r="F1166" s="188"/>
      <c r="G1166" s="36"/>
      <c r="H1166" s="157"/>
      <c r="I1166" s="189">
        <f>I1167+I1180+I1192+I1205+I1218+I1230+I1247+I1263+I1275+I1289+I1300+I1312+I1323+I1340+I1350+I1359</f>
        <v>0</v>
      </c>
      <c r="K1166" s="141">
        <f>Tabela1[[#This Row],[Količina]]-Tabela1[[#This Row],[Cena skupaj]]</f>
        <v>0</v>
      </c>
      <c r="L1166" s="162">
        <f>IF(Tabela1[[#This Row],[Cena za enoto]]=1,Tabela1[[#This Row],[Količina]],0)</f>
        <v>0</v>
      </c>
      <c r="M1166" s="139">
        <f>Tabela1[[#This Row],[Cena za enoto]]</f>
        <v>0</v>
      </c>
      <c r="N1166" s="139">
        <f t="shared" ref="N1166:N1229" si="77">L1166*M1166</f>
        <v>0</v>
      </c>
    </row>
    <row r="1167" spans="1:14">
      <c r="A1167" s="139">
        <v>1161</v>
      </c>
      <c r="B1167" s="93">
        <v>3</v>
      </c>
      <c r="C1167" s="192" t="str">
        <f>IF(H1167&lt;&gt;"",COUNTA($H$12:H1167),"")</f>
        <v/>
      </c>
      <c r="D1167" s="14"/>
      <c r="E1167" s="193" t="s">
        <v>3321</v>
      </c>
      <c r="F1167" s="114"/>
      <c r="G1167" s="37"/>
      <c r="H1167" s="160"/>
      <c r="I1167" s="158">
        <f>SUM(I1168:I1179)</f>
        <v>0</v>
      </c>
      <c r="K1167" s="141">
        <f>Tabela1[[#This Row],[Količina]]-Tabela1[[#This Row],[Cena skupaj]]</f>
        <v>0</v>
      </c>
      <c r="L1167" s="162">
        <f>IF(Tabela1[[#This Row],[Cena za enoto]]=1,Tabela1[[#This Row],[Količina]],0)</f>
        <v>0</v>
      </c>
      <c r="M1167" s="139">
        <f>Tabela1[[#This Row],[Cena za enoto]]</f>
        <v>0</v>
      </c>
      <c r="N1167" s="139">
        <f t="shared" si="77"/>
        <v>0</v>
      </c>
    </row>
    <row r="1168" spans="1:14">
      <c r="A1168" s="139">
        <v>1162</v>
      </c>
      <c r="B1168" s="98"/>
      <c r="C1168" s="132" t="str">
        <f>IF(H1168&lt;&gt;"",COUNTA($H$12:H1168),"")</f>
        <v/>
      </c>
      <c r="D1168" s="15"/>
      <c r="E1168" s="214" t="s">
        <v>3322</v>
      </c>
      <c r="F1168" s="83"/>
      <c r="G1168" s="16"/>
      <c r="H1168" s="159"/>
      <c r="I1168" s="201" t="str">
        <f t="shared" ref="I1168:I1179" si="78">IF(ISNUMBER(G1168),ROUND(G1168*H1168,2),"")</f>
        <v/>
      </c>
      <c r="L1168" s="162">
        <f>IF(Tabela1[[#This Row],[Cena za enoto]]=1,Tabela1[[#This Row],[Količina]],0)</f>
        <v>0</v>
      </c>
      <c r="M1168" s="139">
        <f>Tabela1[[#This Row],[Cena za enoto]]</f>
        <v>0</v>
      </c>
      <c r="N1168" s="139">
        <f t="shared" si="77"/>
        <v>0</v>
      </c>
    </row>
    <row r="1169" spans="1:14">
      <c r="A1169" s="139">
        <v>1163</v>
      </c>
      <c r="B1169" s="106"/>
      <c r="C1169" s="132">
        <f>IF(H1169&lt;&gt;"",COUNTA($H$12:H1169),"")</f>
        <v>663</v>
      </c>
      <c r="D1169" s="44" t="s">
        <v>3254</v>
      </c>
      <c r="E1169" s="206" t="s">
        <v>3323</v>
      </c>
      <c r="F1169" s="83" t="s">
        <v>14</v>
      </c>
      <c r="G1169" s="82">
        <v>34.64</v>
      </c>
      <c r="H1169" s="169">
        <v>0</v>
      </c>
      <c r="I1169" s="201">
        <f t="shared" si="78"/>
        <v>0</v>
      </c>
      <c r="K1169" s="141">
        <f>Tabela1[[#This Row],[Količina]]-Tabela1[[#This Row],[Cena skupaj]]</f>
        <v>34.64</v>
      </c>
      <c r="L1169" s="162">
        <f>IF(Tabela1[[#This Row],[Cena za enoto]]=1,Tabela1[[#This Row],[Količina]],0)</f>
        <v>0</v>
      </c>
      <c r="M1169" s="139">
        <f>Tabela1[[#This Row],[Cena za enoto]]</f>
        <v>0</v>
      </c>
      <c r="N1169" s="139">
        <f t="shared" si="77"/>
        <v>0</v>
      </c>
    </row>
    <row r="1170" spans="1:14">
      <c r="A1170" s="139">
        <v>1164</v>
      </c>
      <c r="B1170" s="98"/>
      <c r="C1170" s="132" t="str">
        <f>IF(H1170&lt;&gt;"",COUNTA($H$12:H1170),"")</f>
        <v/>
      </c>
      <c r="D1170" s="15"/>
      <c r="E1170" s="214" t="s">
        <v>3324</v>
      </c>
      <c r="F1170" s="83"/>
      <c r="G1170" s="16"/>
      <c r="H1170" s="159"/>
      <c r="I1170" s="201" t="str">
        <f t="shared" si="78"/>
        <v/>
      </c>
      <c r="L1170" s="162">
        <f>IF(Tabela1[[#This Row],[Cena za enoto]]=1,Tabela1[[#This Row],[Količina]],0)</f>
        <v>0</v>
      </c>
      <c r="M1170" s="139">
        <f>Tabela1[[#This Row],[Cena za enoto]]</f>
        <v>0</v>
      </c>
      <c r="N1170" s="139">
        <f t="shared" si="77"/>
        <v>0</v>
      </c>
    </row>
    <row r="1171" spans="1:14" ht="22.5">
      <c r="A1171" s="139">
        <v>1165</v>
      </c>
      <c r="B1171" s="106"/>
      <c r="C1171" s="132">
        <f>IF(H1171&lt;&gt;"",COUNTA($H$12:H1171),"")</f>
        <v>664</v>
      </c>
      <c r="D1171" s="44" t="s">
        <v>3254</v>
      </c>
      <c r="E1171" s="206" t="s">
        <v>3325</v>
      </c>
      <c r="F1171" s="83" t="s">
        <v>10</v>
      </c>
      <c r="G1171" s="82">
        <v>1</v>
      </c>
      <c r="H1171" s="169">
        <v>0</v>
      </c>
      <c r="I1171" s="201">
        <f t="shared" si="78"/>
        <v>0</v>
      </c>
      <c r="K1171" s="141">
        <f>Tabela1[[#This Row],[Količina]]-Tabela1[[#This Row],[Cena skupaj]]</f>
        <v>1</v>
      </c>
      <c r="L1171" s="162">
        <f>IF(Tabela1[[#This Row],[Cena za enoto]]=1,Tabela1[[#This Row],[Količina]],0)</f>
        <v>0</v>
      </c>
      <c r="M1171" s="139">
        <f>Tabela1[[#This Row],[Cena za enoto]]</f>
        <v>0</v>
      </c>
      <c r="N1171" s="139">
        <f t="shared" si="77"/>
        <v>0</v>
      </c>
    </row>
    <row r="1172" spans="1:14" ht="22.5">
      <c r="A1172" s="139">
        <v>1166</v>
      </c>
      <c r="B1172" s="106"/>
      <c r="C1172" s="132">
        <f>IF(H1172&lt;&gt;"",COUNTA($H$12:H1172),"")</f>
        <v>665</v>
      </c>
      <c r="D1172" s="44" t="s">
        <v>3255</v>
      </c>
      <c r="E1172" s="206" t="s">
        <v>3326</v>
      </c>
      <c r="F1172" s="83" t="s">
        <v>10</v>
      </c>
      <c r="G1172" s="82">
        <v>4</v>
      </c>
      <c r="H1172" s="169">
        <v>0</v>
      </c>
      <c r="I1172" s="201">
        <f t="shared" si="78"/>
        <v>0</v>
      </c>
      <c r="K1172" s="141">
        <f>Tabela1[[#This Row],[Količina]]-Tabela1[[#This Row],[Cena skupaj]]</f>
        <v>4</v>
      </c>
      <c r="L1172" s="162">
        <f>IF(Tabela1[[#This Row],[Cena za enoto]]=1,Tabela1[[#This Row],[Količina]],0)</f>
        <v>0</v>
      </c>
      <c r="M1172" s="139">
        <f>Tabela1[[#This Row],[Cena za enoto]]</f>
        <v>0</v>
      </c>
      <c r="N1172" s="139">
        <f t="shared" si="77"/>
        <v>0</v>
      </c>
    </row>
    <row r="1173" spans="1:14" ht="22.5">
      <c r="A1173" s="139">
        <v>1167</v>
      </c>
      <c r="B1173" s="106"/>
      <c r="C1173" s="132">
        <f>IF(H1173&lt;&gt;"",COUNTA($H$12:H1173),"")</f>
        <v>666</v>
      </c>
      <c r="D1173" s="44" t="s">
        <v>3256</v>
      </c>
      <c r="E1173" s="206" t="s">
        <v>3327</v>
      </c>
      <c r="F1173" s="83" t="s">
        <v>10</v>
      </c>
      <c r="G1173" s="82">
        <v>1</v>
      </c>
      <c r="H1173" s="169">
        <v>0</v>
      </c>
      <c r="I1173" s="201">
        <f t="shared" si="78"/>
        <v>0</v>
      </c>
      <c r="K1173" s="141">
        <f>Tabela1[[#This Row],[Količina]]-Tabela1[[#This Row],[Cena skupaj]]</f>
        <v>1</v>
      </c>
      <c r="L1173" s="162">
        <f>IF(Tabela1[[#This Row],[Cena za enoto]]=1,Tabela1[[#This Row],[Količina]],0)</f>
        <v>0</v>
      </c>
      <c r="M1173" s="139">
        <f>Tabela1[[#This Row],[Cena za enoto]]</f>
        <v>0</v>
      </c>
      <c r="N1173" s="139">
        <f t="shared" si="77"/>
        <v>0</v>
      </c>
    </row>
    <row r="1174" spans="1:14">
      <c r="A1174" s="139">
        <v>1168</v>
      </c>
      <c r="B1174" s="98"/>
      <c r="C1174" s="132" t="str">
        <f>IF(H1174&lt;&gt;"",COUNTA($H$12:H1174),"")</f>
        <v/>
      </c>
      <c r="D1174" s="15"/>
      <c r="E1174" s="214" t="s">
        <v>3328</v>
      </c>
      <c r="F1174" s="83"/>
      <c r="G1174" s="16"/>
      <c r="H1174" s="159"/>
      <c r="I1174" s="201" t="str">
        <f t="shared" si="78"/>
        <v/>
      </c>
      <c r="L1174" s="162">
        <f>IF(Tabela1[[#This Row],[Cena za enoto]]=1,Tabela1[[#This Row],[Količina]],0)</f>
        <v>0</v>
      </c>
      <c r="M1174" s="139">
        <f>Tabela1[[#This Row],[Cena za enoto]]</f>
        <v>0</v>
      </c>
      <c r="N1174" s="139">
        <f t="shared" si="77"/>
        <v>0</v>
      </c>
    </row>
    <row r="1175" spans="1:14">
      <c r="A1175" s="139">
        <v>1169</v>
      </c>
      <c r="B1175" s="106"/>
      <c r="C1175" s="132">
        <f>IF(H1175&lt;&gt;"",COUNTA($H$12:H1175),"")</f>
        <v>667</v>
      </c>
      <c r="D1175" s="44" t="s">
        <v>3254</v>
      </c>
      <c r="E1175" s="206" t="s">
        <v>3329</v>
      </c>
      <c r="F1175" s="83" t="s">
        <v>14</v>
      </c>
      <c r="G1175" s="82">
        <v>34.64</v>
      </c>
      <c r="H1175" s="169">
        <v>0</v>
      </c>
      <c r="I1175" s="201">
        <f t="shared" si="78"/>
        <v>0</v>
      </c>
      <c r="K1175" s="141">
        <f>Tabela1[[#This Row],[Količina]]-Tabela1[[#This Row],[Cena skupaj]]</f>
        <v>34.64</v>
      </c>
      <c r="L1175" s="162">
        <f>IF(Tabela1[[#This Row],[Cena za enoto]]=1,Tabela1[[#This Row],[Količina]],0)</f>
        <v>0</v>
      </c>
      <c r="M1175" s="139">
        <f>Tabela1[[#This Row],[Cena za enoto]]</f>
        <v>0</v>
      </c>
      <c r="N1175" s="139">
        <f t="shared" si="77"/>
        <v>0</v>
      </c>
    </row>
    <row r="1176" spans="1:14">
      <c r="A1176" s="139">
        <v>1170</v>
      </c>
      <c r="B1176" s="98"/>
      <c r="C1176" s="132" t="str">
        <f>IF(H1176&lt;&gt;"",COUNTA($H$12:H1176),"")</f>
        <v/>
      </c>
      <c r="D1176" s="15"/>
      <c r="E1176" s="214" t="s">
        <v>3401</v>
      </c>
      <c r="F1176" s="83"/>
      <c r="G1176" s="16"/>
      <c r="H1176" s="159"/>
      <c r="I1176" s="201" t="str">
        <f t="shared" si="78"/>
        <v/>
      </c>
      <c r="L1176" s="162">
        <f>IF(Tabela1[[#This Row],[Cena za enoto]]=1,Tabela1[[#This Row],[Količina]],0)</f>
        <v>0</v>
      </c>
      <c r="M1176" s="139">
        <f>Tabela1[[#This Row],[Cena za enoto]]</f>
        <v>0</v>
      </c>
      <c r="N1176" s="139">
        <f t="shared" si="77"/>
        <v>0</v>
      </c>
    </row>
    <row r="1177" spans="1:14">
      <c r="A1177" s="139">
        <v>1171</v>
      </c>
      <c r="B1177" s="106"/>
      <c r="C1177" s="132">
        <f>IF(H1177&lt;&gt;"",COUNTA($H$12:H1177),"")</f>
        <v>668</v>
      </c>
      <c r="D1177" s="44" t="s">
        <v>3254</v>
      </c>
      <c r="E1177" s="206" t="s">
        <v>3330</v>
      </c>
      <c r="F1177" s="83" t="s">
        <v>10</v>
      </c>
      <c r="G1177" s="82">
        <v>6</v>
      </c>
      <c r="H1177" s="169">
        <v>0</v>
      </c>
      <c r="I1177" s="201">
        <f t="shared" si="78"/>
        <v>0</v>
      </c>
      <c r="K1177" s="141">
        <f>Tabela1[[#This Row],[Količina]]-Tabela1[[#This Row],[Cena skupaj]]</f>
        <v>6</v>
      </c>
      <c r="L1177" s="162">
        <f>IF(Tabela1[[#This Row],[Cena za enoto]]=1,Tabela1[[#This Row],[Količina]],0)</f>
        <v>0</v>
      </c>
      <c r="M1177" s="139">
        <f>Tabela1[[#This Row],[Cena za enoto]]</f>
        <v>0</v>
      </c>
      <c r="N1177" s="139">
        <f t="shared" si="77"/>
        <v>0</v>
      </c>
    </row>
    <row r="1178" spans="1:14">
      <c r="A1178" s="139">
        <v>1172</v>
      </c>
      <c r="B1178" s="106"/>
      <c r="C1178" s="132">
        <f>IF(H1178&lt;&gt;"",COUNTA($H$12:H1178),"")</f>
        <v>669</v>
      </c>
      <c r="D1178" s="44" t="s">
        <v>3255</v>
      </c>
      <c r="E1178" s="206" t="s">
        <v>3331</v>
      </c>
      <c r="F1178" s="83" t="s">
        <v>14</v>
      </c>
      <c r="G1178" s="82">
        <v>9.1</v>
      </c>
      <c r="H1178" s="169">
        <v>0</v>
      </c>
      <c r="I1178" s="201">
        <f t="shared" si="78"/>
        <v>0</v>
      </c>
      <c r="K1178" s="141">
        <f>Tabela1[[#This Row],[Količina]]-Tabela1[[#This Row],[Cena skupaj]]</f>
        <v>9.1</v>
      </c>
      <c r="L1178" s="162">
        <f>IF(Tabela1[[#This Row],[Cena za enoto]]=1,Tabela1[[#This Row],[Količina]],0)</f>
        <v>0</v>
      </c>
      <c r="M1178" s="139">
        <f>Tabela1[[#This Row],[Cena za enoto]]</f>
        <v>0</v>
      </c>
      <c r="N1178" s="139">
        <f t="shared" si="77"/>
        <v>0</v>
      </c>
    </row>
    <row r="1179" spans="1:14">
      <c r="A1179" s="139">
        <v>1173</v>
      </c>
      <c r="B1179" s="106"/>
      <c r="C1179" s="132">
        <f>IF(H1179&lt;&gt;"",COUNTA($H$12:H1179),"")</f>
        <v>670</v>
      </c>
      <c r="D1179" s="44" t="s">
        <v>3256</v>
      </c>
      <c r="E1179" s="206" t="s">
        <v>3332</v>
      </c>
      <c r="F1179" s="83" t="s">
        <v>10</v>
      </c>
      <c r="G1179" s="82">
        <v>6</v>
      </c>
      <c r="H1179" s="169">
        <v>0</v>
      </c>
      <c r="I1179" s="201">
        <f t="shared" si="78"/>
        <v>0</v>
      </c>
      <c r="K1179" s="141">
        <f>Tabela1[[#This Row],[Količina]]-Tabela1[[#This Row],[Cena skupaj]]</f>
        <v>6</v>
      </c>
      <c r="L1179" s="162">
        <f>IF(Tabela1[[#This Row],[Cena za enoto]]=1,Tabela1[[#This Row],[Količina]],0)</f>
        <v>0</v>
      </c>
      <c r="M1179" s="139">
        <f>Tabela1[[#This Row],[Cena za enoto]]</f>
        <v>0</v>
      </c>
      <c r="N1179" s="139">
        <f t="shared" si="77"/>
        <v>0</v>
      </c>
    </row>
    <row r="1180" spans="1:14">
      <c r="A1180" s="139">
        <v>1174</v>
      </c>
      <c r="B1180" s="93">
        <v>3</v>
      </c>
      <c r="C1180" s="192" t="str">
        <f>IF(H1180&lt;&gt;"",COUNTA($H$12:H1180),"")</f>
        <v/>
      </c>
      <c r="D1180" s="14"/>
      <c r="E1180" s="193" t="s">
        <v>3333</v>
      </c>
      <c r="F1180" s="114"/>
      <c r="G1180" s="37"/>
      <c r="H1180" s="160"/>
      <c r="I1180" s="158">
        <f>SUM(I1181:I1191)</f>
        <v>0</v>
      </c>
      <c r="K1180" s="141">
        <f>Tabela1[[#This Row],[Količina]]-Tabela1[[#This Row],[Cena skupaj]]</f>
        <v>0</v>
      </c>
      <c r="L1180" s="162">
        <f>IF(Tabela1[[#This Row],[Cena za enoto]]=1,Tabela1[[#This Row],[Količina]],0)</f>
        <v>0</v>
      </c>
      <c r="M1180" s="139">
        <f>Tabela1[[#This Row],[Cena za enoto]]</f>
        <v>0</v>
      </c>
      <c r="N1180" s="139">
        <f t="shared" si="77"/>
        <v>0</v>
      </c>
    </row>
    <row r="1181" spans="1:14">
      <c r="A1181" s="139">
        <v>1175</v>
      </c>
      <c r="B1181" s="106"/>
      <c r="C1181" s="132" t="str">
        <f>IF(H1181&lt;&gt;"",COUNTA($H$12:H1181),"")</f>
        <v/>
      </c>
      <c r="D1181" s="44"/>
      <c r="E1181" s="221" t="s">
        <v>3402</v>
      </c>
      <c r="F1181" s="222"/>
      <c r="G1181" s="82"/>
      <c r="H1181" s="159"/>
      <c r="I1181" s="201" t="str">
        <f t="shared" ref="I1181:I1191" si="79">IF(ISNUMBER(G1181),ROUND(G1181*H1181,2),"")</f>
        <v/>
      </c>
      <c r="L1181" s="162">
        <f>IF(Tabela1[[#This Row],[Cena za enoto]]=1,Tabela1[[#This Row],[Količina]],0)</f>
        <v>0</v>
      </c>
      <c r="M1181" s="139">
        <f>Tabela1[[#This Row],[Cena za enoto]]</f>
        <v>0</v>
      </c>
      <c r="N1181" s="139">
        <f t="shared" si="77"/>
        <v>0</v>
      </c>
    </row>
    <row r="1182" spans="1:14">
      <c r="A1182" s="139">
        <v>1176</v>
      </c>
      <c r="B1182" s="106"/>
      <c r="C1182" s="132">
        <f>IF(H1182&lt;&gt;"",COUNTA($H$12:H1182),"")</f>
        <v>671</v>
      </c>
      <c r="D1182" s="44" t="s">
        <v>3254</v>
      </c>
      <c r="E1182" s="206" t="s">
        <v>3323</v>
      </c>
      <c r="F1182" s="83" t="s">
        <v>14</v>
      </c>
      <c r="G1182" s="82">
        <v>21</v>
      </c>
      <c r="H1182" s="169">
        <v>0</v>
      </c>
      <c r="I1182" s="201">
        <f t="shared" si="79"/>
        <v>0</v>
      </c>
      <c r="K1182" s="141">
        <f>Tabela1[[#This Row],[Količina]]-Tabela1[[#This Row],[Cena skupaj]]</f>
        <v>21</v>
      </c>
      <c r="L1182" s="162">
        <f>IF(Tabela1[[#This Row],[Cena za enoto]]=1,Tabela1[[#This Row],[Količina]],0)</f>
        <v>0</v>
      </c>
      <c r="M1182" s="139">
        <f>Tabela1[[#This Row],[Cena za enoto]]</f>
        <v>0</v>
      </c>
      <c r="N1182" s="139">
        <f t="shared" si="77"/>
        <v>0</v>
      </c>
    </row>
    <row r="1183" spans="1:14">
      <c r="A1183" s="139">
        <v>1177</v>
      </c>
      <c r="B1183" s="106"/>
      <c r="C1183" s="132" t="str">
        <f>IF(H1183&lt;&gt;"",COUNTA($H$12:H1183),"")</f>
        <v/>
      </c>
      <c r="D1183" s="44"/>
      <c r="E1183" s="221" t="s">
        <v>3403</v>
      </c>
      <c r="F1183" s="222"/>
      <c r="G1183" s="82"/>
      <c r="H1183" s="159"/>
      <c r="I1183" s="201" t="str">
        <f t="shared" si="79"/>
        <v/>
      </c>
      <c r="L1183" s="162">
        <f>IF(Tabela1[[#This Row],[Cena za enoto]]=1,Tabela1[[#This Row],[Količina]],0)</f>
        <v>0</v>
      </c>
      <c r="M1183" s="139">
        <f>Tabela1[[#This Row],[Cena za enoto]]</f>
        <v>0</v>
      </c>
      <c r="N1183" s="139">
        <f t="shared" si="77"/>
        <v>0</v>
      </c>
    </row>
    <row r="1184" spans="1:14" ht="22.5">
      <c r="A1184" s="139">
        <v>1178</v>
      </c>
      <c r="B1184" s="106"/>
      <c r="C1184" s="132">
        <f>IF(H1184&lt;&gt;"",COUNTA($H$12:H1184),"")</f>
        <v>672</v>
      </c>
      <c r="D1184" s="44" t="s">
        <v>3254</v>
      </c>
      <c r="E1184" s="206" t="s">
        <v>3334</v>
      </c>
      <c r="F1184" s="83" t="s">
        <v>10</v>
      </c>
      <c r="G1184" s="82">
        <v>4</v>
      </c>
      <c r="H1184" s="169">
        <v>0</v>
      </c>
      <c r="I1184" s="201">
        <f t="shared" si="79"/>
        <v>0</v>
      </c>
      <c r="K1184" s="141">
        <f>Tabela1[[#This Row],[Količina]]-Tabela1[[#This Row],[Cena skupaj]]</f>
        <v>4</v>
      </c>
      <c r="L1184" s="162">
        <f>IF(Tabela1[[#This Row],[Cena za enoto]]=1,Tabela1[[#This Row],[Količina]],0)</f>
        <v>0</v>
      </c>
      <c r="M1184" s="139">
        <f>Tabela1[[#This Row],[Cena za enoto]]</f>
        <v>0</v>
      </c>
      <c r="N1184" s="139">
        <f t="shared" si="77"/>
        <v>0</v>
      </c>
    </row>
    <row r="1185" spans="1:14">
      <c r="A1185" s="139">
        <v>1179</v>
      </c>
      <c r="B1185" s="106"/>
      <c r="C1185" s="132" t="str">
        <f>IF(H1185&lt;&gt;"",COUNTA($H$12:H1185),"")</f>
        <v/>
      </c>
      <c r="D1185" s="44"/>
      <c r="E1185" s="221" t="s">
        <v>3404</v>
      </c>
      <c r="F1185" s="222"/>
      <c r="G1185" s="82"/>
      <c r="H1185" s="159"/>
      <c r="I1185" s="201" t="str">
        <f t="shared" si="79"/>
        <v/>
      </c>
      <c r="L1185" s="162">
        <f>IF(Tabela1[[#This Row],[Cena za enoto]]=1,Tabela1[[#This Row],[Količina]],0)</f>
        <v>0</v>
      </c>
      <c r="M1185" s="139">
        <f>Tabela1[[#This Row],[Cena za enoto]]</f>
        <v>0</v>
      </c>
      <c r="N1185" s="139">
        <f t="shared" si="77"/>
        <v>0</v>
      </c>
    </row>
    <row r="1186" spans="1:14">
      <c r="A1186" s="139">
        <v>1180</v>
      </c>
      <c r="B1186" s="106"/>
      <c r="C1186" s="132">
        <f>IF(H1186&lt;&gt;"",COUNTA($H$12:H1186),"")</f>
        <v>673</v>
      </c>
      <c r="D1186" s="44" t="s">
        <v>3254</v>
      </c>
      <c r="E1186" s="206" t="s">
        <v>3329</v>
      </c>
      <c r="F1186" s="83" t="s">
        <v>14</v>
      </c>
      <c r="G1186" s="82">
        <v>21</v>
      </c>
      <c r="H1186" s="169">
        <v>0</v>
      </c>
      <c r="I1186" s="201">
        <f t="shared" si="79"/>
        <v>0</v>
      </c>
      <c r="K1186" s="141">
        <f>Tabela1[[#This Row],[Količina]]-Tabela1[[#This Row],[Cena skupaj]]</f>
        <v>21</v>
      </c>
      <c r="L1186" s="162">
        <f>IF(Tabela1[[#This Row],[Cena za enoto]]=1,Tabela1[[#This Row],[Količina]],0)</f>
        <v>0</v>
      </c>
      <c r="M1186" s="139">
        <f>Tabela1[[#This Row],[Cena za enoto]]</f>
        <v>0</v>
      </c>
      <c r="N1186" s="139">
        <f t="shared" si="77"/>
        <v>0</v>
      </c>
    </row>
    <row r="1187" spans="1:14">
      <c r="A1187" s="139">
        <v>1181</v>
      </c>
      <c r="B1187" s="106"/>
      <c r="C1187" s="132" t="str">
        <f>IF(H1187&lt;&gt;"",COUNTA($H$12:H1187),"")</f>
        <v/>
      </c>
      <c r="D1187" s="44"/>
      <c r="E1187" s="221" t="s">
        <v>3405</v>
      </c>
      <c r="F1187" s="222"/>
      <c r="G1187" s="82"/>
      <c r="H1187" s="159"/>
      <c r="I1187" s="201" t="str">
        <f t="shared" si="79"/>
        <v/>
      </c>
      <c r="L1187" s="162">
        <f>IF(Tabela1[[#This Row],[Cena za enoto]]=1,Tabela1[[#This Row],[Količina]],0)</f>
        <v>0</v>
      </c>
      <c r="M1187" s="139">
        <f>Tabela1[[#This Row],[Cena za enoto]]</f>
        <v>0</v>
      </c>
      <c r="N1187" s="139">
        <f t="shared" si="77"/>
        <v>0</v>
      </c>
    </row>
    <row r="1188" spans="1:14">
      <c r="A1188" s="139">
        <v>1182</v>
      </c>
      <c r="B1188" s="106"/>
      <c r="C1188" s="132">
        <f>IF(H1188&lt;&gt;"",COUNTA($H$12:H1188),"")</f>
        <v>674</v>
      </c>
      <c r="D1188" s="44" t="s">
        <v>3254</v>
      </c>
      <c r="E1188" s="206" t="s">
        <v>3330</v>
      </c>
      <c r="F1188" s="83" t="s">
        <v>10</v>
      </c>
      <c r="G1188" s="82">
        <v>4</v>
      </c>
      <c r="H1188" s="169">
        <v>0</v>
      </c>
      <c r="I1188" s="201">
        <f t="shared" si="79"/>
        <v>0</v>
      </c>
      <c r="K1188" s="141">
        <f>Tabela1[[#This Row],[Količina]]-Tabela1[[#This Row],[Cena skupaj]]</f>
        <v>4</v>
      </c>
      <c r="L1188" s="162">
        <f>IF(Tabela1[[#This Row],[Cena za enoto]]=1,Tabela1[[#This Row],[Količina]],0)</f>
        <v>0</v>
      </c>
      <c r="M1188" s="139">
        <f>Tabela1[[#This Row],[Cena za enoto]]</f>
        <v>0</v>
      </c>
      <c r="N1188" s="139">
        <f t="shared" si="77"/>
        <v>0</v>
      </c>
    </row>
    <row r="1189" spans="1:14">
      <c r="A1189" s="139">
        <v>1183</v>
      </c>
      <c r="B1189" s="106"/>
      <c r="C1189" s="132">
        <f>IF(H1189&lt;&gt;"",COUNTA($H$12:H1189),"")</f>
        <v>675</v>
      </c>
      <c r="D1189" s="44" t="s">
        <v>3255</v>
      </c>
      <c r="E1189" s="206" t="s">
        <v>3332</v>
      </c>
      <c r="F1189" s="83" t="s">
        <v>10</v>
      </c>
      <c r="G1189" s="82">
        <v>4</v>
      </c>
      <c r="H1189" s="169">
        <v>0</v>
      </c>
      <c r="I1189" s="201">
        <f t="shared" si="79"/>
        <v>0</v>
      </c>
      <c r="K1189" s="141">
        <f>Tabela1[[#This Row],[Količina]]-Tabela1[[#This Row],[Cena skupaj]]</f>
        <v>4</v>
      </c>
      <c r="L1189" s="162">
        <f>IF(Tabela1[[#This Row],[Cena za enoto]]=1,Tabela1[[#This Row],[Količina]],0)</f>
        <v>0</v>
      </c>
      <c r="M1189" s="139">
        <f>Tabela1[[#This Row],[Cena za enoto]]</f>
        <v>0</v>
      </c>
      <c r="N1189" s="139">
        <f t="shared" si="77"/>
        <v>0</v>
      </c>
    </row>
    <row r="1190" spans="1:14">
      <c r="A1190" s="139">
        <v>1184</v>
      </c>
      <c r="B1190" s="106"/>
      <c r="C1190" s="132">
        <f>IF(H1190&lt;&gt;"",COUNTA($H$12:H1190),"")</f>
        <v>676</v>
      </c>
      <c r="D1190" s="44" t="s">
        <v>3256</v>
      </c>
      <c r="E1190" s="206" t="s">
        <v>3335</v>
      </c>
      <c r="F1190" s="83" t="s">
        <v>14</v>
      </c>
      <c r="G1190" s="82">
        <v>2</v>
      </c>
      <c r="H1190" s="169">
        <v>0</v>
      </c>
      <c r="I1190" s="201">
        <f t="shared" si="79"/>
        <v>0</v>
      </c>
      <c r="K1190" s="141">
        <f>Tabela1[[#This Row],[Količina]]-Tabela1[[#This Row],[Cena skupaj]]</f>
        <v>2</v>
      </c>
      <c r="L1190" s="162">
        <f>IF(Tabela1[[#This Row],[Cena za enoto]]=1,Tabela1[[#This Row],[Količina]],0)</f>
        <v>0</v>
      </c>
      <c r="M1190" s="139">
        <f>Tabela1[[#This Row],[Cena za enoto]]</f>
        <v>0</v>
      </c>
      <c r="N1190" s="139">
        <f t="shared" si="77"/>
        <v>0</v>
      </c>
    </row>
    <row r="1191" spans="1:14">
      <c r="A1191" s="139">
        <v>1185</v>
      </c>
      <c r="B1191" s="106"/>
      <c r="C1191" s="132">
        <f>IF(H1191&lt;&gt;"",COUNTA($H$12:H1191),"")</f>
        <v>677</v>
      </c>
      <c r="D1191" s="44" t="s">
        <v>3257</v>
      </c>
      <c r="E1191" s="206" t="s">
        <v>3336</v>
      </c>
      <c r="F1191" s="83" t="s">
        <v>14</v>
      </c>
      <c r="G1191" s="82">
        <v>2</v>
      </c>
      <c r="H1191" s="169">
        <v>0</v>
      </c>
      <c r="I1191" s="201">
        <f t="shared" si="79"/>
        <v>0</v>
      </c>
      <c r="K1191" s="141">
        <f>Tabela1[[#This Row],[Količina]]-Tabela1[[#This Row],[Cena skupaj]]</f>
        <v>2</v>
      </c>
      <c r="L1191" s="162">
        <f>IF(Tabela1[[#This Row],[Cena za enoto]]=1,Tabela1[[#This Row],[Količina]],0)</f>
        <v>0</v>
      </c>
      <c r="M1191" s="139">
        <f>Tabela1[[#This Row],[Cena za enoto]]</f>
        <v>0</v>
      </c>
      <c r="N1191" s="139">
        <f t="shared" si="77"/>
        <v>0</v>
      </c>
    </row>
    <row r="1192" spans="1:14">
      <c r="A1192" s="139">
        <v>1186</v>
      </c>
      <c r="B1192" s="93">
        <v>3</v>
      </c>
      <c r="C1192" s="192" t="str">
        <f>IF(H1192&lt;&gt;"",COUNTA($H$12:H1192),"")</f>
        <v/>
      </c>
      <c r="D1192" s="14"/>
      <c r="E1192" s="193" t="s">
        <v>3337</v>
      </c>
      <c r="F1192" s="114"/>
      <c r="G1192" s="37"/>
      <c r="H1192" s="160"/>
      <c r="I1192" s="158">
        <f>SUM(I1193:I1204)</f>
        <v>0</v>
      </c>
      <c r="K1192" s="141">
        <f>Tabela1[[#This Row],[Količina]]-Tabela1[[#This Row],[Cena skupaj]]</f>
        <v>0</v>
      </c>
      <c r="L1192" s="162">
        <f>IF(Tabela1[[#This Row],[Cena za enoto]]=1,Tabela1[[#This Row],[Količina]],0)</f>
        <v>0</v>
      </c>
      <c r="M1192" s="139">
        <f>Tabela1[[#This Row],[Cena za enoto]]</f>
        <v>0</v>
      </c>
      <c r="N1192" s="139">
        <f t="shared" si="77"/>
        <v>0</v>
      </c>
    </row>
    <row r="1193" spans="1:14">
      <c r="A1193" s="139">
        <v>1187</v>
      </c>
      <c r="B1193" s="106"/>
      <c r="C1193" s="132" t="str">
        <f>IF(H1193&lt;&gt;"",COUNTA($H$12:H1193),"")</f>
        <v/>
      </c>
      <c r="D1193" s="44"/>
      <c r="E1193" s="221" t="s">
        <v>3406</v>
      </c>
      <c r="F1193" s="222"/>
      <c r="G1193" s="82"/>
      <c r="H1193" s="159"/>
      <c r="I1193" s="201" t="str">
        <f t="shared" ref="I1193:I1204" si="80">IF(ISNUMBER(G1193),ROUND(G1193*H1193,2),"")</f>
        <v/>
      </c>
      <c r="L1193" s="162">
        <f>IF(Tabela1[[#This Row],[Cena za enoto]]=1,Tabela1[[#This Row],[Količina]],0)</f>
        <v>0</v>
      </c>
      <c r="M1193" s="139">
        <f>Tabela1[[#This Row],[Cena za enoto]]</f>
        <v>0</v>
      </c>
      <c r="N1193" s="139">
        <f t="shared" si="77"/>
        <v>0</v>
      </c>
    </row>
    <row r="1194" spans="1:14">
      <c r="A1194" s="139">
        <v>1188</v>
      </c>
      <c r="B1194" s="106"/>
      <c r="C1194" s="132">
        <f>IF(H1194&lt;&gt;"",COUNTA($H$12:H1194),"")</f>
        <v>678</v>
      </c>
      <c r="D1194" s="44" t="s">
        <v>3254</v>
      </c>
      <c r="E1194" s="206" t="s">
        <v>3323</v>
      </c>
      <c r="F1194" s="83" t="s">
        <v>14</v>
      </c>
      <c r="G1194" s="82">
        <v>30.240000000000002</v>
      </c>
      <c r="H1194" s="169">
        <v>0</v>
      </c>
      <c r="I1194" s="201">
        <f t="shared" si="80"/>
        <v>0</v>
      </c>
      <c r="K1194" s="141">
        <f>Tabela1[[#This Row],[Količina]]-Tabela1[[#This Row],[Cena skupaj]]</f>
        <v>30.240000000000002</v>
      </c>
      <c r="L1194" s="162">
        <f>IF(Tabela1[[#This Row],[Cena za enoto]]=1,Tabela1[[#This Row],[Količina]],0)</f>
        <v>0</v>
      </c>
      <c r="M1194" s="139">
        <f>Tabela1[[#This Row],[Cena za enoto]]</f>
        <v>0</v>
      </c>
      <c r="N1194" s="139">
        <f t="shared" si="77"/>
        <v>0</v>
      </c>
    </row>
    <row r="1195" spans="1:14">
      <c r="A1195" s="139">
        <v>1189</v>
      </c>
      <c r="B1195" s="106"/>
      <c r="C1195" s="132" t="str">
        <f>IF(H1195&lt;&gt;"",COUNTA($H$12:H1195),"")</f>
        <v/>
      </c>
      <c r="D1195" s="44"/>
      <c r="E1195" s="221" t="s">
        <v>3407</v>
      </c>
      <c r="F1195" s="222"/>
      <c r="G1195" s="82"/>
      <c r="H1195" s="159"/>
      <c r="I1195" s="201" t="str">
        <f t="shared" si="80"/>
        <v/>
      </c>
      <c r="L1195" s="162">
        <f>IF(Tabela1[[#This Row],[Cena za enoto]]=1,Tabela1[[#This Row],[Količina]],0)</f>
        <v>0</v>
      </c>
      <c r="M1195" s="139">
        <f>Tabela1[[#This Row],[Cena za enoto]]</f>
        <v>0</v>
      </c>
      <c r="N1195" s="139">
        <f t="shared" si="77"/>
        <v>0</v>
      </c>
    </row>
    <row r="1196" spans="1:14" ht="33.75">
      <c r="A1196" s="139">
        <v>1190</v>
      </c>
      <c r="B1196" s="106"/>
      <c r="C1196" s="132">
        <f>IF(H1196&lt;&gt;"",COUNTA($H$12:H1196),"")</f>
        <v>679</v>
      </c>
      <c r="D1196" s="44" t="s">
        <v>3254</v>
      </c>
      <c r="E1196" s="206" t="s">
        <v>3338</v>
      </c>
      <c r="F1196" s="83" t="s">
        <v>10</v>
      </c>
      <c r="G1196" s="82">
        <v>2</v>
      </c>
      <c r="H1196" s="169">
        <v>0</v>
      </c>
      <c r="I1196" s="201">
        <f t="shared" si="80"/>
        <v>0</v>
      </c>
      <c r="K1196" s="141">
        <f>Tabela1[[#This Row],[Količina]]-Tabela1[[#This Row],[Cena skupaj]]</f>
        <v>2</v>
      </c>
      <c r="L1196" s="162">
        <f>IF(Tabela1[[#This Row],[Cena za enoto]]=1,Tabela1[[#This Row],[Količina]],0)</f>
        <v>0</v>
      </c>
      <c r="M1196" s="139">
        <f>Tabela1[[#This Row],[Cena za enoto]]</f>
        <v>0</v>
      </c>
      <c r="N1196" s="139">
        <f t="shared" si="77"/>
        <v>0</v>
      </c>
    </row>
    <row r="1197" spans="1:14" ht="22.5">
      <c r="A1197" s="139">
        <v>1191</v>
      </c>
      <c r="B1197" s="106"/>
      <c r="C1197" s="132">
        <f>IF(H1197&lt;&gt;"",COUNTA($H$12:H1197),"")</f>
        <v>680</v>
      </c>
      <c r="D1197" s="44" t="s">
        <v>3255</v>
      </c>
      <c r="E1197" s="206" t="s">
        <v>3339</v>
      </c>
      <c r="F1197" s="83" t="s">
        <v>10</v>
      </c>
      <c r="G1197" s="82">
        <v>2</v>
      </c>
      <c r="H1197" s="169">
        <v>0</v>
      </c>
      <c r="I1197" s="201">
        <f t="shared" si="80"/>
        <v>0</v>
      </c>
      <c r="K1197" s="141">
        <f>Tabela1[[#This Row],[Količina]]-Tabela1[[#This Row],[Cena skupaj]]</f>
        <v>2</v>
      </c>
      <c r="L1197" s="162">
        <f>IF(Tabela1[[#This Row],[Cena za enoto]]=1,Tabela1[[#This Row],[Količina]],0)</f>
        <v>0</v>
      </c>
      <c r="M1197" s="139">
        <f>Tabela1[[#This Row],[Cena za enoto]]</f>
        <v>0</v>
      </c>
      <c r="N1197" s="139">
        <f t="shared" si="77"/>
        <v>0</v>
      </c>
    </row>
    <row r="1198" spans="1:14">
      <c r="A1198" s="139">
        <v>1192</v>
      </c>
      <c r="B1198" s="106"/>
      <c r="C1198" s="132" t="str">
        <f>IF(H1198&lt;&gt;"",COUNTA($H$12:H1198),"")</f>
        <v/>
      </c>
      <c r="D1198" s="44"/>
      <c r="E1198" s="221" t="s">
        <v>3408</v>
      </c>
      <c r="F1198" s="222"/>
      <c r="G1198" s="82"/>
      <c r="H1198" s="159"/>
      <c r="I1198" s="201" t="str">
        <f t="shared" si="80"/>
        <v/>
      </c>
      <c r="L1198" s="162">
        <f>IF(Tabela1[[#This Row],[Cena za enoto]]=1,Tabela1[[#This Row],[Količina]],0)</f>
        <v>0</v>
      </c>
      <c r="M1198" s="139">
        <f>Tabela1[[#This Row],[Cena za enoto]]</f>
        <v>0</v>
      </c>
      <c r="N1198" s="139">
        <f t="shared" si="77"/>
        <v>0</v>
      </c>
    </row>
    <row r="1199" spans="1:14">
      <c r="A1199" s="139">
        <v>1193</v>
      </c>
      <c r="B1199" s="106"/>
      <c r="C1199" s="132">
        <f>IF(H1199&lt;&gt;"",COUNTA($H$12:H1199),"")</f>
        <v>681</v>
      </c>
      <c r="D1199" s="44" t="s">
        <v>3254</v>
      </c>
      <c r="E1199" s="206" t="s">
        <v>3329</v>
      </c>
      <c r="F1199" s="83" t="s">
        <v>14</v>
      </c>
      <c r="G1199" s="82">
        <v>30.240000000000002</v>
      </c>
      <c r="H1199" s="169">
        <v>0</v>
      </c>
      <c r="I1199" s="201">
        <f t="shared" si="80"/>
        <v>0</v>
      </c>
      <c r="K1199" s="141">
        <f>Tabela1[[#This Row],[Količina]]-Tabela1[[#This Row],[Cena skupaj]]</f>
        <v>30.240000000000002</v>
      </c>
      <c r="L1199" s="162">
        <f>IF(Tabela1[[#This Row],[Cena za enoto]]=1,Tabela1[[#This Row],[Količina]],0)</f>
        <v>0</v>
      </c>
      <c r="M1199" s="139">
        <f>Tabela1[[#This Row],[Cena za enoto]]</f>
        <v>0</v>
      </c>
      <c r="N1199" s="139">
        <f t="shared" si="77"/>
        <v>0</v>
      </c>
    </row>
    <row r="1200" spans="1:14">
      <c r="A1200" s="139">
        <v>1194</v>
      </c>
      <c r="B1200" s="106"/>
      <c r="C1200" s="132" t="str">
        <f>IF(H1200&lt;&gt;"",COUNTA($H$12:H1200),"")</f>
        <v/>
      </c>
      <c r="D1200" s="44"/>
      <c r="E1200" s="221" t="s">
        <v>3409</v>
      </c>
      <c r="F1200" s="222"/>
      <c r="G1200" s="82"/>
      <c r="H1200" s="159"/>
      <c r="I1200" s="201" t="str">
        <f t="shared" si="80"/>
        <v/>
      </c>
      <c r="L1200" s="162">
        <f>IF(Tabela1[[#This Row],[Cena za enoto]]=1,Tabela1[[#This Row],[Količina]],0)</f>
        <v>0</v>
      </c>
      <c r="M1200" s="139">
        <f>Tabela1[[#This Row],[Cena za enoto]]</f>
        <v>0</v>
      </c>
      <c r="N1200" s="139">
        <f t="shared" si="77"/>
        <v>0</v>
      </c>
    </row>
    <row r="1201" spans="1:14">
      <c r="A1201" s="139">
        <v>1195</v>
      </c>
      <c r="B1201" s="106"/>
      <c r="C1201" s="132">
        <f>IF(H1201&lt;&gt;"",COUNTA($H$12:H1201),"")</f>
        <v>682</v>
      </c>
      <c r="D1201" s="44" t="s">
        <v>3254</v>
      </c>
      <c r="E1201" s="206" t="s">
        <v>3330</v>
      </c>
      <c r="F1201" s="83" t="s">
        <v>10</v>
      </c>
      <c r="G1201" s="82">
        <v>4</v>
      </c>
      <c r="H1201" s="169">
        <v>0</v>
      </c>
      <c r="I1201" s="201">
        <f t="shared" si="80"/>
        <v>0</v>
      </c>
      <c r="K1201" s="141">
        <f>Tabela1[[#This Row],[Količina]]-Tabela1[[#This Row],[Cena skupaj]]</f>
        <v>4</v>
      </c>
      <c r="L1201" s="162">
        <f>IF(Tabela1[[#This Row],[Cena za enoto]]=1,Tabela1[[#This Row],[Količina]],0)</f>
        <v>0</v>
      </c>
      <c r="M1201" s="139">
        <f>Tabela1[[#This Row],[Cena za enoto]]</f>
        <v>0</v>
      </c>
      <c r="N1201" s="139">
        <f t="shared" si="77"/>
        <v>0</v>
      </c>
    </row>
    <row r="1202" spans="1:14">
      <c r="A1202" s="139">
        <v>1196</v>
      </c>
      <c r="B1202" s="106"/>
      <c r="C1202" s="132">
        <f>IF(H1202&lt;&gt;"",COUNTA($H$12:H1202),"")</f>
        <v>683</v>
      </c>
      <c r="D1202" s="44" t="s">
        <v>3255</v>
      </c>
      <c r="E1202" s="206" t="s">
        <v>3340</v>
      </c>
      <c r="F1202" s="83" t="s">
        <v>14</v>
      </c>
      <c r="G1202" s="82">
        <v>4.2</v>
      </c>
      <c r="H1202" s="169">
        <v>0</v>
      </c>
      <c r="I1202" s="201">
        <f t="shared" si="80"/>
        <v>0</v>
      </c>
      <c r="K1202" s="141">
        <f>Tabela1[[#This Row],[Količina]]-Tabela1[[#This Row],[Cena skupaj]]</f>
        <v>4.2</v>
      </c>
      <c r="L1202" s="162">
        <f>IF(Tabela1[[#This Row],[Cena za enoto]]=1,Tabela1[[#This Row],[Količina]],0)</f>
        <v>0</v>
      </c>
      <c r="M1202" s="139">
        <f>Tabela1[[#This Row],[Cena za enoto]]</f>
        <v>0</v>
      </c>
      <c r="N1202" s="139">
        <f t="shared" si="77"/>
        <v>0</v>
      </c>
    </row>
    <row r="1203" spans="1:14">
      <c r="A1203" s="139">
        <v>1197</v>
      </c>
      <c r="B1203" s="106"/>
      <c r="C1203" s="132">
        <f>IF(H1203&lt;&gt;"",COUNTA($H$12:H1203),"")</f>
        <v>684</v>
      </c>
      <c r="D1203" s="44" t="s">
        <v>3256</v>
      </c>
      <c r="E1203" s="206" t="s">
        <v>3341</v>
      </c>
      <c r="F1203" s="83" t="s">
        <v>14</v>
      </c>
      <c r="G1203" s="82">
        <v>5.4</v>
      </c>
      <c r="H1203" s="169">
        <v>0</v>
      </c>
      <c r="I1203" s="201">
        <f t="shared" si="80"/>
        <v>0</v>
      </c>
      <c r="K1203" s="141">
        <f>Tabela1[[#This Row],[Količina]]-Tabela1[[#This Row],[Cena skupaj]]</f>
        <v>5.4</v>
      </c>
      <c r="L1203" s="162">
        <f>IF(Tabela1[[#This Row],[Cena za enoto]]=1,Tabela1[[#This Row],[Količina]],0)</f>
        <v>0</v>
      </c>
      <c r="M1203" s="139">
        <f>Tabela1[[#This Row],[Cena za enoto]]</f>
        <v>0</v>
      </c>
      <c r="N1203" s="139">
        <f t="shared" si="77"/>
        <v>0</v>
      </c>
    </row>
    <row r="1204" spans="1:14">
      <c r="A1204" s="139">
        <v>1198</v>
      </c>
      <c r="B1204" s="106"/>
      <c r="C1204" s="132">
        <f>IF(H1204&lt;&gt;"",COUNTA($H$12:H1204),"")</f>
        <v>685</v>
      </c>
      <c r="D1204" s="44" t="s">
        <v>3257</v>
      </c>
      <c r="E1204" s="206" t="s">
        <v>3342</v>
      </c>
      <c r="F1204" s="83" t="s">
        <v>10</v>
      </c>
      <c r="G1204" s="82">
        <v>4</v>
      </c>
      <c r="H1204" s="169">
        <v>0</v>
      </c>
      <c r="I1204" s="201">
        <f t="shared" si="80"/>
        <v>0</v>
      </c>
      <c r="K1204" s="141">
        <f>Tabela1[[#This Row],[Količina]]-Tabela1[[#This Row],[Cena skupaj]]</f>
        <v>4</v>
      </c>
      <c r="L1204" s="162">
        <f>IF(Tabela1[[#This Row],[Cena za enoto]]=1,Tabela1[[#This Row],[Količina]],0)</f>
        <v>0</v>
      </c>
      <c r="M1204" s="139">
        <f>Tabela1[[#This Row],[Cena za enoto]]</f>
        <v>0</v>
      </c>
      <c r="N1204" s="139">
        <f t="shared" si="77"/>
        <v>0</v>
      </c>
    </row>
    <row r="1205" spans="1:14">
      <c r="A1205" s="139">
        <v>1199</v>
      </c>
      <c r="B1205" s="93">
        <v>3</v>
      </c>
      <c r="C1205" s="192" t="str">
        <f>IF(H1205&lt;&gt;"",COUNTA($H$12:H1205),"")</f>
        <v/>
      </c>
      <c r="D1205" s="14"/>
      <c r="E1205" s="193" t="s">
        <v>3343</v>
      </c>
      <c r="F1205" s="114"/>
      <c r="G1205" s="37"/>
      <c r="H1205" s="160"/>
      <c r="I1205" s="158">
        <f>SUM(I1206:I1217)</f>
        <v>0</v>
      </c>
      <c r="K1205" s="141">
        <f>Tabela1[[#This Row],[Količina]]-Tabela1[[#This Row],[Cena skupaj]]</f>
        <v>0</v>
      </c>
      <c r="L1205" s="162">
        <f>IF(Tabela1[[#This Row],[Cena za enoto]]=1,Tabela1[[#This Row],[Količina]],0)</f>
        <v>0</v>
      </c>
      <c r="M1205" s="139">
        <f>Tabela1[[#This Row],[Cena za enoto]]</f>
        <v>0</v>
      </c>
      <c r="N1205" s="139">
        <f t="shared" si="77"/>
        <v>0</v>
      </c>
    </row>
    <row r="1206" spans="1:14">
      <c r="A1206" s="139">
        <v>1200</v>
      </c>
      <c r="B1206" s="106"/>
      <c r="C1206" s="132" t="str">
        <f>IF(H1206&lt;&gt;"",COUNTA($H$12:H1206),"")</f>
        <v/>
      </c>
      <c r="D1206" s="44"/>
      <c r="E1206" s="221" t="s">
        <v>3410</v>
      </c>
      <c r="F1206" s="222"/>
      <c r="G1206" s="82"/>
      <c r="H1206" s="159"/>
      <c r="I1206" s="201" t="str">
        <f t="shared" ref="I1206:I1217" si="81">IF(ISNUMBER(G1206),ROUND(G1206*H1206,2),"")</f>
        <v/>
      </c>
      <c r="L1206" s="162">
        <f>IF(Tabela1[[#This Row],[Cena za enoto]]=1,Tabela1[[#This Row],[Količina]],0)</f>
        <v>0</v>
      </c>
      <c r="M1206" s="139">
        <f>Tabela1[[#This Row],[Cena za enoto]]</f>
        <v>0</v>
      </c>
      <c r="N1206" s="139">
        <f t="shared" si="77"/>
        <v>0</v>
      </c>
    </row>
    <row r="1207" spans="1:14">
      <c r="A1207" s="139">
        <v>1201</v>
      </c>
      <c r="B1207" s="106"/>
      <c r="C1207" s="132">
        <f>IF(H1207&lt;&gt;"",COUNTA($H$12:H1207),"")</f>
        <v>686</v>
      </c>
      <c r="D1207" s="44" t="s">
        <v>3254</v>
      </c>
      <c r="E1207" s="206" t="s">
        <v>3323</v>
      </c>
      <c r="F1207" s="83" t="s">
        <v>14</v>
      </c>
      <c r="G1207" s="82">
        <v>18.18</v>
      </c>
      <c r="H1207" s="169">
        <v>0</v>
      </c>
      <c r="I1207" s="201">
        <f t="shared" si="81"/>
        <v>0</v>
      </c>
      <c r="K1207" s="141">
        <f>Tabela1[[#This Row],[Količina]]-Tabela1[[#This Row],[Cena skupaj]]</f>
        <v>18.18</v>
      </c>
      <c r="L1207" s="162">
        <f>IF(Tabela1[[#This Row],[Cena za enoto]]=1,Tabela1[[#This Row],[Količina]],0)</f>
        <v>0</v>
      </c>
      <c r="M1207" s="139">
        <f>Tabela1[[#This Row],[Cena za enoto]]</f>
        <v>0</v>
      </c>
      <c r="N1207" s="139">
        <f t="shared" si="77"/>
        <v>0</v>
      </c>
    </row>
    <row r="1208" spans="1:14">
      <c r="A1208" s="139">
        <v>1202</v>
      </c>
      <c r="B1208" s="106"/>
      <c r="C1208" s="132" t="str">
        <f>IF(H1208&lt;&gt;"",COUNTA($H$12:H1208),"")</f>
        <v/>
      </c>
      <c r="D1208" s="44"/>
      <c r="E1208" s="221" t="s">
        <v>3411</v>
      </c>
      <c r="F1208" s="222"/>
      <c r="G1208" s="82"/>
      <c r="H1208" s="159"/>
      <c r="I1208" s="201" t="str">
        <f t="shared" si="81"/>
        <v/>
      </c>
      <c r="L1208" s="162">
        <f>IF(Tabela1[[#This Row],[Cena za enoto]]=1,Tabela1[[#This Row],[Količina]],0)</f>
        <v>0</v>
      </c>
      <c r="M1208" s="139">
        <f>Tabela1[[#This Row],[Cena za enoto]]</f>
        <v>0</v>
      </c>
      <c r="N1208" s="139">
        <f t="shared" si="77"/>
        <v>0</v>
      </c>
    </row>
    <row r="1209" spans="1:14" ht="22.5">
      <c r="A1209" s="139">
        <v>1203</v>
      </c>
      <c r="B1209" s="106"/>
      <c r="C1209" s="132">
        <f>IF(H1209&lt;&gt;"",COUNTA($H$12:H1209),"")</f>
        <v>687</v>
      </c>
      <c r="D1209" s="44" t="s">
        <v>3254</v>
      </c>
      <c r="E1209" s="206" t="s">
        <v>3344</v>
      </c>
      <c r="F1209" s="83" t="s">
        <v>10</v>
      </c>
      <c r="G1209" s="82">
        <v>1</v>
      </c>
      <c r="H1209" s="169">
        <v>0</v>
      </c>
      <c r="I1209" s="201">
        <f t="shared" si="81"/>
        <v>0</v>
      </c>
      <c r="K1209" s="141">
        <f>Tabela1[[#This Row],[Količina]]-Tabela1[[#This Row],[Cena skupaj]]</f>
        <v>1</v>
      </c>
      <c r="L1209" s="162">
        <f>IF(Tabela1[[#This Row],[Cena za enoto]]=1,Tabela1[[#This Row],[Količina]],0)</f>
        <v>0</v>
      </c>
      <c r="M1209" s="139">
        <f>Tabela1[[#This Row],[Cena za enoto]]</f>
        <v>0</v>
      </c>
      <c r="N1209" s="139">
        <f t="shared" si="77"/>
        <v>0</v>
      </c>
    </row>
    <row r="1210" spans="1:14" ht="22.5">
      <c r="A1210" s="139">
        <v>1204</v>
      </c>
      <c r="B1210" s="106"/>
      <c r="C1210" s="132">
        <f>IF(H1210&lt;&gt;"",COUNTA($H$12:H1210),"")</f>
        <v>688</v>
      </c>
      <c r="D1210" s="44" t="s">
        <v>3255</v>
      </c>
      <c r="E1210" s="206" t="s">
        <v>3345</v>
      </c>
      <c r="F1210" s="83" t="s">
        <v>10</v>
      </c>
      <c r="G1210" s="82">
        <v>1</v>
      </c>
      <c r="H1210" s="169">
        <v>0</v>
      </c>
      <c r="I1210" s="201">
        <f t="shared" si="81"/>
        <v>0</v>
      </c>
      <c r="K1210" s="141">
        <f>Tabela1[[#This Row],[Količina]]-Tabela1[[#This Row],[Cena skupaj]]</f>
        <v>1</v>
      </c>
      <c r="L1210" s="162">
        <f>IF(Tabela1[[#This Row],[Cena za enoto]]=1,Tabela1[[#This Row],[Količina]],0)</f>
        <v>0</v>
      </c>
      <c r="M1210" s="139">
        <f>Tabela1[[#This Row],[Cena za enoto]]</f>
        <v>0</v>
      </c>
      <c r="N1210" s="139">
        <f t="shared" si="77"/>
        <v>0</v>
      </c>
    </row>
    <row r="1211" spans="1:14" ht="22.5">
      <c r="A1211" s="139">
        <v>1205</v>
      </c>
      <c r="B1211" s="106"/>
      <c r="C1211" s="132">
        <f>IF(H1211&lt;&gt;"",COUNTA($H$12:H1211),"")</f>
        <v>689</v>
      </c>
      <c r="D1211" s="44" t="s">
        <v>3256</v>
      </c>
      <c r="E1211" s="206" t="s">
        <v>3346</v>
      </c>
      <c r="F1211" s="83" t="s">
        <v>10</v>
      </c>
      <c r="G1211" s="82">
        <v>1</v>
      </c>
      <c r="H1211" s="169">
        <v>0</v>
      </c>
      <c r="I1211" s="201">
        <f t="shared" si="81"/>
        <v>0</v>
      </c>
      <c r="K1211" s="141">
        <f>Tabela1[[#This Row],[Količina]]-Tabela1[[#This Row],[Cena skupaj]]</f>
        <v>1</v>
      </c>
      <c r="L1211" s="162">
        <f>IF(Tabela1[[#This Row],[Cena za enoto]]=1,Tabela1[[#This Row],[Količina]],0)</f>
        <v>0</v>
      </c>
      <c r="M1211" s="139">
        <f>Tabela1[[#This Row],[Cena za enoto]]</f>
        <v>0</v>
      </c>
      <c r="N1211" s="139">
        <f t="shared" si="77"/>
        <v>0</v>
      </c>
    </row>
    <row r="1212" spans="1:14">
      <c r="A1212" s="139">
        <v>1206</v>
      </c>
      <c r="B1212" s="106"/>
      <c r="C1212" s="132" t="str">
        <f>IF(H1212&lt;&gt;"",COUNTA($H$12:H1212),"")</f>
        <v/>
      </c>
      <c r="D1212" s="44"/>
      <c r="E1212" s="221" t="s">
        <v>3412</v>
      </c>
      <c r="F1212" s="222"/>
      <c r="G1212" s="82"/>
      <c r="H1212" s="159"/>
      <c r="I1212" s="201" t="str">
        <f t="shared" si="81"/>
        <v/>
      </c>
      <c r="L1212" s="162">
        <f>IF(Tabela1[[#This Row],[Cena za enoto]]=1,Tabela1[[#This Row],[Količina]],0)</f>
        <v>0</v>
      </c>
      <c r="M1212" s="139">
        <f>Tabela1[[#This Row],[Cena za enoto]]</f>
        <v>0</v>
      </c>
      <c r="N1212" s="139">
        <f t="shared" si="77"/>
        <v>0</v>
      </c>
    </row>
    <row r="1213" spans="1:14">
      <c r="A1213" s="139">
        <v>1207</v>
      </c>
      <c r="B1213" s="106"/>
      <c r="C1213" s="132">
        <f>IF(H1213&lt;&gt;"",COUNTA($H$12:H1213),"")</f>
        <v>690</v>
      </c>
      <c r="D1213" s="44" t="s">
        <v>3254</v>
      </c>
      <c r="E1213" s="206" t="s">
        <v>3329</v>
      </c>
      <c r="F1213" s="83" t="s">
        <v>14</v>
      </c>
      <c r="G1213" s="82">
        <v>18.18</v>
      </c>
      <c r="H1213" s="169">
        <v>0</v>
      </c>
      <c r="I1213" s="201">
        <f t="shared" si="81"/>
        <v>0</v>
      </c>
      <c r="K1213" s="141">
        <f>Tabela1[[#This Row],[Količina]]-Tabela1[[#This Row],[Cena skupaj]]</f>
        <v>18.18</v>
      </c>
      <c r="L1213" s="162">
        <f>IF(Tabela1[[#This Row],[Cena za enoto]]=1,Tabela1[[#This Row],[Količina]],0)</f>
        <v>0</v>
      </c>
      <c r="M1213" s="139">
        <f>Tabela1[[#This Row],[Cena za enoto]]</f>
        <v>0</v>
      </c>
      <c r="N1213" s="139">
        <f t="shared" si="77"/>
        <v>0</v>
      </c>
    </row>
    <row r="1214" spans="1:14">
      <c r="A1214" s="139">
        <v>1208</v>
      </c>
      <c r="B1214" s="106"/>
      <c r="C1214" s="132" t="str">
        <f>IF(H1214&lt;&gt;"",COUNTA($H$12:H1214),"")</f>
        <v/>
      </c>
      <c r="D1214" s="44"/>
      <c r="E1214" s="221" t="s">
        <v>3413</v>
      </c>
      <c r="F1214" s="222"/>
      <c r="G1214" s="82"/>
      <c r="H1214" s="159"/>
      <c r="I1214" s="201" t="str">
        <f t="shared" si="81"/>
        <v/>
      </c>
      <c r="L1214" s="162">
        <f>IF(Tabela1[[#This Row],[Cena za enoto]]=1,Tabela1[[#This Row],[Količina]],0)</f>
        <v>0</v>
      </c>
      <c r="M1214" s="139">
        <f>Tabela1[[#This Row],[Cena za enoto]]</f>
        <v>0</v>
      </c>
      <c r="N1214" s="139">
        <f t="shared" si="77"/>
        <v>0</v>
      </c>
    </row>
    <row r="1215" spans="1:14">
      <c r="A1215" s="139">
        <v>1209</v>
      </c>
      <c r="B1215" s="106"/>
      <c r="C1215" s="132">
        <f>IF(H1215&lt;&gt;"",COUNTA($H$12:H1215),"")</f>
        <v>691</v>
      </c>
      <c r="D1215" s="44" t="s">
        <v>3254</v>
      </c>
      <c r="E1215" s="206" t="s">
        <v>3330</v>
      </c>
      <c r="F1215" s="83" t="s">
        <v>10</v>
      </c>
      <c r="G1215" s="82">
        <v>3</v>
      </c>
      <c r="H1215" s="169">
        <v>0</v>
      </c>
      <c r="I1215" s="201">
        <f t="shared" si="81"/>
        <v>0</v>
      </c>
      <c r="K1215" s="141">
        <f>Tabela1[[#This Row],[Količina]]-Tabela1[[#This Row],[Cena skupaj]]</f>
        <v>3</v>
      </c>
      <c r="L1215" s="162">
        <f>IF(Tabela1[[#This Row],[Cena za enoto]]=1,Tabela1[[#This Row],[Količina]],0)</f>
        <v>0</v>
      </c>
      <c r="M1215" s="139">
        <f>Tabela1[[#This Row],[Cena za enoto]]</f>
        <v>0</v>
      </c>
      <c r="N1215" s="139">
        <f t="shared" si="77"/>
        <v>0</v>
      </c>
    </row>
    <row r="1216" spans="1:14">
      <c r="A1216" s="139">
        <v>1210</v>
      </c>
      <c r="B1216" s="106"/>
      <c r="C1216" s="132">
        <f>IF(H1216&lt;&gt;"",COUNTA($H$12:H1216),"")</f>
        <v>692</v>
      </c>
      <c r="D1216" s="44" t="s">
        <v>3255</v>
      </c>
      <c r="E1216" s="206" t="s">
        <v>3347</v>
      </c>
      <c r="F1216" s="83" t="s">
        <v>14</v>
      </c>
      <c r="G1216" s="82">
        <v>3.2</v>
      </c>
      <c r="H1216" s="169">
        <v>0</v>
      </c>
      <c r="I1216" s="201">
        <f t="shared" si="81"/>
        <v>0</v>
      </c>
      <c r="K1216" s="141">
        <f>Tabela1[[#This Row],[Količina]]-Tabela1[[#This Row],[Cena skupaj]]</f>
        <v>3.2</v>
      </c>
      <c r="L1216" s="162">
        <f>IF(Tabela1[[#This Row],[Cena za enoto]]=1,Tabela1[[#This Row],[Količina]],0)</f>
        <v>0</v>
      </c>
      <c r="M1216" s="139">
        <f>Tabela1[[#This Row],[Cena za enoto]]</f>
        <v>0</v>
      </c>
      <c r="N1216" s="139">
        <f t="shared" si="77"/>
        <v>0</v>
      </c>
    </row>
    <row r="1217" spans="1:14">
      <c r="A1217" s="139">
        <v>1211</v>
      </c>
      <c r="B1217" s="106"/>
      <c r="C1217" s="132">
        <f>IF(H1217&lt;&gt;"",COUNTA($H$12:H1217),"")</f>
        <v>693</v>
      </c>
      <c r="D1217" s="44" t="s">
        <v>3256</v>
      </c>
      <c r="E1217" s="206" t="s">
        <v>3348</v>
      </c>
      <c r="F1217" s="83" t="s">
        <v>10</v>
      </c>
      <c r="G1217" s="82">
        <v>2</v>
      </c>
      <c r="H1217" s="169">
        <v>0</v>
      </c>
      <c r="I1217" s="201">
        <f t="shared" si="81"/>
        <v>0</v>
      </c>
      <c r="K1217" s="141">
        <f>Tabela1[[#This Row],[Količina]]-Tabela1[[#This Row],[Cena skupaj]]</f>
        <v>2</v>
      </c>
      <c r="L1217" s="162">
        <f>IF(Tabela1[[#This Row],[Cena za enoto]]=1,Tabela1[[#This Row],[Količina]],0)</f>
        <v>0</v>
      </c>
      <c r="M1217" s="139">
        <f>Tabela1[[#This Row],[Cena za enoto]]</f>
        <v>0</v>
      </c>
      <c r="N1217" s="139">
        <f t="shared" si="77"/>
        <v>0</v>
      </c>
    </row>
    <row r="1218" spans="1:14">
      <c r="A1218" s="139">
        <v>1212</v>
      </c>
      <c r="B1218" s="93">
        <v>3</v>
      </c>
      <c r="C1218" s="192" t="str">
        <f>IF(H1218&lt;&gt;"",COUNTA($H$12:H1218),"")</f>
        <v/>
      </c>
      <c r="D1218" s="14"/>
      <c r="E1218" s="193" t="s">
        <v>3349</v>
      </c>
      <c r="F1218" s="114"/>
      <c r="G1218" s="37"/>
      <c r="H1218" s="160"/>
      <c r="I1218" s="158">
        <f>SUM(I1219:I1229)</f>
        <v>0</v>
      </c>
      <c r="K1218" s="141">
        <f>Tabela1[[#This Row],[Količina]]-Tabela1[[#This Row],[Cena skupaj]]</f>
        <v>0</v>
      </c>
      <c r="L1218" s="162">
        <f>IF(Tabela1[[#This Row],[Cena za enoto]]=1,Tabela1[[#This Row],[Količina]],0)</f>
        <v>0</v>
      </c>
      <c r="M1218" s="139">
        <f>Tabela1[[#This Row],[Cena za enoto]]</f>
        <v>0</v>
      </c>
      <c r="N1218" s="139">
        <f t="shared" si="77"/>
        <v>0</v>
      </c>
    </row>
    <row r="1219" spans="1:14">
      <c r="A1219" s="139">
        <v>1213</v>
      </c>
      <c r="B1219" s="106"/>
      <c r="C1219" s="132" t="str">
        <f>IF(H1219&lt;&gt;"",COUNTA($H$12:H1219),"")</f>
        <v/>
      </c>
      <c r="D1219" s="44"/>
      <c r="E1219" s="221" t="s">
        <v>3414</v>
      </c>
      <c r="F1219" s="222"/>
      <c r="G1219" s="82"/>
      <c r="H1219" s="159"/>
      <c r="I1219" s="201" t="str">
        <f t="shared" ref="I1219:I1229" si="82">IF(ISNUMBER(G1219),ROUND(G1219*H1219,2),"")</f>
        <v/>
      </c>
      <c r="L1219" s="162">
        <f>IF(Tabela1[[#This Row],[Cena za enoto]]=1,Tabela1[[#This Row],[Količina]],0)</f>
        <v>0</v>
      </c>
      <c r="M1219" s="139">
        <f>Tabela1[[#This Row],[Cena za enoto]]</f>
        <v>0</v>
      </c>
      <c r="N1219" s="139">
        <f t="shared" si="77"/>
        <v>0</v>
      </c>
    </row>
    <row r="1220" spans="1:14">
      <c r="A1220" s="139">
        <v>1214</v>
      </c>
      <c r="B1220" s="106"/>
      <c r="C1220" s="132">
        <f>IF(H1220&lt;&gt;"",COUNTA($H$12:H1220),"")</f>
        <v>694</v>
      </c>
      <c r="D1220" s="44" t="s">
        <v>3254</v>
      </c>
      <c r="E1220" s="206" t="s">
        <v>3323</v>
      </c>
      <c r="F1220" s="83" t="s">
        <v>14</v>
      </c>
      <c r="G1220" s="82">
        <v>9.2800000000000011</v>
      </c>
      <c r="H1220" s="169">
        <v>0</v>
      </c>
      <c r="I1220" s="201">
        <f t="shared" si="82"/>
        <v>0</v>
      </c>
      <c r="K1220" s="141">
        <f>Tabela1[[#This Row],[Količina]]-Tabela1[[#This Row],[Cena skupaj]]</f>
        <v>9.2800000000000011</v>
      </c>
      <c r="L1220" s="162">
        <f>IF(Tabela1[[#This Row],[Cena za enoto]]=1,Tabela1[[#This Row],[Količina]],0)</f>
        <v>0</v>
      </c>
      <c r="M1220" s="139">
        <f>Tabela1[[#This Row],[Cena za enoto]]</f>
        <v>0</v>
      </c>
      <c r="N1220" s="139">
        <f t="shared" si="77"/>
        <v>0</v>
      </c>
    </row>
    <row r="1221" spans="1:14">
      <c r="A1221" s="139">
        <v>1215</v>
      </c>
      <c r="B1221" s="106"/>
      <c r="C1221" s="132" t="str">
        <f>IF(H1221&lt;&gt;"",COUNTA($H$12:H1221),"")</f>
        <v/>
      </c>
      <c r="D1221" s="44"/>
      <c r="E1221" s="221" t="s">
        <v>3415</v>
      </c>
      <c r="F1221" s="222"/>
      <c r="G1221" s="82"/>
      <c r="H1221" s="159"/>
      <c r="I1221" s="201" t="str">
        <f t="shared" si="82"/>
        <v/>
      </c>
      <c r="L1221" s="162">
        <f>IF(Tabela1[[#This Row],[Cena za enoto]]=1,Tabela1[[#This Row],[Količina]],0)</f>
        <v>0</v>
      </c>
      <c r="M1221" s="139">
        <f>Tabela1[[#This Row],[Cena za enoto]]</f>
        <v>0</v>
      </c>
      <c r="N1221" s="139">
        <f t="shared" si="77"/>
        <v>0</v>
      </c>
    </row>
    <row r="1222" spans="1:14" ht="22.5">
      <c r="A1222" s="139">
        <v>1216</v>
      </c>
      <c r="B1222" s="106"/>
      <c r="C1222" s="132">
        <f>IF(H1222&lt;&gt;"",COUNTA($H$12:H1222),"")</f>
        <v>695</v>
      </c>
      <c r="D1222" s="44" t="s">
        <v>3254</v>
      </c>
      <c r="E1222" s="206" t="s">
        <v>3350</v>
      </c>
      <c r="F1222" s="83" t="s">
        <v>10</v>
      </c>
      <c r="G1222" s="82">
        <v>1</v>
      </c>
      <c r="H1222" s="169">
        <v>0</v>
      </c>
      <c r="I1222" s="201">
        <f t="shared" si="82"/>
        <v>0</v>
      </c>
      <c r="K1222" s="141">
        <f>Tabela1[[#This Row],[Količina]]-Tabela1[[#This Row],[Cena skupaj]]</f>
        <v>1</v>
      </c>
      <c r="L1222" s="162">
        <f>IF(Tabela1[[#This Row],[Cena za enoto]]=1,Tabela1[[#This Row],[Količina]],0)</f>
        <v>0</v>
      </c>
      <c r="M1222" s="139">
        <f>Tabela1[[#This Row],[Cena za enoto]]</f>
        <v>0</v>
      </c>
      <c r="N1222" s="139">
        <f t="shared" si="77"/>
        <v>0</v>
      </c>
    </row>
    <row r="1223" spans="1:14" ht="33.75">
      <c r="A1223" s="139">
        <v>1217</v>
      </c>
      <c r="B1223" s="106"/>
      <c r="C1223" s="132">
        <f>IF(H1223&lt;&gt;"",COUNTA($H$12:H1223),"")</f>
        <v>696</v>
      </c>
      <c r="D1223" s="44" t="s">
        <v>3255</v>
      </c>
      <c r="E1223" s="206" t="s">
        <v>3351</v>
      </c>
      <c r="F1223" s="83" t="s">
        <v>10</v>
      </c>
      <c r="G1223" s="82">
        <v>1</v>
      </c>
      <c r="H1223" s="169">
        <v>0</v>
      </c>
      <c r="I1223" s="201">
        <f t="shared" si="82"/>
        <v>0</v>
      </c>
      <c r="K1223" s="141">
        <f>Tabela1[[#This Row],[Količina]]-Tabela1[[#This Row],[Cena skupaj]]</f>
        <v>1</v>
      </c>
      <c r="L1223" s="162">
        <f>IF(Tabela1[[#This Row],[Cena za enoto]]=1,Tabela1[[#This Row],[Količina]],0)</f>
        <v>0</v>
      </c>
      <c r="M1223" s="139">
        <f>Tabela1[[#This Row],[Cena za enoto]]</f>
        <v>0</v>
      </c>
      <c r="N1223" s="139">
        <f t="shared" si="77"/>
        <v>0</v>
      </c>
    </row>
    <row r="1224" spans="1:14">
      <c r="A1224" s="139">
        <v>1218</v>
      </c>
      <c r="B1224" s="106"/>
      <c r="C1224" s="132" t="str">
        <f>IF(H1224&lt;&gt;"",COUNTA($H$12:H1224),"")</f>
        <v/>
      </c>
      <c r="D1224" s="44"/>
      <c r="E1224" s="221" t="s">
        <v>3416</v>
      </c>
      <c r="F1224" s="222"/>
      <c r="G1224" s="82"/>
      <c r="H1224" s="159"/>
      <c r="I1224" s="201" t="str">
        <f t="shared" si="82"/>
        <v/>
      </c>
      <c r="L1224" s="162">
        <f>IF(Tabela1[[#This Row],[Cena za enoto]]=1,Tabela1[[#This Row],[Količina]],0)</f>
        <v>0</v>
      </c>
      <c r="M1224" s="139">
        <f>Tabela1[[#This Row],[Cena za enoto]]</f>
        <v>0</v>
      </c>
      <c r="N1224" s="139">
        <f t="shared" si="77"/>
        <v>0</v>
      </c>
    </row>
    <row r="1225" spans="1:14">
      <c r="A1225" s="139">
        <v>1219</v>
      </c>
      <c r="B1225" s="106"/>
      <c r="C1225" s="132">
        <f>IF(H1225&lt;&gt;"",COUNTA($H$12:H1225),"")</f>
        <v>697</v>
      </c>
      <c r="D1225" s="44" t="s">
        <v>3254</v>
      </c>
      <c r="E1225" s="206" t="s">
        <v>3329</v>
      </c>
      <c r="F1225" s="83" t="s">
        <v>14</v>
      </c>
      <c r="G1225" s="82">
        <v>9.2800000000000011</v>
      </c>
      <c r="H1225" s="169">
        <v>0</v>
      </c>
      <c r="I1225" s="201">
        <f t="shared" si="82"/>
        <v>0</v>
      </c>
      <c r="K1225" s="141">
        <f>Tabela1[[#This Row],[Količina]]-Tabela1[[#This Row],[Cena skupaj]]</f>
        <v>9.2800000000000011</v>
      </c>
      <c r="L1225" s="162">
        <f>IF(Tabela1[[#This Row],[Cena za enoto]]=1,Tabela1[[#This Row],[Količina]],0)</f>
        <v>0</v>
      </c>
      <c r="M1225" s="139">
        <f>Tabela1[[#This Row],[Cena za enoto]]</f>
        <v>0</v>
      </c>
      <c r="N1225" s="139">
        <f t="shared" si="77"/>
        <v>0</v>
      </c>
    </row>
    <row r="1226" spans="1:14">
      <c r="A1226" s="139">
        <v>1220</v>
      </c>
      <c r="B1226" s="106"/>
      <c r="C1226" s="132" t="str">
        <f>IF(H1226&lt;&gt;"",COUNTA($H$12:H1226),"")</f>
        <v/>
      </c>
      <c r="D1226" s="44"/>
      <c r="E1226" s="221" t="s">
        <v>3417</v>
      </c>
      <c r="F1226" s="222"/>
      <c r="G1226" s="82"/>
      <c r="H1226" s="159"/>
      <c r="I1226" s="201" t="str">
        <f t="shared" si="82"/>
        <v/>
      </c>
      <c r="L1226" s="162">
        <f>IF(Tabela1[[#This Row],[Cena za enoto]]=1,Tabela1[[#This Row],[Količina]],0)</f>
        <v>0</v>
      </c>
      <c r="M1226" s="139">
        <f>Tabela1[[#This Row],[Cena za enoto]]</f>
        <v>0</v>
      </c>
      <c r="N1226" s="139">
        <f t="shared" si="77"/>
        <v>0</v>
      </c>
    </row>
    <row r="1227" spans="1:14">
      <c r="A1227" s="139">
        <v>1221</v>
      </c>
      <c r="B1227" s="106"/>
      <c r="C1227" s="132">
        <f>IF(H1227&lt;&gt;"",COUNTA($H$12:H1227),"")</f>
        <v>698</v>
      </c>
      <c r="D1227" s="44" t="s">
        <v>3254</v>
      </c>
      <c r="E1227" s="206" t="s">
        <v>3330</v>
      </c>
      <c r="F1227" s="83" t="s">
        <v>10</v>
      </c>
      <c r="G1227" s="82">
        <v>2</v>
      </c>
      <c r="H1227" s="169">
        <v>0</v>
      </c>
      <c r="I1227" s="201">
        <f t="shared" si="82"/>
        <v>0</v>
      </c>
      <c r="K1227" s="141">
        <f>Tabela1[[#This Row],[Količina]]-Tabela1[[#This Row],[Cena skupaj]]</f>
        <v>2</v>
      </c>
      <c r="L1227" s="162">
        <f>IF(Tabela1[[#This Row],[Cena za enoto]]=1,Tabela1[[#This Row],[Količina]],0)</f>
        <v>0</v>
      </c>
      <c r="M1227" s="139">
        <f>Tabela1[[#This Row],[Cena za enoto]]</f>
        <v>0</v>
      </c>
      <c r="N1227" s="139">
        <f t="shared" si="77"/>
        <v>0</v>
      </c>
    </row>
    <row r="1228" spans="1:14">
      <c r="A1228" s="139">
        <v>1222</v>
      </c>
      <c r="B1228" s="106"/>
      <c r="C1228" s="132">
        <f>IF(H1228&lt;&gt;"",COUNTA($H$12:H1228),"")</f>
        <v>699</v>
      </c>
      <c r="D1228" s="44" t="s">
        <v>3255</v>
      </c>
      <c r="E1228" s="206" t="s">
        <v>3332</v>
      </c>
      <c r="F1228" s="83" t="s">
        <v>10</v>
      </c>
      <c r="G1228" s="82">
        <v>2</v>
      </c>
      <c r="H1228" s="169">
        <v>0</v>
      </c>
      <c r="I1228" s="201">
        <f t="shared" si="82"/>
        <v>0</v>
      </c>
      <c r="K1228" s="141">
        <f>Tabela1[[#This Row],[Količina]]-Tabela1[[#This Row],[Cena skupaj]]</f>
        <v>2</v>
      </c>
      <c r="L1228" s="162">
        <f>IF(Tabela1[[#This Row],[Cena za enoto]]=1,Tabela1[[#This Row],[Količina]],0)</f>
        <v>0</v>
      </c>
      <c r="M1228" s="139">
        <f>Tabela1[[#This Row],[Cena za enoto]]</f>
        <v>0</v>
      </c>
      <c r="N1228" s="139">
        <f t="shared" si="77"/>
        <v>0</v>
      </c>
    </row>
    <row r="1229" spans="1:14">
      <c r="A1229" s="139">
        <v>1223</v>
      </c>
      <c r="B1229" s="106"/>
      <c r="C1229" s="132">
        <f>IF(H1229&lt;&gt;"",COUNTA($H$12:H1229),"")</f>
        <v>700</v>
      </c>
      <c r="D1229" s="44" t="s">
        <v>3256</v>
      </c>
      <c r="E1229" s="206" t="s">
        <v>3331</v>
      </c>
      <c r="F1229" s="83" t="s">
        <v>14</v>
      </c>
      <c r="G1229" s="82">
        <v>2.5</v>
      </c>
      <c r="H1229" s="169">
        <v>0</v>
      </c>
      <c r="I1229" s="201">
        <f t="shared" si="82"/>
        <v>0</v>
      </c>
      <c r="K1229" s="141">
        <f>Tabela1[[#This Row],[Količina]]-Tabela1[[#This Row],[Cena skupaj]]</f>
        <v>2.5</v>
      </c>
      <c r="L1229" s="162">
        <f>IF(Tabela1[[#This Row],[Cena za enoto]]=1,Tabela1[[#This Row],[Količina]],0)</f>
        <v>0</v>
      </c>
      <c r="M1229" s="139">
        <f>Tabela1[[#This Row],[Cena za enoto]]</f>
        <v>0</v>
      </c>
      <c r="N1229" s="139">
        <f t="shared" si="77"/>
        <v>0</v>
      </c>
    </row>
    <row r="1230" spans="1:14">
      <c r="A1230" s="139">
        <v>1224</v>
      </c>
      <c r="B1230" s="93">
        <v>3</v>
      </c>
      <c r="C1230" s="192" t="str">
        <f>IF(H1230&lt;&gt;"",COUNTA($H$12:H1230),"")</f>
        <v/>
      </c>
      <c r="D1230" s="14"/>
      <c r="E1230" s="193" t="s">
        <v>3352</v>
      </c>
      <c r="F1230" s="114"/>
      <c r="G1230" s="37"/>
      <c r="H1230" s="160"/>
      <c r="I1230" s="158">
        <f>SUM(I1231:I1246)</f>
        <v>0</v>
      </c>
      <c r="K1230" s="141">
        <f>Tabela1[[#This Row],[Količina]]-Tabela1[[#This Row],[Cena skupaj]]</f>
        <v>0</v>
      </c>
      <c r="L1230" s="162">
        <f>IF(Tabela1[[#This Row],[Cena za enoto]]=1,Tabela1[[#This Row],[Količina]],0)</f>
        <v>0</v>
      </c>
      <c r="M1230" s="139">
        <f>Tabela1[[#This Row],[Cena za enoto]]</f>
        <v>0</v>
      </c>
      <c r="N1230" s="139">
        <f t="shared" ref="N1230:N1293" si="83">L1230*M1230</f>
        <v>0</v>
      </c>
    </row>
    <row r="1231" spans="1:14">
      <c r="A1231" s="139">
        <v>1225</v>
      </c>
      <c r="B1231" s="106"/>
      <c r="C1231" s="132" t="str">
        <f>IF(H1231&lt;&gt;"",COUNTA($H$12:H1231),"")</f>
        <v/>
      </c>
      <c r="D1231" s="44"/>
      <c r="E1231" s="221" t="s">
        <v>3418</v>
      </c>
      <c r="F1231" s="222"/>
      <c r="G1231" s="82"/>
      <c r="H1231" s="159"/>
      <c r="I1231" s="201" t="str">
        <f t="shared" ref="I1231:I1246" si="84">IF(ISNUMBER(G1231),ROUND(G1231*H1231,2),"")</f>
        <v/>
      </c>
      <c r="L1231" s="162">
        <f>IF(Tabela1[[#This Row],[Cena za enoto]]=1,Tabela1[[#This Row],[Količina]],0)</f>
        <v>0</v>
      </c>
      <c r="M1231" s="139">
        <f>Tabela1[[#This Row],[Cena za enoto]]</f>
        <v>0</v>
      </c>
      <c r="N1231" s="139">
        <f t="shared" si="83"/>
        <v>0</v>
      </c>
    </row>
    <row r="1232" spans="1:14">
      <c r="A1232" s="139">
        <v>1226</v>
      </c>
      <c r="B1232" s="106"/>
      <c r="C1232" s="132">
        <f>IF(H1232&lt;&gt;"",COUNTA($H$12:H1232),"")</f>
        <v>701</v>
      </c>
      <c r="D1232" s="44" t="s">
        <v>3254</v>
      </c>
      <c r="E1232" s="206" t="s">
        <v>3323</v>
      </c>
      <c r="F1232" s="83" t="s">
        <v>14</v>
      </c>
      <c r="G1232" s="82">
        <v>71.260000000000005</v>
      </c>
      <c r="H1232" s="169">
        <v>0</v>
      </c>
      <c r="I1232" s="201">
        <f t="shared" si="84"/>
        <v>0</v>
      </c>
      <c r="K1232" s="141">
        <f>Tabela1[[#This Row],[Količina]]-Tabela1[[#This Row],[Cena skupaj]]</f>
        <v>71.260000000000005</v>
      </c>
      <c r="L1232" s="162">
        <f>IF(Tabela1[[#This Row],[Cena za enoto]]=1,Tabela1[[#This Row],[Količina]],0)</f>
        <v>0</v>
      </c>
      <c r="M1232" s="139">
        <f>Tabela1[[#This Row],[Cena za enoto]]</f>
        <v>0</v>
      </c>
      <c r="N1232" s="139">
        <f t="shared" si="83"/>
        <v>0</v>
      </c>
    </row>
    <row r="1233" spans="1:14">
      <c r="A1233" s="139">
        <v>1227</v>
      </c>
      <c r="B1233" s="106"/>
      <c r="C1233" s="132" t="str">
        <f>IF(H1233&lt;&gt;"",COUNTA($H$12:H1233),"")</f>
        <v/>
      </c>
      <c r="D1233" s="44"/>
      <c r="E1233" s="221" t="s">
        <v>3419</v>
      </c>
      <c r="F1233" s="222"/>
      <c r="G1233" s="82"/>
      <c r="H1233" s="159"/>
      <c r="I1233" s="201" t="str">
        <f t="shared" si="84"/>
        <v/>
      </c>
      <c r="L1233" s="162">
        <f>IF(Tabela1[[#This Row],[Cena za enoto]]=1,Tabela1[[#This Row],[Količina]],0)</f>
        <v>0</v>
      </c>
      <c r="M1233" s="139">
        <f>Tabela1[[#This Row],[Cena za enoto]]</f>
        <v>0</v>
      </c>
      <c r="N1233" s="139">
        <f t="shared" si="83"/>
        <v>0</v>
      </c>
    </row>
    <row r="1234" spans="1:14" ht="22.5">
      <c r="A1234" s="139">
        <v>1228</v>
      </c>
      <c r="B1234" s="106"/>
      <c r="C1234" s="132">
        <f>IF(H1234&lt;&gt;"",COUNTA($H$12:H1234),"")</f>
        <v>702</v>
      </c>
      <c r="D1234" s="44" t="s">
        <v>3254</v>
      </c>
      <c r="E1234" s="206" t="s">
        <v>3353</v>
      </c>
      <c r="F1234" s="83" t="s">
        <v>10</v>
      </c>
      <c r="G1234" s="82">
        <v>1</v>
      </c>
      <c r="H1234" s="169">
        <v>0</v>
      </c>
      <c r="I1234" s="201">
        <f t="shared" si="84"/>
        <v>0</v>
      </c>
      <c r="K1234" s="141">
        <f>Tabela1[[#This Row],[Količina]]-Tabela1[[#This Row],[Cena skupaj]]</f>
        <v>1</v>
      </c>
      <c r="L1234" s="162">
        <f>IF(Tabela1[[#This Row],[Cena za enoto]]=1,Tabela1[[#This Row],[Količina]],0)</f>
        <v>0</v>
      </c>
      <c r="M1234" s="139">
        <f>Tabela1[[#This Row],[Cena za enoto]]</f>
        <v>0</v>
      </c>
      <c r="N1234" s="139">
        <f t="shared" si="83"/>
        <v>0</v>
      </c>
    </row>
    <row r="1235" spans="1:14" ht="22.5">
      <c r="A1235" s="139">
        <v>1229</v>
      </c>
      <c r="B1235" s="106"/>
      <c r="C1235" s="132">
        <f>IF(H1235&lt;&gt;"",COUNTA($H$12:H1235),"")</f>
        <v>703</v>
      </c>
      <c r="D1235" s="44" t="s">
        <v>3255</v>
      </c>
      <c r="E1235" s="206" t="s">
        <v>3354</v>
      </c>
      <c r="F1235" s="83" t="s">
        <v>10</v>
      </c>
      <c r="G1235" s="82">
        <v>1</v>
      </c>
      <c r="H1235" s="169">
        <v>0</v>
      </c>
      <c r="I1235" s="201">
        <f t="shared" si="84"/>
        <v>0</v>
      </c>
      <c r="K1235" s="141">
        <f>Tabela1[[#This Row],[Količina]]-Tabela1[[#This Row],[Cena skupaj]]</f>
        <v>1</v>
      </c>
      <c r="L1235" s="162">
        <f>IF(Tabela1[[#This Row],[Cena za enoto]]=1,Tabela1[[#This Row],[Količina]],0)</f>
        <v>0</v>
      </c>
      <c r="M1235" s="139">
        <f>Tabela1[[#This Row],[Cena za enoto]]</f>
        <v>0</v>
      </c>
      <c r="N1235" s="139">
        <f t="shared" si="83"/>
        <v>0</v>
      </c>
    </row>
    <row r="1236" spans="1:14" ht="22.5">
      <c r="A1236" s="139">
        <v>1230</v>
      </c>
      <c r="B1236" s="106"/>
      <c r="C1236" s="132">
        <f>IF(H1236&lt;&gt;"",COUNTA($H$12:H1236),"")</f>
        <v>704</v>
      </c>
      <c r="D1236" s="44" t="s">
        <v>3256</v>
      </c>
      <c r="E1236" s="206" t="s">
        <v>3355</v>
      </c>
      <c r="F1236" s="83" t="s">
        <v>10</v>
      </c>
      <c r="G1236" s="82">
        <v>2</v>
      </c>
      <c r="H1236" s="169">
        <v>0</v>
      </c>
      <c r="I1236" s="201">
        <f t="shared" si="84"/>
        <v>0</v>
      </c>
      <c r="K1236" s="141">
        <f>Tabela1[[#This Row],[Količina]]-Tabela1[[#This Row],[Cena skupaj]]</f>
        <v>2</v>
      </c>
      <c r="L1236" s="162">
        <f>IF(Tabela1[[#This Row],[Cena za enoto]]=1,Tabela1[[#This Row],[Količina]],0)</f>
        <v>0</v>
      </c>
      <c r="M1236" s="139">
        <f>Tabela1[[#This Row],[Cena za enoto]]</f>
        <v>0</v>
      </c>
      <c r="N1236" s="139">
        <f t="shared" si="83"/>
        <v>0</v>
      </c>
    </row>
    <row r="1237" spans="1:14" ht="22.5">
      <c r="A1237" s="139">
        <v>1231</v>
      </c>
      <c r="B1237" s="106"/>
      <c r="C1237" s="132">
        <f>IF(H1237&lt;&gt;"",COUNTA($H$12:H1237),"")</f>
        <v>705</v>
      </c>
      <c r="D1237" s="44" t="s">
        <v>3257</v>
      </c>
      <c r="E1237" s="206" t="s">
        <v>3356</v>
      </c>
      <c r="F1237" s="83" t="s">
        <v>10</v>
      </c>
      <c r="G1237" s="82">
        <v>1</v>
      </c>
      <c r="H1237" s="169">
        <v>0</v>
      </c>
      <c r="I1237" s="201">
        <f t="shared" si="84"/>
        <v>0</v>
      </c>
      <c r="K1237" s="141">
        <f>Tabela1[[#This Row],[Količina]]-Tabela1[[#This Row],[Cena skupaj]]</f>
        <v>1</v>
      </c>
      <c r="L1237" s="162">
        <f>IF(Tabela1[[#This Row],[Cena za enoto]]=1,Tabela1[[#This Row],[Količina]],0)</f>
        <v>0</v>
      </c>
      <c r="M1237" s="139">
        <f>Tabela1[[#This Row],[Cena za enoto]]</f>
        <v>0</v>
      </c>
      <c r="N1237" s="139">
        <f t="shared" si="83"/>
        <v>0</v>
      </c>
    </row>
    <row r="1238" spans="1:14" ht="33.75">
      <c r="A1238" s="139">
        <v>1232</v>
      </c>
      <c r="B1238" s="106"/>
      <c r="C1238" s="132">
        <f>IF(H1238&lt;&gt;"",COUNTA($H$12:H1238),"")</f>
        <v>706</v>
      </c>
      <c r="D1238" s="44" t="s">
        <v>3258</v>
      </c>
      <c r="E1238" s="206" t="s">
        <v>3357</v>
      </c>
      <c r="F1238" s="83" t="s">
        <v>10</v>
      </c>
      <c r="G1238" s="82">
        <v>4</v>
      </c>
      <c r="H1238" s="169">
        <v>0</v>
      </c>
      <c r="I1238" s="201">
        <f t="shared" si="84"/>
        <v>0</v>
      </c>
      <c r="K1238" s="141">
        <f>Tabela1[[#This Row],[Količina]]-Tabela1[[#This Row],[Cena skupaj]]</f>
        <v>4</v>
      </c>
      <c r="L1238" s="162">
        <f>IF(Tabela1[[#This Row],[Cena za enoto]]=1,Tabela1[[#This Row],[Količina]],0)</f>
        <v>0</v>
      </c>
      <c r="M1238" s="139">
        <f>Tabela1[[#This Row],[Cena za enoto]]</f>
        <v>0</v>
      </c>
      <c r="N1238" s="139">
        <f t="shared" si="83"/>
        <v>0</v>
      </c>
    </row>
    <row r="1239" spans="1:14" ht="22.5">
      <c r="A1239" s="139">
        <v>1233</v>
      </c>
      <c r="B1239" s="106"/>
      <c r="C1239" s="132">
        <f>IF(H1239&lt;&gt;"",COUNTA($H$12:H1239),"")</f>
        <v>707</v>
      </c>
      <c r="D1239" s="44" t="s">
        <v>3259</v>
      </c>
      <c r="E1239" s="206" t="s">
        <v>3358</v>
      </c>
      <c r="F1239" s="83" t="s">
        <v>10</v>
      </c>
      <c r="G1239" s="82">
        <v>1</v>
      </c>
      <c r="H1239" s="169">
        <v>0</v>
      </c>
      <c r="I1239" s="201">
        <f t="shared" si="84"/>
        <v>0</v>
      </c>
      <c r="K1239" s="141">
        <f>Tabela1[[#This Row],[Količina]]-Tabela1[[#This Row],[Cena skupaj]]</f>
        <v>1</v>
      </c>
      <c r="L1239" s="162">
        <f>IF(Tabela1[[#This Row],[Cena za enoto]]=1,Tabela1[[#This Row],[Količina]],0)</f>
        <v>0</v>
      </c>
      <c r="M1239" s="139">
        <f>Tabela1[[#This Row],[Cena za enoto]]</f>
        <v>0</v>
      </c>
      <c r="N1239" s="139">
        <f t="shared" si="83"/>
        <v>0</v>
      </c>
    </row>
    <row r="1240" spans="1:14" ht="22.5">
      <c r="A1240" s="139">
        <v>1234</v>
      </c>
      <c r="B1240" s="106"/>
      <c r="C1240" s="132">
        <f>IF(H1240&lt;&gt;"",COUNTA($H$12:H1240),"")</f>
        <v>708</v>
      </c>
      <c r="D1240" s="44" t="s">
        <v>3260</v>
      </c>
      <c r="E1240" s="206" t="s">
        <v>3359</v>
      </c>
      <c r="F1240" s="83" t="s">
        <v>10</v>
      </c>
      <c r="G1240" s="82">
        <v>1</v>
      </c>
      <c r="H1240" s="169">
        <v>0</v>
      </c>
      <c r="I1240" s="201">
        <f t="shared" si="84"/>
        <v>0</v>
      </c>
      <c r="K1240" s="141">
        <f>Tabela1[[#This Row],[Količina]]-Tabela1[[#This Row],[Cena skupaj]]</f>
        <v>1</v>
      </c>
      <c r="L1240" s="162">
        <f>IF(Tabela1[[#This Row],[Cena za enoto]]=1,Tabela1[[#This Row],[Količina]],0)</f>
        <v>0</v>
      </c>
      <c r="M1240" s="139">
        <f>Tabela1[[#This Row],[Cena za enoto]]</f>
        <v>0</v>
      </c>
      <c r="N1240" s="139">
        <f t="shared" si="83"/>
        <v>0</v>
      </c>
    </row>
    <row r="1241" spans="1:14">
      <c r="A1241" s="139">
        <v>1235</v>
      </c>
      <c r="B1241" s="106"/>
      <c r="C1241" s="132" t="str">
        <f>IF(H1241&lt;&gt;"",COUNTA($H$12:H1241),"")</f>
        <v/>
      </c>
      <c r="D1241" s="44"/>
      <c r="E1241" s="221" t="s">
        <v>3420</v>
      </c>
      <c r="F1241" s="222"/>
      <c r="G1241" s="82"/>
      <c r="H1241" s="159"/>
      <c r="I1241" s="201" t="str">
        <f t="shared" si="84"/>
        <v/>
      </c>
      <c r="L1241" s="162">
        <f>IF(Tabela1[[#This Row],[Cena za enoto]]=1,Tabela1[[#This Row],[Količina]],0)</f>
        <v>0</v>
      </c>
      <c r="M1241" s="139">
        <f>Tabela1[[#This Row],[Cena za enoto]]</f>
        <v>0</v>
      </c>
      <c r="N1241" s="139">
        <f t="shared" si="83"/>
        <v>0</v>
      </c>
    </row>
    <row r="1242" spans="1:14">
      <c r="A1242" s="139">
        <v>1236</v>
      </c>
      <c r="B1242" s="106"/>
      <c r="C1242" s="132">
        <f>IF(H1242&lt;&gt;"",COUNTA($H$12:H1242),"")</f>
        <v>709</v>
      </c>
      <c r="D1242" s="44" t="s">
        <v>3254</v>
      </c>
      <c r="E1242" s="206" t="s">
        <v>3329</v>
      </c>
      <c r="F1242" s="83" t="s">
        <v>14</v>
      </c>
      <c r="G1242" s="82">
        <v>71.260000000000005</v>
      </c>
      <c r="H1242" s="169">
        <v>0</v>
      </c>
      <c r="I1242" s="201">
        <f t="shared" si="84"/>
        <v>0</v>
      </c>
      <c r="K1242" s="141">
        <f>Tabela1[[#This Row],[Količina]]-Tabela1[[#This Row],[Cena skupaj]]</f>
        <v>71.260000000000005</v>
      </c>
      <c r="L1242" s="162">
        <f>IF(Tabela1[[#This Row],[Cena za enoto]]=1,Tabela1[[#This Row],[Količina]],0)</f>
        <v>0</v>
      </c>
      <c r="M1242" s="139">
        <f>Tabela1[[#This Row],[Cena za enoto]]</f>
        <v>0</v>
      </c>
      <c r="N1242" s="139">
        <f t="shared" si="83"/>
        <v>0</v>
      </c>
    </row>
    <row r="1243" spans="1:14">
      <c r="A1243" s="139">
        <v>1237</v>
      </c>
      <c r="B1243" s="106"/>
      <c r="C1243" s="132" t="str">
        <f>IF(H1243&lt;&gt;"",COUNTA($H$12:H1243),"")</f>
        <v/>
      </c>
      <c r="D1243" s="44"/>
      <c r="E1243" s="221" t="s">
        <v>3421</v>
      </c>
      <c r="F1243" s="222"/>
      <c r="G1243" s="82"/>
      <c r="H1243" s="159"/>
      <c r="I1243" s="201" t="str">
        <f t="shared" si="84"/>
        <v/>
      </c>
      <c r="L1243" s="162">
        <f>IF(Tabela1[[#This Row],[Cena za enoto]]=1,Tabela1[[#This Row],[Količina]],0)</f>
        <v>0</v>
      </c>
      <c r="M1243" s="139">
        <f>Tabela1[[#This Row],[Cena za enoto]]</f>
        <v>0</v>
      </c>
      <c r="N1243" s="139">
        <f t="shared" si="83"/>
        <v>0</v>
      </c>
    </row>
    <row r="1244" spans="1:14">
      <c r="A1244" s="139">
        <v>1238</v>
      </c>
      <c r="B1244" s="106"/>
      <c r="C1244" s="132">
        <f>IF(H1244&lt;&gt;"",COUNTA($H$12:H1244),"")</f>
        <v>710</v>
      </c>
      <c r="D1244" s="44" t="s">
        <v>3254</v>
      </c>
      <c r="E1244" s="206" t="s">
        <v>3330</v>
      </c>
      <c r="F1244" s="83" t="s">
        <v>10</v>
      </c>
      <c r="G1244" s="82">
        <v>11</v>
      </c>
      <c r="H1244" s="169">
        <v>0</v>
      </c>
      <c r="I1244" s="201">
        <f t="shared" si="84"/>
        <v>0</v>
      </c>
      <c r="K1244" s="141">
        <f>Tabela1[[#This Row],[Količina]]-Tabela1[[#This Row],[Cena skupaj]]</f>
        <v>11</v>
      </c>
      <c r="L1244" s="162">
        <f>IF(Tabela1[[#This Row],[Cena za enoto]]=1,Tabela1[[#This Row],[Količina]],0)</f>
        <v>0</v>
      </c>
      <c r="M1244" s="139">
        <f>Tabela1[[#This Row],[Cena za enoto]]</f>
        <v>0</v>
      </c>
      <c r="N1244" s="139">
        <f t="shared" si="83"/>
        <v>0</v>
      </c>
    </row>
    <row r="1245" spans="1:14">
      <c r="A1245" s="139">
        <v>1239</v>
      </c>
      <c r="B1245" s="106"/>
      <c r="C1245" s="132">
        <f>IF(H1245&lt;&gt;"",COUNTA($H$12:H1245),"")</f>
        <v>711</v>
      </c>
      <c r="D1245" s="44" t="s">
        <v>3255</v>
      </c>
      <c r="E1245" s="206" t="s">
        <v>3360</v>
      </c>
      <c r="F1245" s="83" t="s">
        <v>10</v>
      </c>
      <c r="G1245" s="82">
        <v>10</v>
      </c>
      <c r="H1245" s="169">
        <v>0</v>
      </c>
      <c r="I1245" s="201">
        <f t="shared" si="84"/>
        <v>0</v>
      </c>
      <c r="K1245" s="141">
        <f>Tabela1[[#This Row],[Količina]]-Tabela1[[#This Row],[Cena skupaj]]</f>
        <v>10</v>
      </c>
      <c r="L1245" s="162">
        <f>IF(Tabela1[[#This Row],[Cena za enoto]]=1,Tabela1[[#This Row],[Količina]],0)</f>
        <v>0</v>
      </c>
      <c r="M1245" s="139">
        <f>Tabela1[[#This Row],[Cena za enoto]]</f>
        <v>0</v>
      </c>
      <c r="N1245" s="139">
        <f t="shared" si="83"/>
        <v>0</v>
      </c>
    </row>
    <row r="1246" spans="1:14">
      <c r="A1246" s="139">
        <v>1240</v>
      </c>
      <c r="B1246" s="106"/>
      <c r="C1246" s="132">
        <f>IF(H1246&lt;&gt;"",COUNTA($H$12:H1246),"")</f>
        <v>712</v>
      </c>
      <c r="D1246" s="44" t="s">
        <v>3256</v>
      </c>
      <c r="E1246" s="206" t="s">
        <v>3361</v>
      </c>
      <c r="F1246" s="83" t="s">
        <v>14</v>
      </c>
      <c r="G1246" s="82">
        <v>16.8</v>
      </c>
      <c r="H1246" s="169">
        <v>0</v>
      </c>
      <c r="I1246" s="201">
        <f t="shared" si="84"/>
        <v>0</v>
      </c>
      <c r="K1246" s="141">
        <f>Tabela1[[#This Row],[Količina]]-Tabela1[[#This Row],[Cena skupaj]]</f>
        <v>16.8</v>
      </c>
      <c r="L1246" s="162">
        <f>IF(Tabela1[[#This Row],[Cena za enoto]]=1,Tabela1[[#This Row],[Količina]],0)</f>
        <v>0</v>
      </c>
      <c r="M1246" s="139">
        <f>Tabela1[[#This Row],[Cena za enoto]]</f>
        <v>0</v>
      </c>
      <c r="N1246" s="139">
        <f t="shared" si="83"/>
        <v>0</v>
      </c>
    </row>
    <row r="1247" spans="1:14">
      <c r="A1247" s="139">
        <v>1241</v>
      </c>
      <c r="B1247" s="93">
        <v>3</v>
      </c>
      <c r="C1247" s="192" t="str">
        <f>IF(H1247&lt;&gt;"",COUNTA($H$12:H1247),"")</f>
        <v/>
      </c>
      <c r="D1247" s="14"/>
      <c r="E1247" s="193" t="s">
        <v>3362</v>
      </c>
      <c r="F1247" s="114"/>
      <c r="G1247" s="37"/>
      <c r="H1247" s="160"/>
      <c r="I1247" s="158">
        <f>SUM(I1248:I1262)</f>
        <v>0</v>
      </c>
      <c r="K1247" s="141">
        <f>Tabela1[[#This Row],[Količina]]-Tabela1[[#This Row],[Cena skupaj]]</f>
        <v>0</v>
      </c>
      <c r="L1247" s="162">
        <f>IF(Tabela1[[#This Row],[Cena za enoto]]=1,Tabela1[[#This Row],[Količina]],0)</f>
        <v>0</v>
      </c>
      <c r="M1247" s="139">
        <f>Tabela1[[#This Row],[Cena za enoto]]</f>
        <v>0</v>
      </c>
      <c r="N1247" s="139">
        <f t="shared" si="83"/>
        <v>0</v>
      </c>
    </row>
    <row r="1248" spans="1:14">
      <c r="A1248" s="139">
        <v>1242</v>
      </c>
      <c r="B1248" s="106"/>
      <c r="C1248" s="132" t="str">
        <f>IF(H1248&lt;&gt;"",COUNTA($H$12:H1248),"")</f>
        <v/>
      </c>
      <c r="D1248" s="44"/>
      <c r="E1248" s="221" t="s">
        <v>3422</v>
      </c>
      <c r="F1248" s="222"/>
      <c r="G1248" s="82"/>
      <c r="H1248" s="159"/>
      <c r="I1248" s="201" t="str">
        <f t="shared" ref="I1248:I1262" si="85">IF(ISNUMBER(G1248),ROUND(G1248*H1248,2),"")</f>
        <v/>
      </c>
      <c r="L1248" s="162">
        <f>IF(Tabela1[[#This Row],[Cena za enoto]]=1,Tabela1[[#This Row],[Količina]],0)</f>
        <v>0</v>
      </c>
      <c r="M1248" s="139">
        <f>Tabela1[[#This Row],[Cena za enoto]]</f>
        <v>0</v>
      </c>
      <c r="N1248" s="139">
        <f t="shared" si="83"/>
        <v>0</v>
      </c>
    </row>
    <row r="1249" spans="1:14">
      <c r="A1249" s="139">
        <v>1243</v>
      </c>
      <c r="B1249" s="106"/>
      <c r="C1249" s="132">
        <f>IF(H1249&lt;&gt;"",COUNTA($H$12:H1249),"")</f>
        <v>713</v>
      </c>
      <c r="D1249" s="44" t="s">
        <v>3254</v>
      </c>
      <c r="E1249" s="206" t="s">
        <v>3323</v>
      </c>
      <c r="F1249" s="83" t="s">
        <v>14</v>
      </c>
      <c r="G1249" s="82">
        <v>54.800000000000004</v>
      </c>
      <c r="H1249" s="169">
        <v>0</v>
      </c>
      <c r="I1249" s="201">
        <f t="shared" si="85"/>
        <v>0</v>
      </c>
      <c r="K1249" s="141">
        <f>Tabela1[[#This Row],[Količina]]-Tabela1[[#This Row],[Cena skupaj]]</f>
        <v>54.800000000000004</v>
      </c>
      <c r="L1249" s="162">
        <f>IF(Tabela1[[#This Row],[Cena za enoto]]=1,Tabela1[[#This Row],[Količina]],0)</f>
        <v>0</v>
      </c>
      <c r="M1249" s="139">
        <f>Tabela1[[#This Row],[Cena za enoto]]</f>
        <v>0</v>
      </c>
      <c r="N1249" s="139">
        <f t="shared" si="83"/>
        <v>0</v>
      </c>
    </row>
    <row r="1250" spans="1:14">
      <c r="A1250" s="139">
        <v>1244</v>
      </c>
      <c r="B1250" s="106"/>
      <c r="C1250" s="132" t="str">
        <f>IF(H1250&lt;&gt;"",COUNTA($H$12:H1250),"")</f>
        <v/>
      </c>
      <c r="D1250" s="44"/>
      <c r="E1250" s="221" t="s">
        <v>3423</v>
      </c>
      <c r="F1250" s="222"/>
      <c r="G1250" s="82"/>
      <c r="H1250" s="159"/>
      <c r="I1250" s="201" t="str">
        <f t="shared" si="85"/>
        <v/>
      </c>
      <c r="L1250" s="162">
        <f>IF(Tabela1[[#This Row],[Cena za enoto]]=1,Tabela1[[#This Row],[Količina]],0)</f>
        <v>0</v>
      </c>
      <c r="M1250" s="139">
        <f>Tabela1[[#This Row],[Cena za enoto]]</f>
        <v>0</v>
      </c>
      <c r="N1250" s="139">
        <f t="shared" si="83"/>
        <v>0</v>
      </c>
    </row>
    <row r="1251" spans="1:14" ht="33.75">
      <c r="A1251" s="139">
        <v>1245</v>
      </c>
      <c r="B1251" s="106"/>
      <c r="C1251" s="132">
        <f>IF(H1251&lt;&gt;"",COUNTA($H$12:H1251),"")</f>
        <v>714</v>
      </c>
      <c r="D1251" s="44" t="s">
        <v>3254</v>
      </c>
      <c r="E1251" s="206" t="s">
        <v>3363</v>
      </c>
      <c r="F1251" s="83" t="s">
        <v>10</v>
      </c>
      <c r="G1251" s="82">
        <v>3</v>
      </c>
      <c r="H1251" s="169">
        <v>0</v>
      </c>
      <c r="I1251" s="201">
        <f t="shared" si="85"/>
        <v>0</v>
      </c>
      <c r="K1251" s="141">
        <f>Tabela1[[#This Row],[Količina]]-Tabela1[[#This Row],[Cena skupaj]]</f>
        <v>3</v>
      </c>
      <c r="L1251" s="162">
        <f>IF(Tabela1[[#This Row],[Cena za enoto]]=1,Tabela1[[#This Row],[Količina]],0)</f>
        <v>0</v>
      </c>
      <c r="M1251" s="139">
        <f>Tabela1[[#This Row],[Cena za enoto]]</f>
        <v>0</v>
      </c>
      <c r="N1251" s="139">
        <f t="shared" si="83"/>
        <v>0</v>
      </c>
    </row>
    <row r="1252" spans="1:14" ht="22.5">
      <c r="A1252" s="139">
        <v>1246</v>
      </c>
      <c r="B1252" s="106"/>
      <c r="C1252" s="132">
        <f>IF(H1252&lt;&gt;"",COUNTA($H$12:H1252),"")</f>
        <v>715</v>
      </c>
      <c r="D1252" s="44" t="s">
        <v>3255</v>
      </c>
      <c r="E1252" s="206" t="s">
        <v>3364</v>
      </c>
      <c r="F1252" s="83" t="s">
        <v>10</v>
      </c>
      <c r="G1252" s="82">
        <v>1</v>
      </c>
      <c r="H1252" s="169">
        <v>0</v>
      </c>
      <c r="I1252" s="201">
        <f t="shared" si="85"/>
        <v>0</v>
      </c>
      <c r="K1252" s="141">
        <f>Tabela1[[#This Row],[Količina]]-Tabela1[[#This Row],[Cena skupaj]]</f>
        <v>1</v>
      </c>
      <c r="L1252" s="162">
        <f>IF(Tabela1[[#This Row],[Cena za enoto]]=1,Tabela1[[#This Row],[Količina]],0)</f>
        <v>0</v>
      </c>
      <c r="M1252" s="139">
        <f>Tabela1[[#This Row],[Cena za enoto]]</f>
        <v>0</v>
      </c>
      <c r="N1252" s="139">
        <f t="shared" si="83"/>
        <v>0</v>
      </c>
    </row>
    <row r="1253" spans="1:14" ht="22.5">
      <c r="A1253" s="139">
        <v>1247</v>
      </c>
      <c r="B1253" s="106"/>
      <c r="C1253" s="132">
        <f>IF(H1253&lt;&gt;"",COUNTA($H$12:H1253),"")</f>
        <v>716</v>
      </c>
      <c r="D1253" s="44" t="s">
        <v>3256</v>
      </c>
      <c r="E1253" s="206" t="s">
        <v>3365</v>
      </c>
      <c r="F1253" s="83" t="s">
        <v>10</v>
      </c>
      <c r="G1253" s="82">
        <v>3</v>
      </c>
      <c r="H1253" s="169">
        <v>0</v>
      </c>
      <c r="I1253" s="201">
        <f t="shared" si="85"/>
        <v>0</v>
      </c>
      <c r="K1253" s="141">
        <f>Tabela1[[#This Row],[Količina]]-Tabela1[[#This Row],[Cena skupaj]]</f>
        <v>3</v>
      </c>
      <c r="L1253" s="162">
        <f>IF(Tabela1[[#This Row],[Cena za enoto]]=1,Tabela1[[#This Row],[Količina]],0)</f>
        <v>0</v>
      </c>
      <c r="M1253" s="139">
        <f>Tabela1[[#This Row],[Cena za enoto]]</f>
        <v>0</v>
      </c>
      <c r="N1253" s="139">
        <f t="shared" si="83"/>
        <v>0</v>
      </c>
    </row>
    <row r="1254" spans="1:14" ht="22.5">
      <c r="A1254" s="139">
        <v>1248</v>
      </c>
      <c r="B1254" s="106"/>
      <c r="C1254" s="132">
        <f>IF(H1254&lt;&gt;"",COUNTA($H$12:H1254),"")</f>
        <v>717</v>
      </c>
      <c r="D1254" s="44" t="s">
        <v>3257</v>
      </c>
      <c r="E1254" s="206" t="s">
        <v>3366</v>
      </c>
      <c r="F1254" s="83" t="s">
        <v>10</v>
      </c>
      <c r="G1254" s="82">
        <v>1</v>
      </c>
      <c r="H1254" s="169">
        <v>0</v>
      </c>
      <c r="I1254" s="201">
        <f t="shared" si="85"/>
        <v>0</v>
      </c>
      <c r="K1254" s="141">
        <f>Tabela1[[#This Row],[Količina]]-Tabela1[[#This Row],[Cena skupaj]]</f>
        <v>1</v>
      </c>
      <c r="L1254" s="162">
        <f>IF(Tabela1[[#This Row],[Cena za enoto]]=1,Tabela1[[#This Row],[Količina]],0)</f>
        <v>0</v>
      </c>
      <c r="M1254" s="139">
        <f>Tabela1[[#This Row],[Cena za enoto]]</f>
        <v>0</v>
      </c>
      <c r="N1254" s="139">
        <f t="shared" si="83"/>
        <v>0</v>
      </c>
    </row>
    <row r="1255" spans="1:14" ht="22.5">
      <c r="A1255" s="139">
        <v>1249</v>
      </c>
      <c r="B1255" s="106"/>
      <c r="C1255" s="132">
        <f>IF(H1255&lt;&gt;"",COUNTA($H$12:H1255),"")</f>
        <v>718</v>
      </c>
      <c r="D1255" s="44" t="s">
        <v>3258</v>
      </c>
      <c r="E1255" s="206" t="s">
        <v>3367</v>
      </c>
      <c r="F1255" s="83" t="s">
        <v>10</v>
      </c>
      <c r="G1255" s="82">
        <v>1</v>
      </c>
      <c r="H1255" s="169">
        <v>0</v>
      </c>
      <c r="I1255" s="201">
        <f t="shared" si="85"/>
        <v>0</v>
      </c>
      <c r="K1255" s="141">
        <f>Tabela1[[#This Row],[Količina]]-Tabela1[[#This Row],[Cena skupaj]]</f>
        <v>1</v>
      </c>
      <c r="L1255" s="162">
        <f>IF(Tabela1[[#This Row],[Cena za enoto]]=1,Tabela1[[#This Row],[Količina]],0)</f>
        <v>0</v>
      </c>
      <c r="M1255" s="139">
        <f>Tabela1[[#This Row],[Cena za enoto]]</f>
        <v>0</v>
      </c>
      <c r="N1255" s="139">
        <f t="shared" si="83"/>
        <v>0</v>
      </c>
    </row>
    <row r="1256" spans="1:14" ht="22.5">
      <c r="A1256" s="139">
        <v>1250</v>
      </c>
      <c r="B1256" s="106"/>
      <c r="C1256" s="132">
        <f>IF(H1256&lt;&gt;"",COUNTA($H$12:H1256),"")</f>
        <v>719</v>
      </c>
      <c r="D1256" s="44" t="s">
        <v>3259</v>
      </c>
      <c r="E1256" s="206" t="s">
        <v>3368</v>
      </c>
      <c r="F1256" s="83" t="s">
        <v>10</v>
      </c>
      <c r="G1256" s="82">
        <v>1</v>
      </c>
      <c r="H1256" s="169">
        <v>0</v>
      </c>
      <c r="I1256" s="201">
        <f t="shared" si="85"/>
        <v>0</v>
      </c>
      <c r="K1256" s="141">
        <f>Tabela1[[#This Row],[Količina]]-Tabela1[[#This Row],[Cena skupaj]]</f>
        <v>1</v>
      </c>
      <c r="L1256" s="162">
        <f>IF(Tabela1[[#This Row],[Cena za enoto]]=1,Tabela1[[#This Row],[Količina]],0)</f>
        <v>0</v>
      </c>
      <c r="M1256" s="139">
        <f>Tabela1[[#This Row],[Cena za enoto]]</f>
        <v>0</v>
      </c>
      <c r="N1256" s="139">
        <f t="shared" si="83"/>
        <v>0</v>
      </c>
    </row>
    <row r="1257" spans="1:14">
      <c r="A1257" s="139">
        <v>1251</v>
      </c>
      <c r="B1257" s="106"/>
      <c r="C1257" s="132" t="str">
        <f>IF(H1257&lt;&gt;"",COUNTA($H$12:H1257),"")</f>
        <v/>
      </c>
      <c r="D1257" s="44"/>
      <c r="E1257" s="221" t="s">
        <v>3424</v>
      </c>
      <c r="F1257" s="222"/>
      <c r="G1257" s="82"/>
      <c r="H1257" s="159"/>
      <c r="I1257" s="201" t="str">
        <f t="shared" si="85"/>
        <v/>
      </c>
      <c r="L1257" s="162">
        <f>IF(Tabela1[[#This Row],[Cena za enoto]]=1,Tabela1[[#This Row],[Količina]],0)</f>
        <v>0</v>
      </c>
      <c r="M1257" s="139">
        <f>Tabela1[[#This Row],[Cena za enoto]]</f>
        <v>0</v>
      </c>
      <c r="N1257" s="139">
        <f t="shared" si="83"/>
        <v>0</v>
      </c>
    </row>
    <row r="1258" spans="1:14">
      <c r="A1258" s="139">
        <v>1252</v>
      </c>
      <c r="B1258" s="106"/>
      <c r="C1258" s="132">
        <f>IF(H1258&lt;&gt;"",COUNTA($H$12:H1258),"")</f>
        <v>720</v>
      </c>
      <c r="D1258" s="44" t="s">
        <v>3254</v>
      </c>
      <c r="E1258" s="206" t="s">
        <v>3329</v>
      </c>
      <c r="F1258" s="83" t="s">
        <v>14</v>
      </c>
      <c r="G1258" s="82">
        <v>54.800000000000004</v>
      </c>
      <c r="H1258" s="169">
        <v>0</v>
      </c>
      <c r="I1258" s="201">
        <f t="shared" si="85"/>
        <v>0</v>
      </c>
      <c r="K1258" s="141">
        <f>Tabela1[[#This Row],[Količina]]-Tabela1[[#This Row],[Cena skupaj]]</f>
        <v>54.800000000000004</v>
      </c>
      <c r="L1258" s="162">
        <f>IF(Tabela1[[#This Row],[Cena za enoto]]=1,Tabela1[[#This Row],[Količina]],0)</f>
        <v>0</v>
      </c>
      <c r="M1258" s="139">
        <f>Tabela1[[#This Row],[Cena za enoto]]</f>
        <v>0</v>
      </c>
      <c r="N1258" s="139">
        <f t="shared" si="83"/>
        <v>0</v>
      </c>
    </row>
    <row r="1259" spans="1:14">
      <c r="A1259" s="139">
        <v>1253</v>
      </c>
      <c r="B1259" s="106"/>
      <c r="C1259" s="132" t="str">
        <f>IF(H1259&lt;&gt;"",COUNTA($H$12:H1259),"")</f>
        <v/>
      </c>
      <c r="D1259" s="44"/>
      <c r="E1259" s="221" t="s">
        <v>3425</v>
      </c>
      <c r="F1259" s="222"/>
      <c r="G1259" s="82"/>
      <c r="H1259" s="159"/>
      <c r="I1259" s="201" t="str">
        <f t="shared" si="85"/>
        <v/>
      </c>
      <c r="L1259" s="162">
        <f>IF(Tabela1[[#This Row],[Cena za enoto]]=1,Tabela1[[#This Row],[Količina]],0)</f>
        <v>0</v>
      </c>
      <c r="M1259" s="139">
        <f>Tabela1[[#This Row],[Cena za enoto]]</f>
        <v>0</v>
      </c>
      <c r="N1259" s="139">
        <f t="shared" si="83"/>
        <v>0</v>
      </c>
    </row>
    <row r="1260" spans="1:14">
      <c r="A1260" s="139">
        <v>1254</v>
      </c>
      <c r="B1260" s="106"/>
      <c r="C1260" s="132">
        <f>IF(H1260&lt;&gt;"",COUNTA($H$12:H1260),"")</f>
        <v>721</v>
      </c>
      <c r="D1260" s="44" t="s">
        <v>3254</v>
      </c>
      <c r="E1260" s="206" t="s">
        <v>3330</v>
      </c>
      <c r="F1260" s="83" t="s">
        <v>10</v>
      </c>
      <c r="G1260" s="82">
        <v>10</v>
      </c>
      <c r="H1260" s="169">
        <v>0</v>
      </c>
      <c r="I1260" s="201">
        <f t="shared" si="85"/>
        <v>0</v>
      </c>
      <c r="K1260" s="141">
        <f>Tabela1[[#This Row],[Količina]]-Tabela1[[#This Row],[Cena skupaj]]</f>
        <v>10</v>
      </c>
      <c r="L1260" s="162">
        <f>IF(Tabela1[[#This Row],[Cena za enoto]]=1,Tabela1[[#This Row],[Količina]],0)</f>
        <v>0</v>
      </c>
      <c r="M1260" s="139">
        <f>Tabela1[[#This Row],[Cena za enoto]]</f>
        <v>0</v>
      </c>
      <c r="N1260" s="139">
        <f t="shared" si="83"/>
        <v>0</v>
      </c>
    </row>
    <row r="1261" spans="1:14">
      <c r="A1261" s="139">
        <v>1255</v>
      </c>
      <c r="B1261" s="106"/>
      <c r="C1261" s="132">
        <f>IF(H1261&lt;&gt;"",COUNTA($H$12:H1261),"")</f>
        <v>722</v>
      </c>
      <c r="D1261" s="44" t="s">
        <v>3255</v>
      </c>
      <c r="E1261" s="206" t="s">
        <v>3348</v>
      </c>
      <c r="F1261" s="83" t="s">
        <v>10</v>
      </c>
      <c r="G1261" s="82">
        <v>7</v>
      </c>
      <c r="H1261" s="169">
        <v>0</v>
      </c>
      <c r="I1261" s="201">
        <f t="shared" si="85"/>
        <v>0</v>
      </c>
      <c r="K1261" s="141">
        <f>Tabela1[[#This Row],[Količina]]-Tabela1[[#This Row],[Cena skupaj]]</f>
        <v>7</v>
      </c>
      <c r="L1261" s="162">
        <f>IF(Tabela1[[#This Row],[Cena za enoto]]=1,Tabela1[[#This Row],[Količina]],0)</f>
        <v>0</v>
      </c>
      <c r="M1261" s="139">
        <f>Tabela1[[#This Row],[Cena za enoto]]</f>
        <v>0</v>
      </c>
      <c r="N1261" s="139">
        <f t="shared" si="83"/>
        <v>0</v>
      </c>
    </row>
    <row r="1262" spans="1:14">
      <c r="A1262" s="139">
        <v>1256</v>
      </c>
      <c r="B1262" s="106"/>
      <c r="C1262" s="132">
        <f>IF(H1262&lt;&gt;"",COUNTA($H$12:H1262),"")</f>
        <v>723</v>
      </c>
      <c r="D1262" s="44" t="s">
        <v>3256</v>
      </c>
      <c r="E1262" s="206" t="s">
        <v>3369</v>
      </c>
      <c r="F1262" s="83" t="s">
        <v>14</v>
      </c>
      <c r="G1262" s="82">
        <v>9.4</v>
      </c>
      <c r="H1262" s="169">
        <v>0</v>
      </c>
      <c r="I1262" s="201">
        <f t="shared" si="85"/>
        <v>0</v>
      </c>
      <c r="K1262" s="141">
        <f>Tabela1[[#This Row],[Količina]]-Tabela1[[#This Row],[Cena skupaj]]</f>
        <v>9.4</v>
      </c>
      <c r="L1262" s="162">
        <f>IF(Tabela1[[#This Row],[Cena za enoto]]=1,Tabela1[[#This Row],[Količina]],0)</f>
        <v>0</v>
      </c>
      <c r="M1262" s="139">
        <f>Tabela1[[#This Row],[Cena za enoto]]</f>
        <v>0</v>
      </c>
      <c r="N1262" s="139">
        <f t="shared" si="83"/>
        <v>0</v>
      </c>
    </row>
    <row r="1263" spans="1:14">
      <c r="A1263" s="139">
        <v>1257</v>
      </c>
      <c r="B1263" s="93">
        <v>3</v>
      </c>
      <c r="C1263" s="192" t="str">
        <f>IF(H1263&lt;&gt;"",COUNTA($H$12:H1263),"")</f>
        <v/>
      </c>
      <c r="D1263" s="14"/>
      <c r="E1263" s="193" t="s">
        <v>3370</v>
      </c>
      <c r="F1263" s="114"/>
      <c r="G1263" s="37"/>
      <c r="H1263" s="160"/>
      <c r="I1263" s="158">
        <f>SUM(I1264:I1274)</f>
        <v>0</v>
      </c>
      <c r="K1263" s="141">
        <f>Tabela1[[#This Row],[Količina]]-Tabela1[[#This Row],[Cena skupaj]]</f>
        <v>0</v>
      </c>
      <c r="L1263" s="162">
        <f>IF(Tabela1[[#This Row],[Cena za enoto]]=1,Tabela1[[#This Row],[Količina]],0)</f>
        <v>0</v>
      </c>
      <c r="M1263" s="139">
        <f>Tabela1[[#This Row],[Cena za enoto]]</f>
        <v>0</v>
      </c>
      <c r="N1263" s="139">
        <f t="shared" si="83"/>
        <v>0</v>
      </c>
    </row>
    <row r="1264" spans="1:14">
      <c r="A1264" s="139">
        <v>1258</v>
      </c>
      <c r="B1264" s="106"/>
      <c r="C1264" s="132" t="str">
        <f>IF(H1264&lt;&gt;"",COUNTA($H$12:H1264),"")</f>
        <v/>
      </c>
      <c r="D1264" s="44"/>
      <c r="E1264" s="221" t="s">
        <v>3426</v>
      </c>
      <c r="F1264" s="222"/>
      <c r="G1264" s="82"/>
      <c r="H1264" s="159"/>
      <c r="I1264" s="201" t="str">
        <f t="shared" ref="I1264:I1274" si="86">IF(ISNUMBER(G1264),ROUND(G1264*H1264,2),"")</f>
        <v/>
      </c>
      <c r="L1264" s="162">
        <f>IF(Tabela1[[#This Row],[Cena za enoto]]=1,Tabela1[[#This Row],[Količina]],0)</f>
        <v>0</v>
      </c>
      <c r="M1264" s="139">
        <f>Tabela1[[#This Row],[Cena za enoto]]</f>
        <v>0</v>
      </c>
      <c r="N1264" s="139">
        <f t="shared" si="83"/>
        <v>0</v>
      </c>
    </row>
    <row r="1265" spans="1:14">
      <c r="A1265" s="139">
        <v>1259</v>
      </c>
      <c r="B1265" s="106"/>
      <c r="C1265" s="132">
        <f>IF(H1265&lt;&gt;"",COUNTA($H$12:H1265),"")</f>
        <v>724</v>
      </c>
      <c r="D1265" s="44" t="s">
        <v>3254</v>
      </c>
      <c r="E1265" s="206" t="s">
        <v>3323</v>
      </c>
      <c r="F1265" s="83" t="s">
        <v>14</v>
      </c>
      <c r="G1265" s="82">
        <v>31.8</v>
      </c>
      <c r="H1265" s="169">
        <v>0</v>
      </c>
      <c r="I1265" s="201">
        <f t="shared" si="86"/>
        <v>0</v>
      </c>
      <c r="K1265" s="141">
        <f>Tabela1[[#This Row],[Količina]]-Tabela1[[#This Row],[Cena skupaj]]</f>
        <v>31.8</v>
      </c>
      <c r="L1265" s="162">
        <f>IF(Tabela1[[#This Row],[Cena za enoto]]=1,Tabela1[[#This Row],[Količina]],0)</f>
        <v>0</v>
      </c>
      <c r="M1265" s="139">
        <f>Tabela1[[#This Row],[Cena za enoto]]</f>
        <v>0</v>
      </c>
      <c r="N1265" s="139">
        <f t="shared" si="83"/>
        <v>0</v>
      </c>
    </row>
    <row r="1266" spans="1:14">
      <c r="A1266" s="139">
        <v>1260</v>
      </c>
      <c r="B1266" s="106"/>
      <c r="C1266" s="132" t="str">
        <f>IF(H1266&lt;&gt;"",COUNTA($H$12:H1266),"")</f>
        <v/>
      </c>
      <c r="D1266" s="44"/>
      <c r="E1266" s="221" t="s">
        <v>3427</v>
      </c>
      <c r="F1266" s="222"/>
      <c r="G1266" s="82"/>
      <c r="H1266" s="159"/>
      <c r="I1266" s="201" t="str">
        <f t="shared" si="86"/>
        <v/>
      </c>
      <c r="L1266" s="162">
        <f>IF(Tabela1[[#This Row],[Cena za enoto]]=1,Tabela1[[#This Row],[Količina]],0)</f>
        <v>0</v>
      </c>
      <c r="M1266" s="139">
        <f>Tabela1[[#This Row],[Cena za enoto]]</f>
        <v>0</v>
      </c>
      <c r="N1266" s="139">
        <f t="shared" si="83"/>
        <v>0</v>
      </c>
    </row>
    <row r="1267" spans="1:14" ht="45">
      <c r="A1267" s="139">
        <v>1261</v>
      </c>
      <c r="B1267" s="106"/>
      <c r="C1267" s="132">
        <f>IF(H1267&lt;&gt;"",COUNTA($H$12:H1267),"")</f>
        <v>725</v>
      </c>
      <c r="D1267" s="44" t="s">
        <v>3254</v>
      </c>
      <c r="E1267" s="206" t="s">
        <v>3371</v>
      </c>
      <c r="F1267" s="83" t="s">
        <v>10</v>
      </c>
      <c r="G1267" s="82">
        <v>2</v>
      </c>
      <c r="H1267" s="169">
        <v>0</v>
      </c>
      <c r="I1267" s="201">
        <f t="shared" si="86"/>
        <v>0</v>
      </c>
      <c r="K1267" s="141">
        <f>Tabela1[[#This Row],[Količina]]-Tabela1[[#This Row],[Cena skupaj]]</f>
        <v>2</v>
      </c>
      <c r="L1267" s="162">
        <f>IF(Tabela1[[#This Row],[Cena za enoto]]=1,Tabela1[[#This Row],[Količina]],0)</f>
        <v>0</v>
      </c>
      <c r="M1267" s="139">
        <f>Tabela1[[#This Row],[Cena za enoto]]</f>
        <v>0</v>
      </c>
      <c r="N1267" s="139">
        <f t="shared" si="83"/>
        <v>0</v>
      </c>
    </row>
    <row r="1268" spans="1:14" ht="22.5">
      <c r="A1268" s="139">
        <v>1262</v>
      </c>
      <c r="B1268" s="106"/>
      <c r="C1268" s="132">
        <f>IF(H1268&lt;&gt;"",COUNTA($H$12:H1268),"")</f>
        <v>726</v>
      </c>
      <c r="D1268" s="44" t="s">
        <v>3255</v>
      </c>
      <c r="E1268" s="206" t="s">
        <v>3356</v>
      </c>
      <c r="F1268" s="83" t="s">
        <v>10</v>
      </c>
      <c r="G1268" s="82">
        <v>2</v>
      </c>
      <c r="H1268" s="169">
        <v>0</v>
      </c>
      <c r="I1268" s="201">
        <f t="shared" si="86"/>
        <v>0</v>
      </c>
      <c r="K1268" s="141">
        <f>Tabela1[[#This Row],[Količina]]-Tabela1[[#This Row],[Cena skupaj]]</f>
        <v>2</v>
      </c>
      <c r="L1268" s="162">
        <f>IF(Tabela1[[#This Row],[Cena za enoto]]=1,Tabela1[[#This Row],[Količina]],0)</f>
        <v>0</v>
      </c>
      <c r="M1268" s="139">
        <f>Tabela1[[#This Row],[Cena za enoto]]</f>
        <v>0</v>
      </c>
      <c r="N1268" s="139">
        <f t="shared" si="83"/>
        <v>0</v>
      </c>
    </row>
    <row r="1269" spans="1:14">
      <c r="A1269" s="139">
        <v>1263</v>
      </c>
      <c r="B1269" s="106"/>
      <c r="C1269" s="132" t="str">
        <f>IF(H1269&lt;&gt;"",COUNTA($H$12:H1269),"")</f>
        <v/>
      </c>
      <c r="D1269" s="44"/>
      <c r="E1269" s="221" t="s">
        <v>3428</v>
      </c>
      <c r="F1269" s="222"/>
      <c r="G1269" s="82"/>
      <c r="H1269" s="159"/>
      <c r="I1269" s="201" t="str">
        <f t="shared" si="86"/>
        <v/>
      </c>
      <c r="L1269" s="162">
        <f>IF(Tabela1[[#This Row],[Cena za enoto]]=1,Tabela1[[#This Row],[Količina]],0)</f>
        <v>0</v>
      </c>
      <c r="M1269" s="139">
        <f>Tabela1[[#This Row],[Cena za enoto]]</f>
        <v>0</v>
      </c>
      <c r="N1269" s="139">
        <f t="shared" si="83"/>
        <v>0</v>
      </c>
    </row>
    <row r="1270" spans="1:14">
      <c r="A1270" s="139">
        <v>1264</v>
      </c>
      <c r="B1270" s="106"/>
      <c r="C1270" s="132">
        <f>IF(H1270&lt;&gt;"",COUNTA($H$12:H1270),"")</f>
        <v>727</v>
      </c>
      <c r="D1270" s="44" t="s">
        <v>3254</v>
      </c>
      <c r="E1270" s="206" t="s">
        <v>3329</v>
      </c>
      <c r="F1270" s="83" t="s">
        <v>14</v>
      </c>
      <c r="G1270" s="82">
        <v>31.8</v>
      </c>
      <c r="H1270" s="169">
        <v>0</v>
      </c>
      <c r="I1270" s="201">
        <f t="shared" si="86"/>
        <v>0</v>
      </c>
      <c r="K1270" s="141">
        <f>Tabela1[[#This Row],[Količina]]-Tabela1[[#This Row],[Cena skupaj]]</f>
        <v>31.8</v>
      </c>
      <c r="L1270" s="162">
        <f>IF(Tabela1[[#This Row],[Cena za enoto]]=1,Tabela1[[#This Row],[Količina]],0)</f>
        <v>0</v>
      </c>
      <c r="M1270" s="139">
        <f>Tabela1[[#This Row],[Cena za enoto]]</f>
        <v>0</v>
      </c>
      <c r="N1270" s="139">
        <f t="shared" si="83"/>
        <v>0</v>
      </c>
    </row>
    <row r="1271" spans="1:14">
      <c r="A1271" s="139">
        <v>1265</v>
      </c>
      <c r="B1271" s="106"/>
      <c r="C1271" s="132" t="str">
        <f>IF(H1271&lt;&gt;"",COUNTA($H$12:H1271),"")</f>
        <v/>
      </c>
      <c r="D1271" s="44"/>
      <c r="E1271" s="221" t="s">
        <v>3429</v>
      </c>
      <c r="F1271" s="222"/>
      <c r="G1271" s="82"/>
      <c r="H1271" s="159"/>
      <c r="I1271" s="201" t="str">
        <f t="shared" si="86"/>
        <v/>
      </c>
      <c r="L1271" s="162">
        <f>IF(Tabela1[[#This Row],[Cena za enoto]]=1,Tabela1[[#This Row],[Količina]],0)</f>
        <v>0</v>
      </c>
      <c r="M1271" s="139">
        <f>Tabela1[[#This Row],[Cena za enoto]]</f>
        <v>0</v>
      </c>
      <c r="N1271" s="139">
        <f t="shared" si="83"/>
        <v>0</v>
      </c>
    </row>
    <row r="1272" spans="1:14">
      <c r="A1272" s="139">
        <v>1266</v>
      </c>
      <c r="B1272" s="106"/>
      <c r="C1272" s="132">
        <f>IF(H1272&lt;&gt;"",COUNTA($H$12:H1272),"")</f>
        <v>728</v>
      </c>
      <c r="D1272" s="44" t="s">
        <v>3254</v>
      </c>
      <c r="E1272" s="206" t="s">
        <v>3330</v>
      </c>
      <c r="F1272" s="83" t="s">
        <v>10</v>
      </c>
      <c r="G1272" s="82">
        <v>4</v>
      </c>
      <c r="H1272" s="169">
        <v>0</v>
      </c>
      <c r="I1272" s="201">
        <f t="shared" si="86"/>
        <v>0</v>
      </c>
      <c r="K1272" s="141">
        <f>Tabela1[[#This Row],[Količina]]-Tabela1[[#This Row],[Cena skupaj]]</f>
        <v>4</v>
      </c>
      <c r="L1272" s="162">
        <f>IF(Tabela1[[#This Row],[Cena za enoto]]=1,Tabela1[[#This Row],[Količina]],0)</f>
        <v>0</v>
      </c>
      <c r="M1272" s="139">
        <f>Tabela1[[#This Row],[Cena za enoto]]</f>
        <v>0</v>
      </c>
      <c r="N1272" s="139">
        <f t="shared" si="83"/>
        <v>0</v>
      </c>
    </row>
    <row r="1273" spans="1:14">
      <c r="A1273" s="139">
        <v>1267</v>
      </c>
      <c r="B1273" s="106"/>
      <c r="C1273" s="132">
        <f>IF(H1273&lt;&gt;"",COUNTA($H$12:H1273),"")</f>
        <v>729</v>
      </c>
      <c r="D1273" s="44" t="s">
        <v>3255</v>
      </c>
      <c r="E1273" s="206" t="s">
        <v>3372</v>
      </c>
      <c r="F1273" s="83" t="s">
        <v>10</v>
      </c>
      <c r="G1273" s="82">
        <v>2</v>
      </c>
      <c r="H1273" s="169">
        <v>0</v>
      </c>
      <c r="I1273" s="201">
        <f t="shared" si="86"/>
        <v>0</v>
      </c>
      <c r="K1273" s="141">
        <f>Tabela1[[#This Row],[Količina]]-Tabela1[[#This Row],[Cena skupaj]]</f>
        <v>2</v>
      </c>
      <c r="L1273" s="162">
        <f>IF(Tabela1[[#This Row],[Cena za enoto]]=1,Tabela1[[#This Row],[Količina]],0)</f>
        <v>0</v>
      </c>
      <c r="M1273" s="139">
        <f>Tabela1[[#This Row],[Cena za enoto]]</f>
        <v>0</v>
      </c>
      <c r="N1273" s="139">
        <f t="shared" si="83"/>
        <v>0</v>
      </c>
    </row>
    <row r="1274" spans="1:14">
      <c r="A1274" s="139">
        <v>1268</v>
      </c>
      <c r="B1274" s="106"/>
      <c r="C1274" s="132">
        <f>IF(H1274&lt;&gt;"",COUNTA($H$12:H1274),"")</f>
        <v>730</v>
      </c>
      <c r="D1274" s="44" t="s">
        <v>3256</v>
      </c>
      <c r="E1274" s="206" t="s">
        <v>3373</v>
      </c>
      <c r="F1274" s="83" t="s">
        <v>14</v>
      </c>
      <c r="G1274" s="82">
        <v>5</v>
      </c>
      <c r="H1274" s="169">
        <v>0</v>
      </c>
      <c r="I1274" s="201">
        <f t="shared" si="86"/>
        <v>0</v>
      </c>
      <c r="K1274" s="141">
        <f>Tabela1[[#This Row],[Količina]]-Tabela1[[#This Row],[Cena skupaj]]</f>
        <v>5</v>
      </c>
      <c r="L1274" s="162">
        <f>IF(Tabela1[[#This Row],[Cena za enoto]]=1,Tabela1[[#This Row],[Količina]],0)</f>
        <v>0</v>
      </c>
      <c r="M1274" s="139">
        <f>Tabela1[[#This Row],[Cena za enoto]]</f>
        <v>0</v>
      </c>
      <c r="N1274" s="139">
        <f t="shared" si="83"/>
        <v>0</v>
      </c>
    </row>
    <row r="1275" spans="1:14">
      <c r="A1275" s="139">
        <v>1269</v>
      </c>
      <c r="B1275" s="93">
        <v>3</v>
      </c>
      <c r="C1275" s="192" t="str">
        <f>IF(H1275&lt;&gt;"",COUNTA($H$12:H1275),"")</f>
        <v/>
      </c>
      <c r="D1275" s="14"/>
      <c r="E1275" s="193" t="s">
        <v>3374</v>
      </c>
      <c r="F1275" s="114"/>
      <c r="G1275" s="37"/>
      <c r="H1275" s="160"/>
      <c r="I1275" s="158">
        <f>SUM(I1276:I1288)</f>
        <v>0</v>
      </c>
      <c r="K1275" s="141">
        <f>Tabela1[[#This Row],[Količina]]-Tabela1[[#This Row],[Cena skupaj]]</f>
        <v>0</v>
      </c>
      <c r="L1275" s="162">
        <f>IF(Tabela1[[#This Row],[Cena za enoto]]=1,Tabela1[[#This Row],[Količina]],0)</f>
        <v>0</v>
      </c>
      <c r="M1275" s="139">
        <f>Tabela1[[#This Row],[Cena za enoto]]</f>
        <v>0</v>
      </c>
      <c r="N1275" s="139">
        <f t="shared" si="83"/>
        <v>0</v>
      </c>
    </row>
    <row r="1276" spans="1:14">
      <c r="A1276" s="139">
        <v>1270</v>
      </c>
      <c r="B1276" s="106"/>
      <c r="C1276" s="132" t="str">
        <f>IF(H1276&lt;&gt;"",COUNTA($H$12:H1276),"")</f>
        <v/>
      </c>
      <c r="D1276" s="44"/>
      <c r="E1276" s="221" t="s">
        <v>3430</v>
      </c>
      <c r="F1276" s="222"/>
      <c r="G1276" s="82"/>
      <c r="H1276" s="159"/>
      <c r="I1276" s="201" t="str">
        <f t="shared" ref="I1276:I1288" si="87">IF(ISNUMBER(G1276),ROUND(G1276*H1276,2),"")</f>
        <v/>
      </c>
      <c r="L1276" s="162">
        <f>IF(Tabela1[[#This Row],[Cena za enoto]]=1,Tabela1[[#This Row],[Količina]],0)</f>
        <v>0</v>
      </c>
      <c r="M1276" s="139">
        <f>Tabela1[[#This Row],[Cena za enoto]]</f>
        <v>0</v>
      </c>
      <c r="N1276" s="139">
        <f t="shared" si="83"/>
        <v>0</v>
      </c>
    </row>
    <row r="1277" spans="1:14">
      <c r="A1277" s="139">
        <v>1271</v>
      </c>
      <c r="B1277" s="106"/>
      <c r="C1277" s="132">
        <f>IF(H1277&lt;&gt;"",COUNTA($H$12:H1277),"")</f>
        <v>731</v>
      </c>
      <c r="D1277" s="44" t="s">
        <v>3254</v>
      </c>
      <c r="E1277" s="206" t="s">
        <v>3323</v>
      </c>
      <c r="F1277" s="83" t="s">
        <v>14</v>
      </c>
      <c r="G1277" s="82">
        <v>18.32</v>
      </c>
      <c r="H1277" s="169">
        <v>0</v>
      </c>
      <c r="I1277" s="201">
        <f t="shared" si="87"/>
        <v>0</v>
      </c>
      <c r="K1277" s="141">
        <f>Tabela1[[#This Row],[Količina]]-Tabela1[[#This Row],[Cena skupaj]]</f>
        <v>18.32</v>
      </c>
      <c r="L1277" s="162">
        <f>IF(Tabela1[[#This Row],[Cena za enoto]]=1,Tabela1[[#This Row],[Količina]],0)</f>
        <v>0</v>
      </c>
      <c r="M1277" s="139">
        <f>Tabela1[[#This Row],[Cena za enoto]]</f>
        <v>0</v>
      </c>
      <c r="N1277" s="139">
        <f t="shared" si="83"/>
        <v>0</v>
      </c>
    </row>
    <row r="1278" spans="1:14">
      <c r="A1278" s="139">
        <v>1272</v>
      </c>
      <c r="B1278" s="106"/>
      <c r="C1278" s="132" t="str">
        <f>IF(H1278&lt;&gt;"",COUNTA($H$12:H1278),"")</f>
        <v/>
      </c>
      <c r="D1278" s="44"/>
      <c r="E1278" s="221" t="s">
        <v>3431</v>
      </c>
      <c r="F1278" s="222"/>
      <c r="G1278" s="82"/>
      <c r="H1278" s="159"/>
      <c r="I1278" s="201" t="str">
        <f t="shared" si="87"/>
        <v/>
      </c>
      <c r="L1278" s="162">
        <f>IF(Tabela1[[#This Row],[Cena za enoto]]=1,Tabela1[[#This Row],[Količina]],0)</f>
        <v>0</v>
      </c>
      <c r="M1278" s="139">
        <f>Tabela1[[#This Row],[Cena za enoto]]</f>
        <v>0</v>
      </c>
      <c r="N1278" s="139">
        <f t="shared" si="83"/>
        <v>0</v>
      </c>
    </row>
    <row r="1279" spans="1:14" ht="22.5">
      <c r="A1279" s="139">
        <v>1273</v>
      </c>
      <c r="B1279" s="106"/>
      <c r="C1279" s="132">
        <f>IF(H1279&lt;&gt;"",COUNTA($H$12:H1279),"")</f>
        <v>732</v>
      </c>
      <c r="D1279" s="44" t="s">
        <v>3254</v>
      </c>
      <c r="E1279" s="206" t="s">
        <v>3375</v>
      </c>
      <c r="F1279" s="83" t="s">
        <v>10</v>
      </c>
      <c r="G1279" s="82">
        <v>2</v>
      </c>
      <c r="H1279" s="169">
        <v>0</v>
      </c>
      <c r="I1279" s="201">
        <f t="shared" si="87"/>
        <v>0</v>
      </c>
      <c r="K1279" s="141">
        <f>Tabela1[[#This Row],[Količina]]-Tabela1[[#This Row],[Cena skupaj]]</f>
        <v>2</v>
      </c>
      <c r="L1279" s="162">
        <f>IF(Tabela1[[#This Row],[Cena za enoto]]=1,Tabela1[[#This Row],[Količina]],0)</f>
        <v>0</v>
      </c>
      <c r="M1279" s="139">
        <f>Tabela1[[#This Row],[Cena za enoto]]</f>
        <v>0</v>
      </c>
      <c r="N1279" s="139">
        <f t="shared" si="83"/>
        <v>0</v>
      </c>
    </row>
    <row r="1280" spans="1:14" ht="22.5">
      <c r="A1280" s="139">
        <v>1274</v>
      </c>
      <c r="B1280" s="106"/>
      <c r="C1280" s="132">
        <f>IF(H1280&lt;&gt;"",COUNTA($H$12:H1280),"")</f>
        <v>733</v>
      </c>
      <c r="D1280" s="44" t="s">
        <v>3255</v>
      </c>
      <c r="E1280" s="206" t="s">
        <v>3376</v>
      </c>
      <c r="F1280" s="83" t="s">
        <v>10</v>
      </c>
      <c r="G1280" s="82">
        <v>1</v>
      </c>
      <c r="H1280" s="169">
        <v>0</v>
      </c>
      <c r="I1280" s="201">
        <f t="shared" si="87"/>
        <v>0</v>
      </c>
      <c r="K1280" s="141">
        <f>Tabela1[[#This Row],[Količina]]-Tabela1[[#This Row],[Cena skupaj]]</f>
        <v>1</v>
      </c>
      <c r="L1280" s="162">
        <f>IF(Tabela1[[#This Row],[Cena za enoto]]=1,Tabela1[[#This Row],[Količina]],0)</f>
        <v>0</v>
      </c>
      <c r="M1280" s="139">
        <f>Tabela1[[#This Row],[Cena za enoto]]</f>
        <v>0</v>
      </c>
      <c r="N1280" s="139">
        <f t="shared" si="83"/>
        <v>0</v>
      </c>
    </row>
    <row r="1281" spans="1:14">
      <c r="A1281" s="139">
        <v>1275</v>
      </c>
      <c r="B1281" s="106"/>
      <c r="C1281" s="132" t="str">
        <f>IF(H1281&lt;&gt;"",COUNTA($H$12:H1281),"")</f>
        <v/>
      </c>
      <c r="D1281" s="44"/>
      <c r="E1281" s="221" t="s">
        <v>3432</v>
      </c>
      <c r="F1281" s="222"/>
      <c r="G1281" s="82"/>
      <c r="H1281" s="159"/>
      <c r="I1281" s="201" t="str">
        <f t="shared" si="87"/>
        <v/>
      </c>
      <c r="L1281" s="162">
        <f>IF(Tabela1[[#This Row],[Cena za enoto]]=1,Tabela1[[#This Row],[Količina]],0)</f>
        <v>0</v>
      </c>
      <c r="M1281" s="139">
        <f>Tabela1[[#This Row],[Cena za enoto]]</f>
        <v>0</v>
      </c>
      <c r="N1281" s="139">
        <f t="shared" si="83"/>
        <v>0</v>
      </c>
    </row>
    <row r="1282" spans="1:14">
      <c r="A1282" s="139">
        <v>1276</v>
      </c>
      <c r="B1282" s="106"/>
      <c r="C1282" s="132">
        <f>IF(H1282&lt;&gt;"",COUNTA($H$12:H1282),"")</f>
        <v>734</v>
      </c>
      <c r="D1282" s="44" t="s">
        <v>3254</v>
      </c>
      <c r="E1282" s="206" t="s">
        <v>3329</v>
      </c>
      <c r="F1282" s="83" t="s">
        <v>14</v>
      </c>
      <c r="G1282" s="82">
        <v>18.32</v>
      </c>
      <c r="H1282" s="169">
        <v>0</v>
      </c>
      <c r="I1282" s="201">
        <f t="shared" si="87"/>
        <v>0</v>
      </c>
      <c r="K1282" s="141">
        <f>Tabela1[[#This Row],[Količina]]-Tabela1[[#This Row],[Cena skupaj]]</f>
        <v>18.32</v>
      </c>
      <c r="L1282" s="162">
        <f>IF(Tabela1[[#This Row],[Cena za enoto]]=1,Tabela1[[#This Row],[Količina]],0)</f>
        <v>0</v>
      </c>
      <c r="M1282" s="139">
        <f>Tabela1[[#This Row],[Cena za enoto]]</f>
        <v>0</v>
      </c>
      <c r="N1282" s="139">
        <f t="shared" si="83"/>
        <v>0</v>
      </c>
    </row>
    <row r="1283" spans="1:14">
      <c r="A1283" s="139">
        <v>1277</v>
      </c>
      <c r="B1283" s="106"/>
      <c r="C1283" s="132" t="str">
        <f>IF(H1283&lt;&gt;"",COUNTA($H$12:H1283),"")</f>
        <v/>
      </c>
      <c r="D1283" s="44"/>
      <c r="E1283" s="221" t="s">
        <v>3433</v>
      </c>
      <c r="F1283" s="222"/>
      <c r="G1283" s="82"/>
      <c r="H1283" s="159"/>
      <c r="I1283" s="201" t="str">
        <f t="shared" si="87"/>
        <v/>
      </c>
      <c r="L1283" s="162">
        <f>IF(Tabela1[[#This Row],[Cena za enoto]]=1,Tabela1[[#This Row],[Količina]],0)</f>
        <v>0</v>
      </c>
      <c r="M1283" s="139">
        <f>Tabela1[[#This Row],[Cena za enoto]]</f>
        <v>0</v>
      </c>
      <c r="N1283" s="139">
        <f t="shared" si="83"/>
        <v>0</v>
      </c>
    </row>
    <row r="1284" spans="1:14">
      <c r="A1284" s="139">
        <v>1278</v>
      </c>
      <c r="B1284" s="106"/>
      <c r="C1284" s="132">
        <f>IF(H1284&lt;&gt;"",COUNTA($H$12:H1284),"")</f>
        <v>735</v>
      </c>
      <c r="D1284" s="128" t="s">
        <v>3254</v>
      </c>
      <c r="E1284" s="206" t="s">
        <v>3330</v>
      </c>
      <c r="F1284" s="83" t="s">
        <v>10</v>
      </c>
      <c r="G1284" s="82">
        <v>3</v>
      </c>
      <c r="H1284" s="169">
        <v>0</v>
      </c>
      <c r="I1284" s="201">
        <f t="shared" si="87"/>
        <v>0</v>
      </c>
      <c r="K1284" s="141">
        <f>Tabela1[[#This Row],[Količina]]-Tabela1[[#This Row],[Cena skupaj]]</f>
        <v>3</v>
      </c>
      <c r="L1284" s="162">
        <f>IF(Tabela1[[#This Row],[Cena za enoto]]=1,Tabela1[[#This Row],[Količina]],0)</f>
        <v>0</v>
      </c>
      <c r="M1284" s="139">
        <f>Tabela1[[#This Row],[Cena za enoto]]</f>
        <v>0</v>
      </c>
      <c r="N1284" s="139">
        <f t="shared" si="83"/>
        <v>0</v>
      </c>
    </row>
    <row r="1285" spans="1:14">
      <c r="A1285" s="139">
        <v>1279</v>
      </c>
      <c r="B1285" s="106"/>
      <c r="C1285" s="132">
        <f>IF(H1285&lt;&gt;"",COUNTA($H$12:H1285),"")</f>
        <v>736</v>
      </c>
      <c r="D1285" s="44" t="s">
        <v>3255</v>
      </c>
      <c r="E1285" s="206" t="s">
        <v>3361</v>
      </c>
      <c r="F1285" s="83" t="s">
        <v>14</v>
      </c>
      <c r="G1285" s="82">
        <v>5.3</v>
      </c>
      <c r="H1285" s="169">
        <v>0</v>
      </c>
      <c r="I1285" s="201">
        <f t="shared" si="87"/>
        <v>0</v>
      </c>
      <c r="K1285" s="141">
        <f>Tabela1[[#This Row],[Količina]]-Tabela1[[#This Row],[Cena skupaj]]</f>
        <v>5.3</v>
      </c>
      <c r="L1285" s="162">
        <f>IF(Tabela1[[#This Row],[Cena za enoto]]=1,Tabela1[[#This Row],[Količina]],0)</f>
        <v>0</v>
      </c>
      <c r="M1285" s="139">
        <f>Tabela1[[#This Row],[Cena za enoto]]</f>
        <v>0</v>
      </c>
      <c r="N1285" s="139">
        <f t="shared" si="83"/>
        <v>0</v>
      </c>
    </row>
    <row r="1286" spans="1:14">
      <c r="A1286" s="139">
        <v>1280</v>
      </c>
      <c r="B1286" s="106"/>
      <c r="C1286" s="132">
        <f>IF(H1286&lt;&gt;"",COUNTA($H$12:H1286),"")</f>
        <v>737</v>
      </c>
      <c r="D1286" s="44" t="s">
        <v>3256</v>
      </c>
      <c r="E1286" s="206" t="s">
        <v>3360</v>
      </c>
      <c r="F1286" s="83" t="s">
        <v>10</v>
      </c>
      <c r="G1286" s="82">
        <v>3</v>
      </c>
      <c r="H1286" s="169">
        <v>0</v>
      </c>
      <c r="I1286" s="201">
        <f t="shared" si="87"/>
        <v>0</v>
      </c>
      <c r="K1286" s="141">
        <f>Tabela1[[#This Row],[Količina]]-Tabela1[[#This Row],[Cena skupaj]]</f>
        <v>3</v>
      </c>
      <c r="L1286" s="162">
        <f>IF(Tabela1[[#This Row],[Cena za enoto]]=1,Tabela1[[#This Row],[Količina]],0)</f>
        <v>0</v>
      </c>
      <c r="M1286" s="139">
        <f>Tabela1[[#This Row],[Cena za enoto]]</f>
        <v>0</v>
      </c>
      <c r="N1286" s="139">
        <f t="shared" si="83"/>
        <v>0</v>
      </c>
    </row>
    <row r="1287" spans="1:14">
      <c r="A1287" s="139">
        <v>1281</v>
      </c>
      <c r="B1287" s="106"/>
      <c r="C1287" s="132">
        <f>IF(H1287&lt;&gt;"",COUNTA($H$12:H1287),"")</f>
        <v>738</v>
      </c>
      <c r="D1287" s="44" t="s">
        <v>3257</v>
      </c>
      <c r="E1287" s="206" t="s">
        <v>3377</v>
      </c>
      <c r="F1287" s="83" t="s">
        <v>10</v>
      </c>
      <c r="G1287" s="82">
        <v>3</v>
      </c>
      <c r="H1287" s="169">
        <v>0</v>
      </c>
      <c r="I1287" s="201">
        <f t="shared" si="87"/>
        <v>0</v>
      </c>
      <c r="K1287" s="141">
        <f>Tabela1[[#This Row],[Količina]]-Tabela1[[#This Row],[Cena skupaj]]</f>
        <v>3</v>
      </c>
      <c r="L1287" s="162">
        <f>IF(Tabela1[[#This Row],[Cena za enoto]]=1,Tabela1[[#This Row],[Količina]],0)</f>
        <v>0</v>
      </c>
      <c r="M1287" s="139">
        <f>Tabela1[[#This Row],[Cena za enoto]]</f>
        <v>0</v>
      </c>
      <c r="N1287" s="139">
        <f t="shared" si="83"/>
        <v>0</v>
      </c>
    </row>
    <row r="1288" spans="1:14">
      <c r="A1288" s="139">
        <v>1282</v>
      </c>
      <c r="B1288" s="106"/>
      <c r="C1288" s="132">
        <f>IF(H1288&lt;&gt;"",COUNTA($H$12:H1288),"")</f>
        <v>739</v>
      </c>
      <c r="D1288" s="44" t="s">
        <v>3258</v>
      </c>
      <c r="E1288" s="206" t="s">
        <v>3378</v>
      </c>
      <c r="F1288" s="83" t="s">
        <v>14</v>
      </c>
      <c r="G1288" s="82">
        <v>5.3</v>
      </c>
      <c r="H1288" s="169">
        <v>0</v>
      </c>
      <c r="I1288" s="201">
        <f t="shared" si="87"/>
        <v>0</v>
      </c>
      <c r="K1288" s="141">
        <f>Tabela1[[#This Row],[Količina]]-Tabela1[[#This Row],[Cena skupaj]]</f>
        <v>5.3</v>
      </c>
      <c r="L1288" s="162">
        <f>IF(Tabela1[[#This Row],[Cena za enoto]]=1,Tabela1[[#This Row],[Količina]],0)</f>
        <v>0</v>
      </c>
      <c r="M1288" s="139">
        <f>Tabela1[[#This Row],[Cena za enoto]]</f>
        <v>0</v>
      </c>
      <c r="N1288" s="139">
        <f t="shared" si="83"/>
        <v>0</v>
      </c>
    </row>
    <row r="1289" spans="1:14">
      <c r="A1289" s="139">
        <v>1283</v>
      </c>
      <c r="B1289" s="93">
        <v>3</v>
      </c>
      <c r="C1289" s="192" t="str">
        <f>IF(H1289&lt;&gt;"",COUNTA($H$12:H1289),"")</f>
        <v/>
      </c>
      <c r="D1289" s="14"/>
      <c r="E1289" s="193" t="s">
        <v>3379</v>
      </c>
      <c r="F1289" s="114"/>
      <c r="G1289" s="37"/>
      <c r="H1289" s="160"/>
      <c r="I1289" s="158">
        <f>SUM(I1290:I1299)</f>
        <v>0</v>
      </c>
      <c r="K1289" s="141">
        <f>Tabela1[[#This Row],[Količina]]-Tabela1[[#This Row],[Cena skupaj]]</f>
        <v>0</v>
      </c>
      <c r="L1289" s="162">
        <f>IF(Tabela1[[#This Row],[Cena za enoto]]=1,Tabela1[[#This Row],[Količina]],0)</f>
        <v>0</v>
      </c>
      <c r="M1289" s="139">
        <f>Tabela1[[#This Row],[Cena za enoto]]</f>
        <v>0</v>
      </c>
      <c r="N1289" s="139">
        <f t="shared" si="83"/>
        <v>0</v>
      </c>
    </row>
    <row r="1290" spans="1:14">
      <c r="A1290" s="139">
        <v>1284</v>
      </c>
      <c r="B1290" s="106"/>
      <c r="C1290" s="132" t="str">
        <f>IF(H1290&lt;&gt;"",COUNTA($H$12:H1290),"")</f>
        <v/>
      </c>
      <c r="D1290" s="44"/>
      <c r="E1290" s="221" t="s">
        <v>3434</v>
      </c>
      <c r="F1290" s="222"/>
      <c r="G1290" s="82"/>
      <c r="H1290" s="159"/>
      <c r="I1290" s="201" t="str">
        <f t="shared" ref="I1290:I1299" si="88">IF(ISNUMBER(G1290),ROUND(G1290*H1290,2),"")</f>
        <v/>
      </c>
      <c r="L1290" s="162">
        <f>IF(Tabela1[[#This Row],[Cena za enoto]]=1,Tabela1[[#This Row],[Količina]],0)</f>
        <v>0</v>
      </c>
      <c r="M1290" s="139">
        <f>Tabela1[[#This Row],[Cena za enoto]]</f>
        <v>0</v>
      </c>
      <c r="N1290" s="139">
        <f t="shared" si="83"/>
        <v>0</v>
      </c>
    </row>
    <row r="1291" spans="1:14">
      <c r="A1291" s="139">
        <v>1285</v>
      </c>
      <c r="B1291" s="106"/>
      <c r="C1291" s="132">
        <f>IF(H1291&lt;&gt;"",COUNTA($H$12:H1291),"")</f>
        <v>740</v>
      </c>
      <c r="D1291" s="44" t="s">
        <v>3254</v>
      </c>
      <c r="E1291" s="206" t="s">
        <v>3323</v>
      </c>
      <c r="F1291" s="83" t="s">
        <v>14</v>
      </c>
      <c r="G1291" s="82">
        <v>7</v>
      </c>
      <c r="H1291" s="169">
        <v>0</v>
      </c>
      <c r="I1291" s="201">
        <f t="shared" si="88"/>
        <v>0</v>
      </c>
      <c r="K1291" s="141">
        <f>Tabela1[[#This Row],[Količina]]-Tabela1[[#This Row],[Cena skupaj]]</f>
        <v>7</v>
      </c>
      <c r="L1291" s="162">
        <f>IF(Tabela1[[#This Row],[Cena za enoto]]=1,Tabela1[[#This Row],[Količina]],0)</f>
        <v>0</v>
      </c>
      <c r="M1291" s="139">
        <f>Tabela1[[#This Row],[Cena za enoto]]</f>
        <v>0</v>
      </c>
      <c r="N1291" s="139">
        <f t="shared" si="83"/>
        <v>0</v>
      </c>
    </row>
    <row r="1292" spans="1:14">
      <c r="A1292" s="139">
        <v>1286</v>
      </c>
      <c r="B1292" s="106"/>
      <c r="C1292" s="132" t="str">
        <f>IF(H1292&lt;&gt;"",COUNTA($H$12:H1292),"")</f>
        <v/>
      </c>
      <c r="D1292" s="44"/>
      <c r="E1292" s="221" t="s">
        <v>3435</v>
      </c>
      <c r="F1292" s="222"/>
      <c r="G1292" s="82"/>
      <c r="H1292" s="159"/>
      <c r="I1292" s="201" t="str">
        <f t="shared" si="88"/>
        <v/>
      </c>
      <c r="L1292" s="162">
        <f>IF(Tabela1[[#This Row],[Cena za enoto]]=1,Tabela1[[#This Row],[Količina]],0)</f>
        <v>0</v>
      </c>
      <c r="M1292" s="139">
        <f>Tabela1[[#This Row],[Cena za enoto]]</f>
        <v>0</v>
      </c>
      <c r="N1292" s="139">
        <f t="shared" si="83"/>
        <v>0</v>
      </c>
    </row>
    <row r="1293" spans="1:14" ht="22.5">
      <c r="A1293" s="139">
        <v>1287</v>
      </c>
      <c r="B1293" s="106"/>
      <c r="C1293" s="132">
        <f>IF(H1293&lt;&gt;"",COUNTA($H$12:H1293),"")</f>
        <v>741</v>
      </c>
      <c r="D1293" s="44" t="s">
        <v>3254</v>
      </c>
      <c r="E1293" s="206" t="s">
        <v>3354</v>
      </c>
      <c r="F1293" s="83" t="s">
        <v>10</v>
      </c>
      <c r="G1293" s="82">
        <v>1</v>
      </c>
      <c r="H1293" s="169">
        <v>0</v>
      </c>
      <c r="I1293" s="201">
        <f t="shared" si="88"/>
        <v>0</v>
      </c>
      <c r="K1293" s="141">
        <f>Tabela1[[#This Row],[Količina]]-Tabela1[[#This Row],[Cena skupaj]]</f>
        <v>1</v>
      </c>
      <c r="L1293" s="162">
        <f>IF(Tabela1[[#This Row],[Cena za enoto]]=1,Tabela1[[#This Row],[Količina]],0)</f>
        <v>0</v>
      </c>
      <c r="M1293" s="139">
        <f>Tabela1[[#This Row],[Cena za enoto]]</f>
        <v>0</v>
      </c>
      <c r="N1293" s="139">
        <f t="shared" si="83"/>
        <v>0</v>
      </c>
    </row>
    <row r="1294" spans="1:14">
      <c r="A1294" s="139">
        <v>1288</v>
      </c>
      <c r="B1294" s="106"/>
      <c r="C1294" s="132" t="str">
        <f>IF(H1294&lt;&gt;"",COUNTA($H$12:H1294),"")</f>
        <v/>
      </c>
      <c r="D1294" s="44"/>
      <c r="E1294" s="221" t="s">
        <v>3436</v>
      </c>
      <c r="F1294" s="222"/>
      <c r="G1294" s="82"/>
      <c r="H1294" s="159"/>
      <c r="I1294" s="201" t="str">
        <f t="shared" si="88"/>
        <v/>
      </c>
      <c r="L1294" s="162">
        <f>IF(Tabela1[[#This Row],[Cena za enoto]]=1,Tabela1[[#This Row],[Količina]],0)</f>
        <v>0</v>
      </c>
      <c r="M1294" s="139">
        <f>Tabela1[[#This Row],[Cena za enoto]]</f>
        <v>0</v>
      </c>
      <c r="N1294" s="139">
        <f t="shared" ref="N1294:N1357" si="89">L1294*M1294</f>
        <v>0</v>
      </c>
    </row>
    <row r="1295" spans="1:14">
      <c r="A1295" s="139">
        <v>1289</v>
      </c>
      <c r="B1295" s="106"/>
      <c r="C1295" s="132">
        <f>IF(H1295&lt;&gt;"",COUNTA($H$12:H1295),"")</f>
        <v>742</v>
      </c>
      <c r="D1295" s="44" t="s">
        <v>3254</v>
      </c>
      <c r="E1295" s="206" t="s">
        <v>3329</v>
      </c>
      <c r="F1295" s="83" t="s">
        <v>14</v>
      </c>
      <c r="G1295" s="82">
        <v>7</v>
      </c>
      <c r="H1295" s="169">
        <v>0</v>
      </c>
      <c r="I1295" s="201">
        <f t="shared" si="88"/>
        <v>0</v>
      </c>
      <c r="K1295" s="141">
        <f>Tabela1[[#This Row],[Količina]]-Tabela1[[#This Row],[Cena skupaj]]</f>
        <v>7</v>
      </c>
      <c r="L1295" s="162">
        <f>IF(Tabela1[[#This Row],[Cena za enoto]]=1,Tabela1[[#This Row],[Količina]],0)</f>
        <v>0</v>
      </c>
      <c r="M1295" s="139">
        <f>Tabela1[[#This Row],[Cena za enoto]]</f>
        <v>0</v>
      </c>
      <c r="N1295" s="139">
        <f t="shared" si="89"/>
        <v>0</v>
      </c>
    </row>
    <row r="1296" spans="1:14">
      <c r="A1296" s="139">
        <v>1290</v>
      </c>
      <c r="B1296" s="106"/>
      <c r="C1296" s="132" t="str">
        <f>IF(H1296&lt;&gt;"",COUNTA($H$12:H1296),"")</f>
        <v/>
      </c>
      <c r="D1296" s="44"/>
      <c r="E1296" s="221" t="s">
        <v>3437</v>
      </c>
      <c r="F1296" s="222"/>
      <c r="G1296" s="82"/>
      <c r="H1296" s="159"/>
      <c r="I1296" s="201" t="str">
        <f t="shared" si="88"/>
        <v/>
      </c>
      <c r="L1296" s="162">
        <f>IF(Tabela1[[#This Row],[Cena za enoto]]=1,Tabela1[[#This Row],[Količina]],0)</f>
        <v>0</v>
      </c>
      <c r="M1296" s="139">
        <f>Tabela1[[#This Row],[Cena za enoto]]</f>
        <v>0</v>
      </c>
      <c r="N1296" s="139">
        <f t="shared" si="89"/>
        <v>0</v>
      </c>
    </row>
    <row r="1297" spans="1:14">
      <c r="A1297" s="139">
        <v>1291</v>
      </c>
      <c r="B1297" s="106"/>
      <c r="C1297" s="132">
        <f>IF(H1297&lt;&gt;"",COUNTA($H$12:H1297),"")</f>
        <v>743</v>
      </c>
      <c r="D1297" s="44" t="s">
        <v>3254</v>
      </c>
      <c r="E1297" s="206" t="s">
        <v>3330</v>
      </c>
      <c r="F1297" s="83" t="s">
        <v>10</v>
      </c>
      <c r="G1297" s="82">
        <v>1</v>
      </c>
      <c r="H1297" s="169">
        <v>0</v>
      </c>
      <c r="I1297" s="201">
        <f t="shared" si="88"/>
        <v>0</v>
      </c>
      <c r="K1297" s="141">
        <f>Tabela1[[#This Row],[Količina]]-Tabela1[[#This Row],[Cena skupaj]]</f>
        <v>1</v>
      </c>
      <c r="L1297" s="162">
        <f>IF(Tabela1[[#This Row],[Cena za enoto]]=1,Tabela1[[#This Row],[Količina]],0)</f>
        <v>0</v>
      </c>
      <c r="M1297" s="139">
        <f>Tabela1[[#This Row],[Cena za enoto]]</f>
        <v>0</v>
      </c>
      <c r="N1297" s="139">
        <f t="shared" si="89"/>
        <v>0</v>
      </c>
    </row>
    <row r="1298" spans="1:14">
      <c r="A1298" s="139">
        <v>1292</v>
      </c>
      <c r="B1298" s="106"/>
      <c r="C1298" s="132">
        <f>IF(H1298&lt;&gt;"",COUNTA($H$12:H1298),"")</f>
        <v>744</v>
      </c>
      <c r="D1298" s="44" t="s">
        <v>3255</v>
      </c>
      <c r="E1298" s="206" t="s">
        <v>3372</v>
      </c>
      <c r="F1298" s="83" t="s">
        <v>10</v>
      </c>
      <c r="G1298" s="82">
        <v>1</v>
      </c>
      <c r="H1298" s="169">
        <v>0</v>
      </c>
      <c r="I1298" s="201">
        <f t="shared" si="88"/>
        <v>0</v>
      </c>
      <c r="K1298" s="141">
        <f>Tabela1[[#This Row],[Količina]]-Tabela1[[#This Row],[Cena skupaj]]</f>
        <v>1</v>
      </c>
      <c r="L1298" s="162">
        <f>IF(Tabela1[[#This Row],[Cena za enoto]]=1,Tabela1[[#This Row],[Količina]],0)</f>
        <v>0</v>
      </c>
      <c r="M1298" s="139">
        <f>Tabela1[[#This Row],[Cena za enoto]]</f>
        <v>0</v>
      </c>
      <c r="N1298" s="139">
        <f t="shared" si="89"/>
        <v>0</v>
      </c>
    </row>
    <row r="1299" spans="1:14">
      <c r="A1299" s="139">
        <v>1293</v>
      </c>
      <c r="B1299" s="106"/>
      <c r="C1299" s="132">
        <f>IF(H1299&lt;&gt;"",COUNTA($H$12:H1299),"")</f>
        <v>745</v>
      </c>
      <c r="D1299" s="44" t="s">
        <v>3256</v>
      </c>
      <c r="E1299" s="206" t="s">
        <v>3380</v>
      </c>
      <c r="F1299" s="83" t="s">
        <v>14</v>
      </c>
      <c r="G1299" s="82">
        <v>1.8</v>
      </c>
      <c r="H1299" s="169">
        <v>0</v>
      </c>
      <c r="I1299" s="201">
        <f t="shared" si="88"/>
        <v>0</v>
      </c>
      <c r="K1299" s="141">
        <f>Tabela1[[#This Row],[Količina]]-Tabela1[[#This Row],[Cena skupaj]]</f>
        <v>1.8</v>
      </c>
      <c r="L1299" s="162">
        <f>IF(Tabela1[[#This Row],[Cena za enoto]]=1,Tabela1[[#This Row],[Količina]],0)</f>
        <v>0</v>
      </c>
      <c r="M1299" s="139">
        <f>Tabela1[[#This Row],[Cena za enoto]]</f>
        <v>0</v>
      </c>
      <c r="N1299" s="139">
        <f t="shared" si="89"/>
        <v>0</v>
      </c>
    </row>
    <row r="1300" spans="1:14">
      <c r="A1300" s="139">
        <v>1294</v>
      </c>
      <c r="B1300" s="93">
        <v>3</v>
      </c>
      <c r="C1300" s="192" t="str">
        <f>IF(H1300&lt;&gt;"",COUNTA($H$12:H1300),"")</f>
        <v/>
      </c>
      <c r="D1300" s="14"/>
      <c r="E1300" s="193" t="s">
        <v>3381</v>
      </c>
      <c r="F1300" s="114"/>
      <c r="G1300" s="37"/>
      <c r="H1300" s="160"/>
      <c r="I1300" s="158">
        <f>SUM(I1301:I1311)</f>
        <v>0</v>
      </c>
      <c r="K1300" s="141">
        <f>Tabela1[[#This Row],[Količina]]-Tabela1[[#This Row],[Cena skupaj]]</f>
        <v>0</v>
      </c>
      <c r="L1300" s="162">
        <f>IF(Tabela1[[#This Row],[Cena za enoto]]=1,Tabela1[[#This Row],[Količina]],0)</f>
        <v>0</v>
      </c>
      <c r="M1300" s="139">
        <f>Tabela1[[#This Row],[Cena za enoto]]</f>
        <v>0</v>
      </c>
      <c r="N1300" s="139">
        <f t="shared" si="89"/>
        <v>0</v>
      </c>
    </row>
    <row r="1301" spans="1:14">
      <c r="A1301" s="139">
        <v>1295</v>
      </c>
      <c r="B1301" s="106"/>
      <c r="C1301" s="132" t="str">
        <f>IF(H1301&lt;&gt;"",COUNTA($H$12:H1301),"")</f>
        <v/>
      </c>
      <c r="D1301" s="44"/>
      <c r="E1301" s="221" t="s">
        <v>3438</v>
      </c>
      <c r="F1301" s="222"/>
      <c r="G1301" s="82"/>
      <c r="H1301" s="159"/>
      <c r="I1301" s="201" t="str">
        <f t="shared" ref="I1301:I1311" si="90">IF(ISNUMBER(G1301),ROUND(G1301*H1301,2),"")</f>
        <v/>
      </c>
      <c r="L1301" s="162">
        <f>IF(Tabela1[[#This Row],[Cena za enoto]]=1,Tabela1[[#This Row],[Količina]],0)</f>
        <v>0</v>
      </c>
      <c r="M1301" s="139">
        <f>Tabela1[[#This Row],[Cena za enoto]]</f>
        <v>0</v>
      </c>
      <c r="N1301" s="139">
        <f t="shared" si="89"/>
        <v>0</v>
      </c>
    </row>
    <row r="1302" spans="1:14">
      <c r="A1302" s="139">
        <v>1296</v>
      </c>
      <c r="B1302" s="106"/>
      <c r="C1302" s="132">
        <f>IF(H1302&lt;&gt;"",COUNTA($H$12:H1302),"")</f>
        <v>746</v>
      </c>
      <c r="D1302" s="44" t="s">
        <v>3254</v>
      </c>
      <c r="E1302" s="206" t="s">
        <v>3323</v>
      </c>
      <c r="F1302" s="83" t="s">
        <v>14</v>
      </c>
      <c r="G1302" s="82">
        <v>13.4</v>
      </c>
      <c r="H1302" s="169">
        <v>0</v>
      </c>
      <c r="I1302" s="201">
        <f t="shared" si="90"/>
        <v>0</v>
      </c>
      <c r="K1302" s="141">
        <f>Tabela1[[#This Row],[Količina]]-Tabela1[[#This Row],[Cena skupaj]]</f>
        <v>13.4</v>
      </c>
      <c r="L1302" s="162">
        <f>IF(Tabela1[[#This Row],[Cena za enoto]]=1,Tabela1[[#This Row],[Količina]],0)</f>
        <v>0</v>
      </c>
      <c r="M1302" s="139">
        <f>Tabela1[[#This Row],[Cena za enoto]]</f>
        <v>0</v>
      </c>
      <c r="N1302" s="139">
        <f t="shared" si="89"/>
        <v>0</v>
      </c>
    </row>
    <row r="1303" spans="1:14">
      <c r="A1303" s="139">
        <v>1297</v>
      </c>
      <c r="B1303" s="106"/>
      <c r="C1303" s="132" t="str">
        <f>IF(H1303&lt;&gt;"",COUNTA($H$12:H1303),"")</f>
        <v/>
      </c>
      <c r="D1303" s="44"/>
      <c r="E1303" s="221" t="s">
        <v>3439</v>
      </c>
      <c r="F1303" s="222"/>
      <c r="G1303" s="82"/>
      <c r="H1303" s="159"/>
      <c r="I1303" s="201" t="str">
        <f t="shared" si="90"/>
        <v/>
      </c>
      <c r="L1303" s="162">
        <f>IF(Tabela1[[#This Row],[Cena za enoto]]=1,Tabela1[[#This Row],[Količina]],0)</f>
        <v>0</v>
      </c>
      <c r="M1303" s="139">
        <f>Tabela1[[#This Row],[Cena za enoto]]</f>
        <v>0</v>
      </c>
      <c r="N1303" s="139">
        <f t="shared" si="89"/>
        <v>0</v>
      </c>
    </row>
    <row r="1304" spans="1:14">
      <c r="A1304" s="139">
        <v>1298</v>
      </c>
      <c r="B1304" s="106"/>
      <c r="C1304" s="132">
        <f>IF(H1304&lt;&gt;"",COUNTA($H$12:H1304),"")</f>
        <v>747</v>
      </c>
      <c r="D1304" s="44" t="s">
        <v>3254</v>
      </c>
      <c r="E1304" s="206" t="s">
        <v>3382</v>
      </c>
      <c r="F1304" s="83" t="s">
        <v>10</v>
      </c>
      <c r="G1304" s="82">
        <v>1</v>
      </c>
      <c r="H1304" s="169">
        <v>0</v>
      </c>
      <c r="I1304" s="201">
        <f t="shared" si="90"/>
        <v>0</v>
      </c>
      <c r="K1304" s="141">
        <f>Tabela1[[#This Row],[Količina]]-Tabela1[[#This Row],[Cena skupaj]]</f>
        <v>1</v>
      </c>
      <c r="L1304" s="162">
        <f>IF(Tabela1[[#This Row],[Cena za enoto]]=1,Tabela1[[#This Row],[Količina]],0)</f>
        <v>0</v>
      </c>
      <c r="M1304" s="139">
        <f>Tabela1[[#This Row],[Cena za enoto]]</f>
        <v>0</v>
      </c>
      <c r="N1304" s="139">
        <f t="shared" si="89"/>
        <v>0</v>
      </c>
    </row>
    <row r="1305" spans="1:14" ht="22.5">
      <c r="A1305" s="139">
        <v>1299</v>
      </c>
      <c r="B1305" s="106"/>
      <c r="C1305" s="132">
        <f>IF(H1305&lt;&gt;"",COUNTA($H$12:H1305),"")</f>
        <v>748</v>
      </c>
      <c r="D1305" s="44" t="s">
        <v>3255</v>
      </c>
      <c r="E1305" s="206" t="s">
        <v>3383</v>
      </c>
      <c r="F1305" s="83" t="s">
        <v>10</v>
      </c>
      <c r="G1305" s="82">
        <v>1</v>
      </c>
      <c r="H1305" s="169">
        <v>0</v>
      </c>
      <c r="I1305" s="201">
        <f t="shared" si="90"/>
        <v>0</v>
      </c>
      <c r="K1305" s="141">
        <f>Tabela1[[#This Row],[Količina]]-Tabela1[[#This Row],[Cena skupaj]]</f>
        <v>1</v>
      </c>
      <c r="L1305" s="162">
        <f>IF(Tabela1[[#This Row],[Cena za enoto]]=1,Tabela1[[#This Row],[Količina]],0)</f>
        <v>0</v>
      </c>
      <c r="M1305" s="139">
        <f>Tabela1[[#This Row],[Cena za enoto]]</f>
        <v>0</v>
      </c>
      <c r="N1305" s="139">
        <f t="shared" si="89"/>
        <v>0</v>
      </c>
    </row>
    <row r="1306" spans="1:14">
      <c r="A1306" s="139">
        <v>1300</v>
      </c>
      <c r="B1306" s="106"/>
      <c r="C1306" s="132" t="str">
        <f>IF(H1306&lt;&gt;"",COUNTA($H$12:H1306),"")</f>
        <v/>
      </c>
      <c r="D1306" s="44"/>
      <c r="E1306" s="221" t="s">
        <v>3440</v>
      </c>
      <c r="F1306" s="222"/>
      <c r="G1306" s="82"/>
      <c r="H1306" s="159"/>
      <c r="I1306" s="201" t="str">
        <f t="shared" si="90"/>
        <v/>
      </c>
      <c r="L1306" s="162">
        <f>IF(Tabela1[[#This Row],[Cena za enoto]]=1,Tabela1[[#This Row],[Količina]],0)</f>
        <v>0</v>
      </c>
      <c r="M1306" s="139">
        <f>Tabela1[[#This Row],[Cena za enoto]]</f>
        <v>0</v>
      </c>
      <c r="N1306" s="139">
        <f t="shared" si="89"/>
        <v>0</v>
      </c>
    </row>
    <row r="1307" spans="1:14">
      <c r="A1307" s="139">
        <v>1301</v>
      </c>
      <c r="B1307" s="106"/>
      <c r="C1307" s="132">
        <f>IF(H1307&lt;&gt;"",COUNTA($H$12:H1307),"")</f>
        <v>749</v>
      </c>
      <c r="D1307" s="44" t="s">
        <v>3254</v>
      </c>
      <c r="E1307" s="206" t="s">
        <v>3329</v>
      </c>
      <c r="F1307" s="83" t="s">
        <v>14</v>
      </c>
      <c r="G1307" s="82">
        <v>13.4</v>
      </c>
      <c r="H1307" s="169">
        <v>0</v>
      </c>
      <c r="I1307" s="201">
        <f t="shared" si="90"/>
        <v>0</v>
      </c>
      <c r="K1307" s="141">
        <f>Tabela1[[#This Row],[Količina]]-Tabela1[[#This Row],[Cena skupaj]]</f>
        <v>13.4</v>
      </c>
      <c r="L1307" s="162">
        <f>IF(Tabela1[[#This Row],[Cena za enoto]]=1,Tabela1[[#This Row],[Količina]],0)</f>
        <v>0</v>
      </c>
      <c r="M1307" s="139">
        <f>Tabela1[[#This Row],[Cena za enoto]]</f>
        <v>0</v>
      </c>
      <c r="N1307" s="139">
        <f t="shared" si="89"/>
        <v>0</v>
      </c>
    </row>
    <row r="1308" spans="1:14">
      <c r="A1308" s="139">
        <v>1302</v>
      </c>
      <c r="B1308" s="106"/>
      <c r="C1308" s="132" t="str">
        <f>IF(H1308&lt;&gt;"",COUNTA($H$12:H1308),"")</f>
        <v/>
      </c>
      <c r="D1308" s="44"/>
      <c r="E1308" s="221" t="s">
        <v>3441</v>
      </c>
      <c r="F1308" s="222"/>
      <c r="G1308" s="82"/>
      <c r="H1308" s="159"/>
      <c r="I1308" s="201" t="str">
        <f t="shared" si="90"/>
        <v/>
      </c>
      <c r="L1308" s="162">
        <f>IF(Tabela1[[#This Row],[Cena za enoto]]=1,Tabela1[[#This Row],[Količina]],0)</f>
        <v>0</v>
      </c>
      <c r="M1308" s="139">
        <f>Tabela1[[#This Row],[Cena za enoto]]</f>
        <v>0</v>
      </c>
      <c r="N1308" s="139">
        <f t="shared" si="89"/>
        <v>0</v>
      </c>
    </row>
    <row r="1309" spans="1:14">
      <c r="A1309" s="139">
        <v>1303</v>
      </c>
      <c r="B1309" s="106"/>
      <c r="C1309" s="132">
        <f>IF(H1309&lt;&gt;"",COUNTA($H$12:H1309),"")</f>
        <v>750</v>
      </c>
      <c r="D1309" s="44" t="s">
        <v>3254</v>
      </c>
      <c r="E1309" s="206" t="s">
        <v>3330</v>
      </c>
      <c r="F1309" s="83" t="s">
        <v>10</v>
      </c>
      <c r="G1309" s="82">
        <v>2</v>
      </c>
      <c r="H1309" s="169">
        <v>0</v>
      </c>
      <c r="I1309" s="201">
        <f t="shared" si="90"/>
        <v>0</v>
      </c>
      <c r="K1309" s="141">
        <f>Tabela1[[#This Row],[Količina]]-Tabela1[[#This Row],[Cena skupaj]]</f>
        <v>2</v>
      </c>
      <c r="L1309" s="162">
        <f>IF(Tabela1[[#This Row],[Cena za enoto]]=1,Tabela1[[#This Row],[Količina]],0)</f>
        <v>0</v>
      </c>
      <c r="M1309" s="139">
        <f>Tabela1[[#This Row],[Cena za enoto]]</f>
        <v>0</v>
      </c>
      <c r="N1309" s="139">
        <f t="shared" si="89"/>
        <v>0</v>
      </c>
    </row>
    <row r="1310" spans="1:14">
      <c r="A1310" s="139">
        <v>1304</v>
      </c>
      <c r="B1310" s="106"/>
      <c r="C1310" s="132">
        <f>IF(H1310&lt;&gt;"",COUNTA($H$12:H1310),"")</f>
        <v>751</v>
      </c>
      <c r="D1310" s="44" t="s">
        <v>3255</v>
      </c>
      <c r="E1310" s="206" t="s">
        <v>3372</v>
      </c>
      <c r="F1310" s="83" t="s">
        <v>10</v>
      </c>
      <c r="G1310" s="82">
        <v>1</v>
      </c>
      <c r="H1310" s="169">
        <v>0</v>
      </c>
      <c r="I1310" s="201">
        <f t="shared" si="90"/>
        <v>0</v>
      </c>
      <c r="K1310" s="141">
        <f>Tabela1[[#This Row],[Količina]]-Tabela1[[#This Row],[Cena skupaj]]</f>
        <v>1</v>
      </c>
      <c r="L1310" s="162">
        <f>IF(Tabela1[[#This Row],[Cena za enoto]]=1,Tabela1[[#This Row],[Količina]],0)</f>
        <v>0</v>
      </c>
      <c r="M1310" s="139">
        <f>Tabela1[[#This Row],[Cena za enoto]]</f>
        <v>0</v>
      </c>
      <c r="N1310" s="139">
        <f t="shared" si="89"/>
        <v>0</v>
      </c>
    </row>
    <row r="1311" spans="1:14">
      <c r="A1311" s="139">
        <v>1305</v>
      </c>
      <c r="B1311" s="106"/>
      <c r="C1311" s="132">
        <f>IF(H1311&lt;&gt;"",COUNTA($H$12:H1311),"")</f>
        <v>752</v>
      </c>
      <c r="D1311" s="44" t="s">
        <v>3256</v>
      </c>
      <c r="E1311" s="206" t="s">
        <v>3384</v>
      </c>
      <c r="F1311" s="83" t="s">
        <v>14</v>
      </c>
      <c r="G1311" s="82">
        <v>1.8</v>
      </c>
      <c r="H1311" s="169">
        <v>0</v>
      </c>
      <c r="I1311" s="201">
        <f t="shared" si="90"/>
        <v>0</v>
      </c>
      <c r="K1311" s="141">
        <f>Tabela1[[#This Row],[Količina]]-Tabela1[[#This Row],[Cena skupaj]]</f>
        <v>1.8</v>
      </c>
      <c r="L1311" s="162">
        <f>IF(Tabela1[[#This Row],[Cena za enoto]]=1,Tabela1[[#This Row],[Količina]],0)</f>
        <v>0</v>
      </c>
      <c r="M1311" s="139">
        <f>Tabela1[[#This Row],[Cena za enoto]]</f>
        <v>0</v>
      </c>
      <c r="N1311" s="139">
        <f t="shared" si="89"/>
        <v>0</v>
      </c>
    </row>
    <row r="1312" spans="1:14">
      <c r="A1312" s="139">
        <v>1306</v>
      </c>
      <c r="B1312" s="93">
        <v>3</v>
      </c>
      <c r="C1312" s="192" t="str">
        <f>IF(H1312&lt;&gt;"",COUNTA($H$12:H1312),"")</f>
        <v/>
      </c>
      <c r="D1312" s="14"/>
      <c r="E1312" s="193" t="s">
        <v>3385</v>
      </c>
      <c r="F1312" s="114"/>
      <c r="G1312" s="37"/>
      <c r="H1312" s="160"/>
      <c r="I1312" s="158">
        <f>SUM(I1313:I1322)</f>
        <v>0</v>
      </c>
      <c r="K1312" s="141">
        <f>Tabela1[[#This Row],[Količina]]-Tabela1[[#This Row],[Cena skupaj]]</f>
        <v>0</v>
      </c>
      <c r="L1312" s="162">
        <f>IF(Tabela1[[#This Row],[Cena za enoto]]=1,Tabela1[[#This Row],[Količina]],0)</f>
        <v>0</v>
      </c>
      <c r="M1312" s="139">
        <f>Tabela1[[#This Row],[Cena za enoto]]</f>
        <v>0</v>
      </c>
      <c r="N1312" s="139">
        <f t="shared" si="89"/>
        <v>0</v>
      </c>
    </row>
    <row r="1313" spans="1:14">
      <c r="A1313" s="139">
        <v>1307</v>
      </c>
      <c r="B1313" s="106"/>
      <c r="C1313" s="132" t="str">
        <f>IF(H1313&lt;&gt;"",COUNTA($H$12:H1313),"")</f>
        <v/>
      </c>
      <c r="D1313" s="44"/>
      <c r="E1313" s="221" t="s">
        <v>3442</v>
      </c>
      <c r="F1313" s="222"/>
      <c r="G1313" s="82"/>
      <c r="H1313" s="159"/>
      <c r="I1313" s="201" t="str">
        <f t="shared" ref="I1313:I1322" si="91">IF(ISNUMBER(G1313),ROUND(G1313*H1313,2),"")</f>
        <v/>
      </c>
      <c r="L1313" s="162">
        <f>IF(Tabela1[[#This Row],[Cena za enoto]]=1,Tabela1[[#This Row],[Količina]],0)</f>
        <v>0</v>
      </c>
      <c r="M1313" s="139">
        <f>Tabela1[[#This Row],[Cena za enoto]]</f>
        <v>0</v>
      </c>
      <c r="N1313" s="139">
        <f t="shared" si="89"/>
        <v>0</v>
      </c>
    </row>
    <row r="1314" spans="1:14">
      <c r="A1314" s="139">
        <v>1308</v>
      </c>
      <c r="B1314" s="106"/>
      <c r="C1314" s="132">
        <f>IF(H1314&lt;&gt;"",COUNTA($H$12:H1314),"")</f>
        <v>753</v>
      </c>
      <c r="D1314" s="44" t="s">
        <v>3254</v>
      </c>
      <c r="E1314" s="206" t="s">
        <v>3323</v>
      </c>
      <c r="F1314" s="83" t="s">
        <v>14</v>
      </c>
      <c r="G1314" s="82">
        <v>5.3</v>
      </c>
      <c r="H1314" s="169">
        <v>0</v>
      </c>
      <c r="I1314" s="201">
        <f t="shared" si="91"/>
        <v>0</v>
      </c>
      <c r="K1314" s="141">
        <f>Tabela1[[#This Row],[Količina]]-Tabela1[[#This Row],[Cena skupaj]]</f>
        <v>5.3</v>
      </c>
      <c r="L1314" s="162">
        <f>IF(Tabela1[[#This Row],[Cena za enoto]]=1,Tabela1[[#This Row],[Količina]],0)</f>
        <v>0</v>
      </c>
      <c r="M1314" s="139">
        <f>Tabela1[[#This Row],[Cena za enoto]]</f>
        <v>0</v>
      </c>
      <c r="N1314" s="139">
        <f t="shared" si="89"/>
        <v>0</v>
      </c>
    </row>
    <row r="1315" spans="1:14">
      <c r="A1315" s="139">
        <v>1309</v>
      </c>
      <c r="B1315" s="106"/>
      <c r="C1315" s="132" t="str">
        <f>IF(H1315&lt;&gt;"",COUNTA($H$12:H1315),"")</f>
        <v/>
      </c>
      <c r="D1315" s="44"/>
      <c r="E1315" s="221" t="s">
        <v>3443</v>
      </c>
      <c r="F1315" s="222"/>
      <c r="G1315" s="82"/>
      <c r="H1315" s="159"/>
      <c r="I1315" s="201" t="str">
        <f t="shared" si="91"/>
        <v/>
      </c>
      <c r="L1315" s="162">
        <f>IF(Tabela1[[#This Row],[Cena za enoto]]=1,Tabela1[[#This Row],[Količina]],0)</f>
        <v>0</v>
      </c>
      <c r="M1315" s="139">
        <f>Tabela1[[#This Row],[Cena za enoto]]</f>
        <v>0</v>
      </c>
      <c r="N1315" s="139">
        <f t="shared" si="89"/>
        <v>0</v>
      </c>
    </row>
    <row r="1316" spans="1:14" ht="22.5">
      <c r="A1316" s="139">
        <v>1310</v>
      </c>
      <c r="B1316" s="106"/>
      <c r="C1316" s="132">
        <f>IF(H1316&lt;&gt;"",COUNTA($H$12:H1316),"")</f>
        <v>754</v>
      </c>
      <c r="D1316" s="44" t="s">
        <v>3254</v>
      </c>
      <c r="E1316" s="206" t="s">
        <v>3386</v>
      </c>
      <c r="F1316" s="83" t="s">
        <v>10</v>
      </c>
      <c r="G1316" s="82">
        <v>1</v>
      </c>
      <c r="H1316" s="169">
        <v>0</v>
      </c>
      <c r="I1316" s="201">
        <f t="shared" si="91"/>
        <v>0</v>
      </c>
      <c r="K1316" s="141">
        <f>Tabela1[[#This Row],[Količina]]-Tabela1[[#This Row],[Cena skupaj]]</f>
        <v>1</v>
      </c>
      <c r="L1316" s="162">
        <f>IF(Tabela1[[#This Row],[Cena za enoto]]=1,Tabela1[[#This Row],[Količina]],0)</f>
        <v>0</v>
      </c>
      <c r="M1316" s="139">
        <f>Tabela1[[#This Row],[Cena za enoto]]</f>
        <v>0</v>
      </c>
      <c r="N1316" s="139">
        <f t="shared" si="89"/>
        <v>0</v>
      </c>
    </row>
    <row r="1317" spans="1:14">
      <c r="A1317" s="139">
        <v>1311</v>
      </c>
      <c r="B1317" s="106"/>
      <c r="C1317" s="132" t="str">
        <f>IF(H1317&lt;&gt;"",COUNTA($H$12:H1317),"")</f>
        <v/>
      </c>
      <c r="D1317" s="44"/>
      <c r="E1317" s="221" t="s">
        <v>3444</v>
      </c>
      <c r="F1317" s="222"/>
      <c r="G1317" s="82"/>
      <c r="H1317" s="159"/>
      <c r="I1317" s="201" t="str">
        <f t="shared" si="91"/>
        <v/>
      </c>
      <c r="L1317" s="162">
        <f>IF(Tabela1[[#This Row],[Cena za enoto]]=1,Tabela1[[#This Row],[Količina]],0)</f>
        <v>0</v>
      </c>
      <c r="M1317" s="139">
        <f>Tabela1[[#This Row],[Cena za enoto]]</f>
        <v>0</v>
      </c>
      <c r="N1317" s="139">
        <f t="shared" si="89"/>
        <v>0</v>
      </c>
    </row>
    <row r="1318" spans="1:14">
      <c r="A1318" s="139">
        <v>1312</v>
      </c>
      <c r="B1318" s="106"/>
      <c r="C1318" s="132">
        <f>IF(H1318&lt;&gt;"",COUNTA($H$12:H1318),"")</f>
        <v>755</v>
      </c>
      <c r="D1318" s="44" t="s">
        <v>3254</v>
      </c>
      <c r="E1318" s="206" t="s">
        <v>3329</v>
      </c>
      <c r="F1318" s="83" t="s">
        <v>14</v>
      </c>
      <c r="G1318" s="82">
        <v>5.4</v>
      </c>
      <c r="H1318" s="169">
        <v>0</v>
      </c>
      <c r="I1318" s="201">
        <f t="shared" si="91"/>
        <v>0</v>
      </c>
      <c r="K1318" s="141">
        <f>Tabela1[[#This Row],[Količina]]-Tabela1[[#This Row],[Cena skupaj]]</f>
        <v>5.4</v>
      </c>
      <c r="L1318" s="162">
        <f>IF(Tabela1[[#This Row],[Cena za enoto]]=1,Tabela1[[#This Row],[Količina]],0)</f>
        <v>0</v>
      </c>
      <c r="M1318" s="139">
        <f>Tabela1[[#This Row],[Cena za enoto]]</f>
        <v>0</v>
      </c>
      <c r="N1318" s="139">
        <f t="shared" si="89"/>
        <v>0</v>
      </c>
    </row>
    <row r="1319" spans="1:14">
      <c r="A1319" s="139">
        <v>1313</v>
      </c>
      <c r="B1319" s="106"/>
      <c r="C1319" s="132" t="str">
        <f>IF(H1319&lt;&gt;"",COUNTA($H$12:H1319),"")</f>
        <v/>
      </c>
      <c r="D1319" s="44"/>
      <c r="E1319" s="221" t="s">
        <v>3445</v>
      </c>
      <c r="F1319" s="222"/>
      <c r="G1319" s="82"/>
      <c r="H1319" s="159"/>
      <c r="I1319" s="201" t="str">
        <f t="shared" si="91"/>
        <v/>
      </c>
      <c r="L1319" s="162">
        <f>IF(Tabela1[[#This Row],[Cena za enoto]]=1,Tabela1[[#This Row],[Količina]],0)</f>
        <v>0</v>
      </c>
      <c r="M1319" s="139">
        <f>Tabela1[[#This Row],[Cena za enoto]]</f>
        <v>0</v>
      </c>
      <c r="N1319" s="139">
        <f t="shared" si="89"/>
        <v>0</v>
      </c>
    </row>
    <row r="1320" spans="1:14">
      <c r="A1320" s="139">
        <v>1314</v>
      </c>
      <c r="B1320" s="106"/>
      <c r="C1320" s="132">
        <f>IF(H1320&lt;&gt;"",COUNTA($H$12:H1320),"")</f>
        <v>756</v>
      </c>
      <c r="D1320" s="44" t="s">
        <v>3254</v>
      </c>
      <c r="E1320" s="206" t="s">
        <v>3330</v>
      </c>
      <c r="F1320" s="83" t="s">
        <v>10</v>
      </c>
      <c r="G1320" s="82">
        <v>1</v>
      </c>
      <c r="H1320" s="169">
        <v>0</v>
      </c>
      <c r="I1320" s="201">
        <f t="shared" si="91"/>
        <v>0</v>
      </c>
      <c r="K1320" s="141">
        <f>Tabela1[[#This Row],[Količina]]-Tabela1[[#This Row],[Cena skupaj]]</f>
        <v>1</v>
      </c>
      <c r="L1320" s="162">
        <f>IF(Tabela1[[#This Row],[Cena za enoto]]=1,Tabela1[[#This Row],[Količina]],0)</f>
        <v>0</v>
      </c>
      <c r="M1320" s="139">
        <f>Tabela1[[#This Row],[Cena za enoto]]</f>
        <v>0</v>
      </c>
      <c r="N1320" s="139">
        <f t="shared" si="89"/>
        <v>0</v>
      </c>
    </row>
    <row r="1321" spans="1:14">
      <c r="A1321" s="139">
        <v>1315</v>
      </c>
      <c r="B1321" s="106"/>
      <c r="C1321" s="132">
        <f>IF(H1321&lt;&gt;"",COUNTA($H$12:H1321),"")</f>
        <v>757</v>
      </c>
      <c r="D1321" s="44" t="s">
        <v>3255</v>
      </c>
      <c r="E1321" s="206" t="s">
        <v>3372</v>
      </c>
      <c r="F1321" s="83" t="s">
        <v>10</v>
      </c>
      <c r="G1321" s="82">
        <v>1</v>
      </c>
      <c r="H1321" s="169">
        <v>0</v>
      </c>
      <c r="I1321" s="201">
        <f t="shared" si="91"/>
        <v>0</v>
      </c>
      <c r="K1321" s="141">
        <f>Tabela1[[#This Row],[Količina]]-Tabela1[[#This Row],[Cena skupaj]]</f>
        <v>1</v>
      </c>
      <c r="L1321" s="162">
        <f>IF(Tabela1[[#This Row],[Cena za enoto]]=1,Tabela1[[#This Row],[Količina]],0)</f>
        <v>0</v>
      </c>
      <c r="M1321" s="139">
        <f>Tabela1[[#This Row],[Cena za enoto]]</f>
        <v>0</v>
      </c>
      <c r="N1321" s="139">
        <f t="shared" si="89"/>
        <v>0</v>
      </c>
    </row>
    <row r="1322" spans="1:14">
      <c r="A1322" s="139">
        <v>1316</v>
      </c>
      <c r="B1322" s="106"/>
      <c r="C1322" s="132">
        <f>IF(H1322&lt;&gt;"",COUNTA($H$12:H1322),"")</f>
        <v>758</v>
      </c>
      <c r="D1322" s="44" t="s">
        <v>3256</v>
      </c>
      <c r="E1322" s="206" t="s">
        <v>3380</v>
      </c>
      <c r="F1322" s="83" t="s">
        <v>14</v>
      </c>
      <c r="G1322" s="82">
        <v>1.1000000000000001</v>
      </c>
      <c r="H1322" s="169">
        <v>0</v>
      </c>
      <c r="I1322" s="201">
        <f t="shared" si="91"/>
        <v>0</v>
      </c>
      <c r="K1322" s="141">
        <f>Tabela1[[#This Row],[Količina]]-Tabela1[[#This Row],[Cena skupaj]]</f>
        <v>1.1000000000000001</v>
      </c>
      <c r="L1322" s="162">
        <f>IF(Tabela1[[#This Row],[Cena za enoto]]=1,Tabela1[[#This Row],[Količina]],0)</f>
        <v>0</v>
      </c>
      <c r="M1322" s="139">
        <f>Tabela1[[#This Row],[Cena za enoto]]</f>
        <v>0</v>
      </c>
      <c r="N1322" s="139">
        <f t="shared" si="89"/>
        <v>0</v>
      </c>
    </row>
    <row r="1323" spans="1:14">
      <c r="A1323" s="139">
        <v>1317</v>
      </c>
      <c r="B1323" s="93">
        <v>3</v>
      </c>
      <c r="C1323" s="192" t="str">
        <f>IF(H1323&lt;&gt;"",COUNTA($H$12:H1323),"")</f>
        <v/>
      </c>
      <c r="D1323" s="14"/>
      <c r="E1323" s="193" t="s">
        <v>3387</v>
      </c>
      <c r="F1323" s="114"/>
      <c r="G1323" s="37"/>
      <c r="H1323" s="160"/>
      <c r="I1323" s="158">
        <f>SUM(I1324:I1339)</f>
        <v>0</v>
      </c>
      <c r="K1323" s="141">
        <f>Tabela1[[#This Row],[Količina]]-Tabela1[[#This Row],[Cena skupaj]]</f>
        <v>0</v>
      </c>
      <c r="L1323" s="162">
        <f>IF(Tabela1[[#This Row],[Cena za enoto]]=1,Tabela1[[#This Row],[Količina]],0)</f>
        <v>0</v>
      </c>
      <c r="M1323" s="139">
        <f>Tabela1[[#This Row],[Cena za enoto]]</f>
        <v>0</v>
      </c>
      <c r="N1323" s="139">
        <f t="shared" si="89"/>
        <v>0</v>
      </c>
    </row>
    <row r="1324" spans="1:14">
      <c r="A1324" s="139">
        <v>1318</v>
      </c>
      <c r="B1324" s="106"/>
      <c r="C1324" s="132" t="str">
        <f>IF(H1324&lt;&gt;"",COUNTA($H$12:H1324),"")</f>
        <v/>
      </c>
      <c r="D1324" s="44"/>
      <c r="E1324" s="221" t="s">
        <v>3446</v>
      </c>
      <c r="F1324" s="222"/>
      <c r="G1324" s="82"/>
      <c r="H1324" s="159"/>
      <c r="I1324" s="201" t="str">
        <f t="shared" ref="I1324:I1339" si="92">IF(ISNUMBER(G1324),ROUND(G1324*H1324,2),"")</f>
        <v/>
      </c>
      <c r="L1324" s="162">
        <f>IF(Tabela1[[#This Row],[Cena za enoto]]=1,Tabela1[[#This Row],[Količina]],0)</f>
        <v>0</v>
      </c>
      <c r="M1324" s="139">
        <f>Tabela1[[#This Row],[Cena za enoto]]</f>
        <v>0</v>
      </c>
      <c r="N1324" s="139">
        <f t="shared" si="89"/>
        <v>0</v>
      </c>
    </row>
    <row r="1325" spans="1:14">
      <c r="A1325" s="139">
        <v>1319</v>
      </c>
      <c r="B1325" s="106"/>
      <c r="C1325" s="132">
        <f>IF(H1325&lt;&gt;"",COUNTA($H$12:H1325),"")</f>
        <v>759</v>
      </c>
      <c r="D1325" s="44" t="s">
        <v>3254</v>
      </c>
      <c r="E1325" s="206" t="s">
        <v>3323</v>
      </c>
      <c r="F1325" s="83" t="s">
        <v>14</v>
      </c>
      <c r="G1325" s="82">
        <v>46.400000000000006</v>
      </c>
      <c r="H1325" s="169">
        <v>0</v>
      </c>
      <c r="I1325" s="201">
        <f t="shared" si="92"/>
        <v>0</v>
      </c>
      <c r="K1325" s="141">
        <f>Tabela1[[#This Row],[Količina]]-Tabela1[[#This Row],[Cena skupaj]]</f>
        <v>46.400000000000006</v>
      </c>
      <c r="L1325" s="162">
        <f>IF(Tabela1[[#This Row],[Cena za enoto]]=1,Tabela1[[#This Row],[Količina]],0)</f>
        <v>0</v>
      </c>
      <c r="M1325" s="139">
        <f>Tabela1[[#This Row],[Cena za enoto]]</f>
        <v>0</v>
      </c>
      <c r="N1325" s="139">
        <f t="shared" si="89"/>
        <v>0</v>
      </c>
    </row>
    <row r="1326" spans="1:14">
      <c r="A1326" s="139">
        <v>1320</v>
      </c>
      <c r="B1326" s="106"/>
      <c r="C1326" s="132" t="str">
        <f>IF(H1326&lt;&gt;"",COUNTA($H$12:H1326),"")</f>
        <v/>
      </c>
      <c r="D1326" s="44"/>
      <c r="E1326" s="221" t="s">
        <v>3447</v>
      </c>
      <c r="F1326" s="222"/>
      <c r="G1326" s="82"/>
      <c r="H1326" s="159"/>
      <c r="I1326" s="201" t="str">
        <f t="shared" si="92"/>
        <v/>
      </c>
      <c r="L1326" s="162">
        <f>IF(Tabela1[[#This Row],[Cena za enoto]]=1,Tabela1[[#This Row],[Količina]],0)</f>
        <v>0</v>
      </c>
      <c r="M1326" s="139">
        <f>Tabela1[[#This Row],[Cena za enoto]]</f>
        <v>0</v>
      </c>
      <c r="N1326" s="139">
        <f t="shared" si="89"/>
        <v>0</v>
      </c>
    </row>
    <row r="1327" spans="1:14" ht="22.5">
      <c r="A1327" s="139">
        <v>1321</v>
      </c>
      <c r="B1327" s="106"/>
      <c r="C1327" s="132">
        <f>IF(H1327&lt;&gt;"",COUNTA($H$12:H1327),"")</f>
        <v>760</v>
      </c>
      <c r="D1327" s="44" t="s">
        <v>3254</v>
      </c>
      <c r="E1327" s="206" t="s">
        <v>3388</v>
      </c>
      <c r="F1327" s="83" t="s">
        <v>10</v>
      </c>
      <c r="G1327" s="82">
        <v>1</v>
      </c>
      <c r="H1327" s="169">
        <v>0</v>
      </c>
      <c r="I1327" s="201">
        <f t="shared" si="92"/>
        <v>0</v>
      </c>
      <c r="K1327" s="141">
        <f>Tabela1[[#This Row],[Količina]]-Tabela1[[#This Row],[Cena skupaj]]</f>
        <v>1</v>
      </c>
      <c r="L1327" s="162">
        <f>IF(Tabela1[[#This Row],[Cena za enoto]]=1,Tabela1[[#This Row],[Količina]],0)</f>
        <v>0</v>
      </c>
      <c r="M1327" s="139">
        <f>Tabela1[[#This Row],[Cena za enoto]]</f>
        <v>0</v>
      </c>
      <c r="N1327" s="139">
        <f t="shared" si="89"/>
        <v>0</v>
      </c>
    </row>
    <row r="1328" spans="1:14" ht="22.5">
      <c r="A1328" s="139">
        <v>1322</v>
      </c>
      <c r="B1328" s="106"/>
      <c r="C1328" s="132">
        <f>IF(H1328&lt;&gt;"",COUNTA($H$12:H1328),"")</f>
        <v>761</v>
      </c>
      <c r="D1328" s="44" t="s">
        <v>3255</v>
      </c>
      <c r="E1328" s="206" t="s">
        <v>3389</v>
      </c>
      <c r="F1328" s="83" t="s">
        <v>10</v>
      </c>
      <c r="G1328" s="82">
        <v>1</v>
      </c>
      <c r="H1328" s="169">
        <v>0</v>
      </c>
      <c r="I1328" s="201">
        <f t="shared" si="92"/>
        <v>0</v>
      </c>
      <c r="K1328" s="141">
        <f>Tabela1[[#This Row],[Količina]]-Tabela1[[#This Row],[Cena skupaj]]</f>
        <v>1</v>
      </c>
      <c r="L1328" s="162">
        <f>IF(Tabela1[[#This Row],[Cena za enoto]]=1,Tabela1[[#This Row],[Količina]],0)</f>
        <v>0</v>
      </c>
      <c r="M1328" s="139">
        <f>Tabela1[[#This Row],[Cena za enoto]]</f>
        <v>0</v>
      </c>
      <c r="N1328" s="139">
        <f t="shared" si="89"/>
        <v>0</v>
      </c>
    </row>
    <row r="1329" spans="1:14" ht="22.5">
      <c r="A1329" s="139">
        <v>1323</v>
      </c>
      <c r="B1329" s="106"/>
      <c r="C1329" s="132">
        <f>IF(H1329&lt;&gt;"",COUNTA($H$12:H1329),"")</f>
        <v>762</v>
      </c>
      <c r="D1329" s="44" t="s">
        <v>3256</v>
      </c>
      <c r="E1329" s="206" t="s">
        <v>3356</v>
      </c>
      <c r="F1329" s="83" t="s">
        <v>10</v>
      </c>
      <c r="G1329" s="82">
        <v>1</v>
      </c>
      <c r="H1329" s="169">
        <v>0</v>
      </c>
      <c r="I1329" s="201">
        <f t="shared" si="92"/>
        <v>0</v>
      </c>
      <c r="K1329" s="141">
        <f>Tabela1[[#This Row],[Količina]]-Tabela1[[#This Row],[Cena skupaj]]</f>
        <v>1</v>
      </c>
      <c r="L1329" s="162">
        <f>IF(Tabela1[[#This Row],[Cena za enoto]]=1,Tabela1[[#This Row],[Količina]],0)</f>
        <v>0</v>
      </c>
      <c r="M1329" s="139">
        <f>Tabela1[[#This Row],[Cena za enoto]]</f>
        <v>0</v>
      </c>
      <c r="N1329" s="139">
        <f t="shared" si="89"/>
        <v>0</v>
      </c>
    </row>
    <row r="1330" spans="1:14" ht="22.5">
      <c r="A1330" s="139">
        <v>1324</v>
      </c>
      <c r="B1330" s="106"/>
      <c r="C1330" s="132">
        <f>IF(H1330&lt;&gt;"",COUNTA($H$12:H1330),"")</f>
        <v>763</v>
      </c>
      <c r="D1330" s="44" t="s">
        <v>3257</v>
      </c>
      <c r="E1330" s="206" t="s">
        <v>3390</v>
      </c>
      <c r="F1330" s="83" t="s">
        <v>10</v>
      </c>
      <c r="G1330" s="82">
        <v>1</v>
      </c>
      <c r="H1330" s="169">
        <v>0</v>
      </c>
      <c r="I1330" s="201">
        <f t="shared" si="92"/>
        <v>0</v>
      </c>
      <c r="K1330" s="141">
        <f>Tabela1[[#This Row],[Količina]]-Tabela1[[#This Row],[Cena skupaj]]</f>
        <v>1</v>
      </c>
      <c r="L1330" s="162">
        <f>IF(Tabela1[[#This Row],[Cena za enoto]]=1,Tabela1[[#This Row],[Količina]],0)</f>
        <v>0</v>
      </c>
      <c r="M1330" s="139">
        <f>Tabela1[[#This Row],[Cena za enoto]]</f>
        <v>0</v>
      </c>
      <c r="N1330" s="139">
        <f t="shared" si="89"/>
        <v>0</v>
      </c>
    </row>
    <row r="1331" spans="1:14" ht="22.5">
      <c r="A1331" s="139">
        <v>1325</v>
      </c>
      <c r="B1331" s="106"/>
      <c r="C1331" s="132">
        <f>IF(H1331&lt;&gt;"",COUNTA($H$12:H1331),"")</f>
        <v>764</v>
      </c>
      <c r="D1331" s="44" t="s">
        <v>3258</v>
      </c>
      <c r="E1331" s="206" t="s">
        <v>3391</v>
      </c>
      <c r="F1331" s="83" t="s">
        <v>10</v>
      </c>
      <c r="G1331" s="82">
        <v>2</v>
      </c>
      <c r="H1331" s="169">
        <v>0</v>
      </c>
      <c r="I1331" s="201">
        <f t="shared" si="92"/>
        <v>0</v>
      </c>
      <c r="K1331" s="141">
        <f>Tabela1[[#This Row],[Količina]]-Tabela1[[#This Row],[Cena skupaj]]</f>
        <v>2</v>
      </c>
      <c r="L1331" s="162">
        <f>IF(Tabela1[[#This Row],[Cena za enoto]]=1,Tabela1[[#This Row],[Količina]],0)</f>
        <v>0</v>
      </c>
      <c r="M1331" s="139">
        <f>Tabela1[[#This Row],[Cena za enoto]]</f>
        <v>0</v>
      </c>
      <c r="N1331" s="139">
        <f t="shared" si="89"/>
        <v>0</v>
      </c>
    </row>
    <row r="1332" spans="1:14" ht="22.5">
      <c r="A1332" s="139">
        <v>1326</v>
      </c>
      <c r="B1332" s="106"/>
      <c r="C1332" s="132">
        <f>IF(H1332&lt;&gt;"",COUNTA($H$12:H1332),"")</f>
        <v>765</v>
      </c>
      <c r="D1332" s="44" t="s">
        <v>3259</v>
      </c>
      <c r="E1332" s="206" t="s">
        <v>3392</v>
      </c>
      <c r="F1332" s="83" t="s">
        <v>10</v>
      </c>
      <c r="G1332" s="82">
        <v>1</v>
      </c>
      <c r="H1332" s="169">
        <v>0</v>
      </c>
      <c r="I1332" s="201">
        <f t="shared" si="92"/>
        <v>0</v>
      </c>
      <c r="K1332" s="141">
        <f>Tabela1[[#This Row],[Količina]]-Tabela1[[#This Row],[Cena skupaj]]</f>
        <v>1</v>
      </c>
      <c r="L1332" s="162">
        <f>IF(Tabela1[[#This Row],[Cena za enoto]]=1,Tabela1[[#This Row],[Količina]],0)</f>
        <v>0</v>
      </c>
      <c r="M1332" s="139">
        <f>Tabela1[[#This Row],[Cena za enoto]]</f>
        <v>0</v>
      </c>
      <c r="N1332" s="139">
        <f t="shared" si="89"/>
        <v>0</v>
      </c>
    </row>
    <row r="1333" spans="1:14" ht="22.5">
      <c r="A1333" s="139">
        <v>1327</v>
      </c>
      <c r="B1333" s="106"/>
      <c r="C1333" s="132">
        <f>IF(H1333&lt;&gt;"",COUNTA($H$12:H1333),"")</f>
        <v>766</v>
      </c>
      <c r="D1333" s="44" t="s">
        <v>3260</v>
      </c>
      <c r="E1333" s="206" t="s">
        <v>3393</v>
      </c>
      <c r="F1333" s="83" t="s">
        <v>10</v>
      </c>
      <c r="G1333" s="82">
        <v>1</v>
      </c>
      <c r="H1333" s="169">
        <v>0</v>
      </c>
      <c r="I1333" s="201">
        <f t="shared" si="92"/>
        <v>0</v>
      </c>
      <c r="K1333" s="141">
        <f>Tabela1[[#This Row],[Količina]]-Tabela1[[#This Row],[Cena skupaj]]</f>
        <v>1</v>
      </c>
      <c r="L1333" s="162">
        <f>IF(Tabela1[[#This Row],[Cena za enoto]]=1,Tabela1[[#This Row],[Količina]],0)</f>
        <v>0</v>
      </c>
      <c r="M1333" s="139">
        <f>Tabela1[[#This Row],[Cena za enoto]]</f>
        <v>0</v>
      </c>
      <c r="N1333" s="139">
        <f t="shared" si="89"/>
        <v>0</v>
      </c>
    </row>
    <row r="1334" spans="1:14">
      <c r="A1334" s="139">
        <v>1328</v>
      </c>
      <c r="B1334" s="106"/>
      <c r="C1334" s="132" t="str">
        <f>IF(H1334&lt;&gt;"",COUNTA($H$12:H1334),"")</f>
        <v/>
      </c>
      <c r="D1334" s="44"/>
      <c r="E1334" s="221" t="s">
        <v>3448</v>
      </c>
      <c r="F1334" s="222"/>
      <c r="G1334" s="82"/>
      <c r="H1334" s="159"/>
      <c r="I1334" s="201" t="str">
        <f t="shared" si="92"/>
        <v/>
      </c>
      <c r="L1334" s="162">
        <f>IF(Tabela1[[#This Row],[Cena za enoto]]=1,Tabela1[[#This Row],[Količina]],0)</f>
        <v>0</v>
      </c>
      <c r="M1334" s="139">
        <f>Tabela1[[#This Row],[Cena za enoto]]</f>
        <v>0</v>
      </c>
      <c r="N1334" s="139">
        <f t="shared" si="89"/>
        <v>0</v>
      </c>
    </row>
    <row r="1335" spans="1:14">
      <c r="A1335" s="139">
        <v>1329</v>
      </c>
      <c r="B1335" s="106"/>
      <c r="C1335" s="132">
        <f>IF(H1335&lt;&gt;"",COUNTA($H$12:H1335),"")</f>
        <v>767</v>
      </c>
      <c r="D1335" s="44" t="s">
        <v>3254</v>
      </c>
      <c r="E1335" s="206" t="s">
        <v>3329</v>
      </c>
      <c r="F1335" s="83" t="s">
        <v>14</v>
      </c>
      <c r="G1335" s="82">
        <v>46.400000000000006</v>
      </c>
      <c r="H1335" s="169">
        <v>0</v>
      </c>
      <c r="I1335" s="201">
        <f t="shared" si="92"/>
        <v>0</v>
      </c>
      <c r="K1335" s="141">
        <f>Tabela1[[#This Row],[Količina]]-Tabela1[[#This Row],[Cena skupaj]]</f>
        <v>46.400000000000006</v>
      </c>
      <c r="L1335" s="162">
        <f>IF(Tabela1[[#This Row],[Cena za enoto]]=1,Tabela1[[#This Row],[Količina]],0)</f>
        <v>0</v>
      </c>
      <c r="M1335" s="139">
        <f>Tabela1[[#This Row],[Cena za enoto]]</f>
        <v>0</v>
      </c>
      <c r="N1335" s="139">
        <f t="shared" si="89"/>
        <v>0</v>
      </c>
    </row>
    <row r="1336" spans="1:14">
      <c r="A1336" s="139">
        <v>1330</v>
      </c>
      <c r="B1336" s="106"/>
      <c r="C1336" s="132" t="str">
        <f>IF(H1336&lt;&gt;"",COUNTA($H$12:H1336),"")</f>
        <v/>
      </c>
      <c r="D1336" s="44"/>
      <c r="E1336" s="221" t="s">
        <v>3449</v>
      </c>
      <c r="F1336" s="222"/>
      <c r="G1336" s="82"/>
      <c r="H1336" s="159"/>
      <c r="I1336" s="201" t="str">
        <f t="shared" si="92"/>
        <v/>
      </c>
      <c r="L1336" s="162">
        <f>IF(Tabela1[[#This Row],[Cena za enoto]]=1,Tabela1[[#This Row],[Količina]],0)</f>
        <v>0</v>
      </c>
      <c r="M1336" s="139">
        <f>Tabela1[[#This Row],[Cena za enoto]]</f>
        <v>0</v>
      </c>
      <c r="N1336" s="139">
        <f t="shared" si="89"/>
        <v>0</v>
      </c>
    </row>
    <row r="1337" spans="1:14">
      <c r="A1337" s="139">
        <v>1331</v>
      </c>
      <c r="B1337" s="106"/>
      <c r="C1337" s="132">
        <f>IF(H1337&lt;&gt;"",COUNTA($H$12:H1337),"")</f>
        <v>768</v>
      </c>
      <c r="D1337" s="44" t="s">
        <v>3254</v>
      </c>
      <c r="E1337" s="206" t="s">
        <v>3330</v>
      </c>
      <c r="F1337" s="83" t="s">
        <v>10</v>
      </c>
      <c r="G1337" s="82">
        <v>8</v>
      </c>
      <c r="H1337" s="169">
        <v>0</v>
      </c>
      <c r="I1337" s="201">
        <f t="shared" si="92"/>
        <v>0</v>
      </c>
      <c r="K1337" s="141">
        <f>Tabela1[[#This Row],[Količina]]-Tabela1[[#This Row],[Cena skupaj]]</f>
        <v>8</v>
      </c>
      <c r="L1337" s="162">
        <f>IF(Tabela1[[#This Row],[Cena za enoto]]=1,Tabela1[[#This Row],[Količina]],0)</f>
        <v>0</v>
      </c>
      <c r="M1337" s="139">
        <f>Tabela1[[#This Row],[Cena za enoto]]</f>
        <v>0</v>
      </c>
      <c r="N1337" s="139">
        <f t="shared" si="89"/>
        <v>0</v>
      </c>
    </row>
    <row r="1338" spans="1:14">
      <c r="A1338" s="139">
        <v>1332</v>
      </c>
      <c r="B1338" s="106"/>
      <c r="C1338" s="132">
        <f>IF(H1338&lt;&gt;"",COUNTA($H$12:H1338),"")</f>
        <v>769</v>
      </c>
      <c r="D1338" s="44" t="s">
        <v>3255</v>
      </c>
      <c r="E1338" s="206" t="s">
        <v>3380</v>
      </c>
      <c r="F1338" s="83" t="s">
        <v>14</v>
      </c>
      <c r="G1338" s="82">
        <v>6.9</v>
      </c>
      <c r="H1338" s="169">
        <v>0</v>
      </c>
      <c r="I1338" s="201">
        <f t="shared" si="92"/>
        <v>0</v>
      </c>
      <c r="K1338" s="141">
        <f>Tabela1[[#This Row],[Količina]]-Tabela1[[#This Row],[Cena skupaj]]</f>
        <v>6.9</v>
      </c>
      <c r="L1338" s="162">
        <f>IF(Tabela1[[#This Row],[Cena za enoto]]=1,Tabela1[[#This Row],[Količina]],0)</f>
        <v>0</v>
      </c>
      <c r="M1338" s="139">
        <f>Tabela1[[#This Row],[Cena za enoto]]</f>
        <v>0</v>
      </c>
      <c r="N1338" s="139">
        <f t="shared" si="89"/>
        <v>0</v>
      </c>
    </row>
    <row r="1339" spans="1:14">
      <c r="A1339" s="139">
        <v>1333</v>
      </c>
      <c r="B1339" s="106"/>
      <c r="C1339" s="132">
        <f>IF(H1339&lt;&gt;"",COUNTA($H$12:H1339),"")</f>
        <v>770</v>
      </c>
      <c r="D1339" s="44" t="s">
        <v>3256</v>
      </c>
      <c r="E1339" s="206" t="s">
        <v>3372</v>
      </c>
      <c r="F1339" s="83" t="s">
        <v>10</v>
      </c>
      <c r="G1339" s="82">
        <v>6</v>
      </c>
      <c r="H1339" s="169">
        <v>0</v>
      </c>
      <c r="I1339" s="201">
        <f t="shared" si="92"/>
        <v>0</v>
      </c>
      <c r="K1339" s="141">
        <f>Tabela1[[#This Row],[Količina]]-Tabela1[[#This Row],[Cena skupaj]]</f>
        <v>6</v>
      </c>
      <c r="L1339" s="162">
        <f>IF(Tabela1[[#This Row],[Cena za enoto]]=1,Tabela1[[#This Row],[Količina]],0)</f>
        <v>0</v>
      </c>
      <c r="M1339" s="139">
        <f>Tabela1[[#This Row],[Cena za enoto]]</f>
        <v>0</v>
      </c>
      <c r="N1339" s="139">
        <f t="shared" si="89"/>
        <v>0</v>
      </c>
    </row>
    <row r="1340" spans="1:14">
      <c r="A1340" s="139">
        <v>1334</v>
      </c>
      <c r="B1340" s="93">
        <v>3</v>
      </c>
      <c r="C1340" s="192" t="str">
        <f>IF(H1340&lt;&gt;"",COUNTA($H$12:H1340),"")</f>
        <v/>
      </c>
      <c r="D1340" s="14"/>
      <c r="E1340" s="193" t="s">
        <v>3394</v>
      </c>
      <c r="F1340" s="114"/>
      <c r="G1340" s="37"/>
      <c r="H1340" s="160"/>
      <c r="I1340" s="158">
        <f>SUM(I1341:I1349)</f>
        <v>0</v>
      </c>
      <c r="K1340" s="141">
        <f>Tabela1[[#This Row],[Količina]]-Tabela1[[#This Row],[Cena skupaj]]</f>
        <v>0</v>
      </c>
      <c r="L1340" s="162">
        <f>IF(Tabela1[[#This Row],[Cena za enoto]]=1,Tabela1[[#This Row],[Količina]],0)</f>
        <v>0</v>
      </c>
      <c r="M1340" s="139">
        <f>Tabela1[[#This Row],[Cena za enoto]]</f>
        <v>0</v>
      </c>
      <c r="N1340" s="139">
        <f t="shared" si="89"/>
        <v>0</v>
      </c>
    </row>
    <row r="1341" spans="1:14">
      <c r="A1341" s="139">
        <v>1335</v>
      </c>
      <c r="B1341" s="106"/>
      <c r="C1341" s="132" t="str">
        <f>IF(H1341&lt;&gt;"",COUNTA($H$12:H1341),"")</f>
        <v/>
      </c>
      <c r="D1341" s="44"/>
      <c r="E1341" s="221" t="s">
        <v>3450</v>
      </c>
      <c r="F1341" s="222"/>
      <c r="G1341" s="82"/>
      <c r="H1341" s="159"/>
      <c r="I1341" s="201" t="str">
        <f t="shared" ref="I1341:I1349" si="93">IF(ISNUMBER(G1341),ROUND(G1341*H1341,2),"")</f>
        <v/>
      </c>
      <c r="L1341" s="162">
        <f>IF(Tabela1[[#This Row],[Cena za enoto]]=1,Tabela1[[#This Row],[Količina]],0)</f>
        <v>0</v>
      </c>
      <c r="M1341" s="139">
        <f>Tabela1[[#This Row],[Cena za enoto]]</f>
        <v>0</v>
      </c>
      <c r="N1341" s="139">
        <f t="shared" si="89"/>
        <v>0</v>
      </c>
    </row>
    <row r="1342" spans="1:14">
      <c r="A1342" s="139">
        <v>1336</v>
      </c>
      <c r="B1342" s="106"/>
      <c r="C1342" s="132">
        <f>IF(H1342&lt;&gt;"",COUNTA($H$12:H1342),"")</f>
        <v>771</v>
      </c>
      <c r="D1342" s="44" t="s">
        <v>3254</v>
      </c>
      <c r="E1342" s="206" t="s">
        <v>3323</v>
      </c>
      <c r="F1342" s="83" t="s">
        <v>14</v>
      </c>
      <c r="G1342" s="82">
        <v>7.2</v>
      </c>
      <c r="H1342" s="169">
        <v>0</v>
      </c>
      <c r="I1342" s="201">
        <f t="shared" si="93"/>
        <v>0</v>
      </c>
      <c r="K1342" s="141">
        <f>Tabela1[[#This Row],[Količina]]-Tabela1[[#This Row],[Cena skupaj]]</f>
        <v>7.2</v>
      </c>
      <c r="L1342" s="162">
        <f>IF(Tabela1[[#This Row],[Cena za enoto]]=1,Tabela1[[#This Row],[Količina]],0)</f>
        <v>0</v>
      </c>
      <c r="M1342" s="139">
        <f>Tabela1[[#This Row],[Cena za enoto]]</f>
        <v>0</v>
      </c>
      <c r="N1342" s="139">
        <f t="shared" si="89"/>
        <v>0</v>
      </c>
    </row>
    <row r="1343" spans="1:14">
      <c r="A1343" s="139">
        <v>1337</v>
      </c>
      <c r="B1343" s="106"/>
      <c r="C1343" s="132" t="str">
        <f>IF(H1343&lt;&gt;"",COUNTA($H$12:H1343),"")</f>
        <v/>
      </c>
      <c r="D1343" s="44"/>
      <c r="E1343" s="221" t="s">
        <v>3451</v>
      </c>
      <c r="F1343" s="222"/>
      <c r="G1343" s="82"/>
      <c r="H1343" s="159"/>
      <c r="I1343" s="201" t="str">
        <f t="shared" si="93"/>
        <v/>
      </c>
      <c r="L1343" s="162">
        <f>IF(Tabela1[[#This Row],[Cena za enoto]]=1,Tabela1[[#This Row],[Količina]],0)</f>
        <v>0</v>
      </c>
      <c r="M1343" s="139">
        <f>Tabela1[[#This Row],[Cena za enoto]]</f>
        <v>0</v>
      </c>
      <c r="N1343" s="139">
        <f t="shared" si="89"/>
        <v>0</v>
      </c>
    </row>
    <row r="1344" spans="1:14" ht="22.5">
      <c r="A1344" s="139">
        <v>1338</v>
      </c>
      <c r="B1344" s="106"/>
      <c r="C1344" s="132">
        <f>IF(H1344&lt;&gt;"",COUNTA($H$12:H1344),"")</f>
        <v>772</v>
      </c>
      <c r="D1344" s="44" t="s">
        <v>3254</v>
      </c>
      <c r="E1344" s="206" t="s">
        <v>3395</v>
      </c>
      <c r="F1344" s="83" t="s">
        <v>10</v>
      </c>
      <c r="G1344" s="82">
        <v>2</v>
      </c>
      <c r="H1344" s="169">
        <v>0</v>
      </c>
      <c r="I1344" s="201">
        <f t="shared" si="93"/>
        <v>0</v>
      </c>
      <c r="K1344" s="141">
        <f>Tabela1[[#This Row],[Količina]]-Tabela1[[#This Row],[Cena skupaj]]</f>
        <v>2</v>
      </c>
      <c r="L1344" s="162">
        <f>IF(Tabela1[[#This Row],[Cena za enoto]]=1,Tabela1[[#This Row],[Količina]],0)</f>
        <v>0</v>
      </c>
      <c r="M1344" s="139">
        <f>Tabela1[[#This Row],[Cena za enoto]]</f>
        <v>0</v>
      </c>
      <c r="N1344" s="139">
        <f t="shared" si="89"/>
        <v>0</v>
      </c>
    </row>
    <row r="1345" spans="1:14">
      <c r="A1345" s="139">
        <v>1339</v>
      </c>
      <c r="B1345" s="106"/>
      <c r="C1345" s="132" t="str">
        <f>IF(H1345&lt;&gt;"",COUNTA($H$12:H1345),"")</f>
        <v/>
      </c>
      <c r="D1345" s="44"/>
      <c r="E1345" s="221" t="s">
        <v>3452</v>
      </c>
      <c r="F1345" s="222"/>
      <c r="G1345" s="82"/>
      <c r="H1345" s="159"/>
      <c r="I1345" s="201" t="str">
        <f t="shared" si="93"/>
        <v/>
      </c>
      <c r="L1345" s="162">
        <f>IF(Tabela1[[#This Row],[Cena za enoto]]=1,Tabela1[[#This Row],[Količina]],0)</f>
        <v>0</v>
      </c>
      <c r="M1345" s="139">
        <f>Tabela1[[#This Row],[Cena za enoto]]</f>
        <v>0</v>
      </c>
      <c r="N1345" s="139">
        <f t="shared" si="89"/>
        <v>0</v>
      </c>
    </row>
    <row r="1346" spans="1:14">
      <c r="A1346" s="139">
        <v>1340</v>
      </c>
      <c r="B1346" s="106"/>
      <c r="C1346" s="132">
        <f>IF(H1346&lt;&gt;"",COUNTA($H$12:H1346),"")</f>
        <v>773</v>
      </c>
      <c r="D1346" s="44" t="s">
        <v>3254</v>
      </c>
      <c r="E1346" s="206" t="s">
        <v>3329</v>
      </c>
      <c r="F1346" s="83" t="s">
        <v>14</v>
      </c>
      <c r="G1346" s="82">
        <v>7.2</v>
      </c>
      <c r="H1346" s="169">
        <v>0</v>
      </c>
      <c r="I1346" s="201">
        <f t="shared" si="93"/>
        <v>0</v>
      </c>
      <c r="K1346" s="141">
        <f>Tabela1[[#This Row],[Količina]]-Tabela1[[#This Row],[Cena skupaj]]</f>
        <v>7.2</v>
      </c>
      <c r="L1346" s="162">
        <f>IF(Tabela1[[#This Row],[Cena za enoto]]=1,Tabela1[[#This Row],[Količina]],0)</f>
        <v>0</v>
      </c>
      <c r="M1346" s="139">
        <f>Tabela1[[#This Row],[Cena za enoto]]</f>
        <v>0</v>
      </c>
      <c r="N1346" s="139">
        <f t="shared" si="89"/>
        <v>0</v>
      </c>
    </row>
    <row r="1347" spans="1:14">
      <c r="A1347" s="139">
        <v>1341</v>
      </c>
      <c r="B1347" s="106"/>
      <c r="C1347" s="132" t="str">
        <f>IF(H1347&lt;&gt;"",COUNTA($H$12:H1347),"")</f>
        <v/>
      </c>
      <c r="D1347" s="44"/>
      <c r="E1347" s="221" t="s">
        <v>3453</v>
      </c>
      <c r="F1347" s="222"/>
      <c r="G1347" s="82"/>
      <c r="H1347" s="159"/>
      <c r="I1347" s="201" t="str">
        <f t="shared" si="93"/>
        <v/>
      </c>
      <c r="L1347" s="162">
        <f>IF(Tabela1[[#This Row],[Cena za enoto]]=1,Tabela1[[#This Row],[Količina]],0)</f>
        <v>0</v>
      </c>
      <c r="M1347" s="139">
        <f>Tabela1[[#This Row],[Cena za enoto]]</f>
        <v>0</v>
      </c>
      <c r="N1347" s="139">
        <f t="shared" si="89"/>
        <v>0</v>
      </c>
    </row>
    <row r="1348" spans="1:14">
      <c r="A1348" s="139">
        <v>1342</v>
      </c>
      <c r="B1348" s="106"/>
      <c r="C1348" s="132">
        <f>IF(H1348&lt;&gt;"",COUNTA($H$12:H1348),"")</f>
        <v>774</v>
      </c>
      <c r="D1348" s="44" t="s">
        <v>3254</v>
      </c>
      <c r="E1348" s="206" t="s">
        <v>3396</v>
      </c>
      <c r="F1348" s="222" t="s">
        <v>68</v>
      </c>
      <c r="G1348" s="82">
        <v>1.54</v>
      </c>
      <c r="H1348" s="169">
        <v>0</v>
      </c>
      <c r="I1348" s="201">
        <f t="shared" si="93"/>
        <v>0</v>
      </c>
      <c r="K1348" s="141">
        <f>Tabela1[[#This Row],[Količina]]-Tabela1[[#This Row],[Cena skupaj]]</f>
        <v>1.54</v>
      </c>
      <c r="L1348" s="162">
        <f>IF(Tabela1[[#This Row],[Cena za enoto]]=1,Tabela1[[#This Row],[Količina]],0)</f>
        <v>0</v>
      </c>
      <c r="M1348" s="139">
        <f>Tabela1[[#This Row],[Cena za enoto]]</f>
        <v>0</v>
      </c>
      <c r="N1348" s="139">
        <f t="shared" si="89"/>
        <v>0</v>
      </c>
    </row>
    <row r="1349" spans="1:14">
      <c r="A1349" s="139">
        <v>1343</v>
      </c>
      <c r="B1349" s="106"/>
      <c r="C1349" s="132">
        <f>IF(H1349&lt;&gt;"",COUNTA($H$12:H1349),"")</f>
        <v>775</v>
      </c>
      <c r="D1349" s="44" t="s">
        <v>3255</v>
      </c>
      <c r="E1349" s="206" t="s">
        <v>3330</v>
      </c>
      <c r="F1349" s="83" t="s">
        <v>10</v>
      </c>
      <c r="G1349" s="82">
        <v>2</v>
      </c>
      <c r="H1349" s="169">
        <v>0</v>
      </c>
      <c r="I1349" s="201">
        <f t="shared" si="93"/>
        <v>0</v>
      </c>
      <c r="K1349" s="141">
        <f>Tabela1[[#This Row],[Količina]]-Tabela1[[#This Row],[Cena skupaj]]</f>
        <v>2</v>
      </c>
      <c r="L1349" s="162">
        <f>IF(Tabela1[[#This Row],[Cena za enoto]]=1,Tabela1[[#This Row],[Količina]],0)</f>
        <v>0</v>
      </c>
      <c r="M1349" s="139">
        <f>Tabela1[[#This Row],[Cena za enoto]]</f>
        <v>0</v>
      </c>
      <c r="N1349" s="139">
        <f t="shared" si="89"/>
        <v>0</v>
      </c>
    </row>
    <row r="1350" spans="1:14">
      <c r="A1350" s="139">
        <v>1344</v>
      </c>
      <c r="B1350" s="93">
        <v>3</v>
      </c>
      <c r="C1350" s="192" t="str">
        <f>IF(H1350&lt;&gt;"",COUNTA($H$12:H1350),"")</f>
        <v/>
      </c>
      <c r="D1350" s="14"/>
      <c r="E1350" s="193" t="s">
        <v>3397</v>
      </c>
      <c r="F1350" s="114"/>
      <c r="G1350" s="37"/>
      <c r="H1350" s="160"/>
      <c r="I1350" s="158">
        <f>SUM(I1351:I1358)</f>
        <v>0</v>
      </c>
      <c r="K1350" s="141">
        <f>Tabela1[[#This Row],[Količina]]-Tabela1[[#This Row],[Cena skupaj]]</f>
        <v>0</v>
      </c>
      <c r="L1350" s="162">
        <f>IF(Tabela1[[#This Row],[Cena za enoto]]=1,Tabela1[[#This Row],[Količina]],0)</f>
        <v>0</v>
      </c>
      <c r="M1350" s="139">
        <f>Tabela1[[#This Row],[Cena za enoto]]</f>
        <v>0</v>
      </c>
      <c r="N1350" s="139">
        <f t="shared" si="89"/>
        <v>0</v>
      </c>
    </row>
    <row r="1351" spans="1:14">
      <c r="A1351" s="139">
        <v>1345</v>
      </c>
      <c r="B1351" s="106"/>
      <c r="C1351" s="132" t="str">
        <f>IF(H1351&lt;&gt;"",COUNTA($H$12:H1351),"")</f>
        <v/>
      </c>
      <c r="D1351" s="44"/>
      <c r="E1351" s="221" t="s">
        <v>3454</v>
      </c>
      <c r="F1351" s="222"/>
      <c r="G1351" s="82"/>
      <c r="H1351" s="159"/>
      <c r="I1351" s="201" t="str">
        <f t="shared" ref="I1351:I1358" si="94">IF(ISNUMBER(G1351),ROUND(G1351*H1351,2),"")</f>
        <v/>
      </c>
      <c r="L1351" s="162">
        <f>IF(Tabela1[[#This Row],[Cena za enoto]]=1,Tabela1[[#This Row],[Količina]],0)</f>
        <v>0</v>
      </c>
      <c r="M1351" s="139">
        <f>Tabela1[[#This Row],[Cena za enoto]]</f>
        <v>0</v>
      </c>
      <c r="N1351" s="139">
        <f t="shared" si="89"/>
        <v>0</v>
      </c>
    </row>
    <row r="1352" spans="1:14">
      <c r="A1352" s="139">
        <v>1346</v>
      </c>
      <c r="B1352" s="106"/>
      <c r="C1352" s="132">
        <f>IF(H1352&lt;&gt;"",COUNTA($H$12:H1352),"")</f>
        <v>776</v>
      </c>
      <c r="D1352" s="44" t="s">
        <v>3254</v>
      </c>
      <c r="E1352" s="206" t="s">
        <v>3323</v>
      </c>
      <c r="F1352" s="83" t="s">
        <v>14</v>
      </c>
      <c r="G1352" s="82">
        <v>3.2</v>
      </c>
      <c r="H1352" s="169">
        <v>0</v>
      </c>
      <c r="I1352" s="201">
        <f t="shared" si="94"/>
        <v>0</v>
      </c>
      <c r="K1352" s="141">
        <f>Tabela1[[#This Row],[Količina]]-Tabela1[[#This Row],[Cena skupaj]]</f>
        <v>3.2</v>
      </c>
      <c r="L1352" s="162">
        <f>IF(Tabela1[[#This Row],[Cena za enoto]]=1,Tabela1[[#This Row],[Količina]],0)</f>
        <v>0</v>
      </c>
      <c r="M1352" s="139">
        <f>Tabela1[[#This Row],[Cena za enoto]]</f>
        <v>0</v>
      </c>
      <c r="N1352" s="139">
        <f t="shared" si="89"/>
        <v>0</v>
      </c>
    </row>
    <row r="1353" spans="1:14">
      <c r="A1353" s="139">
        <v>1347</v>
      </c>
      <c r="B1353" s="106"/>
      <c r="C1353" s="132" t="str">
        <f>IF(H1353&lt;&gt;"",COUNTA($H$12:H1353),"")</f>
        <v/>
      </c>
      <c r="D1353" s="44"/>
      <c r="E1353" s="221" t="s">
        <v>3455</v>
      </c>
      <c r="F1353" s="222"/>
      <c r="G1353" s="82"/>
      <c r="H1353" s="159"/>
      <c r="I1353" s="201" t="str">
        <f t="shared" si="94"/>
        <v/>
      </c>
      <c r="L1353" s="162">
        <f>IF(Tabela1[[#This Row],[Cena za enoto]]=1,Tabela1[[#This Row],[Količina]],0)</f>
        <v>0</v>
      </c>
      <c r="M1353" s="139">
        <f>Tabela1[[#This Row],[Cena za enoto]]</f>
        <v>0</v>
      </c>
      <c r="N1353" s="139">
        <f t="shared" si="89"/>
        <v>0</v>
      </c>
    </row>
    <row r="1354" spans="1:14" ht="22.5">
      <c r="A1354" s="139">
        <v>1348</v>
      </c>
      <c r="B1354" s="106"/>
      <c r="C1354" s="132">
        <f>IF(H1354&lt;&gt;"",COUNTA($H$12:H1354),"")</f>
        <v>777</v>
      </c>
      <c r="D1354" s="44" t="s">
        <v>3254</v>
      </c>
      <c r="E1354" s="206" t="s">
        <v>3398</v>
      </c>
      <c r="F1354" s="83" t="s">
        <v>10</v>
      </c>
      <c r="G1354" s="82">
        <v>1</v>
      </c>
      <c r="H1354" s="169">
        <v>0</v>
      </c>
      <c r="I1354" s="201">
        <f t="shared" si="94"/>
        <v>0</v>
      </c>
      <c r="K1354" s="141">
        <f>Tabela1[[#This Row],[Količina]]-Tabela1[[#This Row],[Cena skupaj]]</f>
        <v>1</v>
      </c>
      <c r="L1354" s="162">
        <f>IF(Tabela1[[#This Row],[Cena za enoto]]=1,Tabela1[[#This Row],[Količina]],0)</f>
        <v>0</v>
      </c>
      <c r="M1354" s="139">
        <f>Tabela1[[#This Row],[Cena za enoto]]</f>
        <v>0</v>
      </c>
      <c r="N1354" s="139">
        <f t="shared" si="89"/>
        <v>0</v>
      </c>
    </row>
    <row r="1355" spans="1:14">
      <c r="A1355" s="139">
        <v>1349</v>
      </c>
      <c r="B1355" s="106"/>
      <c r="C1355" s="132" t="str">
        <f>IF(H1355&lt;&gt;"",COUNTA($H$12:H1355),"")</f>
        <v/>
      </c>
      <c r="D1355" s="44"/>
      <c r="E1355" s="221" t="s">
        <v>3456</v>
      </c>
      <c r="F1355" s="222"/>
      <c r="G1355" s="82"/>
      <c r="H1355" s="159"/>
      <c r="I1355" s="201" t="str">
        <f t="shared" si="94"/>
        <v/>
      </c>
      <c r="L1355" s="162">
        <f>IF(Tabela1[[#This Row],[Cena za enoto]]=1,Tabela1[[#This Row],[Količina]],0)</f>
        <v>0</v>
      </c>
      <c r="M1355" s="139">
        <f>Tabela1[[#This Row],[Cena za enoto]]</f>
        <v>0</v>
      </c>
      <c r="N1355" s="139">
        <f t="shared" si="89"/>
        <v>0</v>
      </c>
    </row>
    <row r="1356" spans="1:14">
      <c r="A1356" s="139">
        <v>1350</v>
      </c>
      <c r="B1356" s="106"/>
      <c r="C1356" s="132">
        <f>IF(H1356&lt;&gt;"",COUNTA($H$12:H1356),"")</f>
        <v>778</v>
      </c>
      <c r="D1356" s="44" t="s">
        <v>3254</v>
      </c>
      <c r="E1356" s="206" t="s">
        <v>3329</v>
      </c>
      <c r="F1356" s="83" t="s">
        <v>14</v>
      </c>
      <c r="G1356" s="82">
        <v>3.2</v>
      </c>
      <c r="H1356" s="169">
        <v>0</v>
      </c>
      <c r="I1356" s="201">
        <f t="shared" si="94"/>
        <v>0</v>
      </c>
      <c r="K1356" s="141">
        <f>Tabela1[[#This Row],[Količina]]-Tabela1[[#This Row],[Cena skupaj]]</f>
        <v>3.2</v>
      </c>
      <c r="L1356" s="162">
        <f>IF(Tabela1[[#This Row],[Cena za enoto]]=1,Tabela1[[#This Row],[Količina]],0)</f>
        <v>0</v>
      </c>
      <c r="M1356" s="139">
        <f>Tabela1[[#This Row],[Cena za enoto]]</f>
        <v>0</v>
      </c>
      <c r="N1356" s="139">
        <f t="shared" si="89"/>
        <v>0</v>
      </c>
    </row>
    <row r="1357" spans="1:14">
      <c r="A1357" s="139">
        <v>1351</v>
      </c>
      <c r="B1357" s="106"/>
      <c r="C1357" s="132" t="str">
        <f>IF(H1357&lt;&gt;"",COUNTA($H$12:H1357),"")</f>
        <v/>
      </c>
      <c r="D1357" s="44"/>
      <c r="E1357" s="221" t="s">
        <v>3457</v>
      </c>
      <c r="F1357" s="222"/>
      <c r="G1357" s="82"/>
      <c r="H1357" s="159"/>
      <c r="I1357" s="201" t="str">
        <f t="shared" si="94"/>
        <v/>
      </c>
      <c r="L1357" s="162">
        <f>IF(Tabela1[[#This Row],[Cena za enoto]]=1,Tabela1[[#This Row],[Količina]],0)</f>
        <v>0</v>
      </c>
      <c r="M1357" s="139">
        <f>Tabela1[[#This Row],[Cena za enoto]]</f>
        <v>0</v>
      </c>
      <c r="N1357" s="139">
        <f t="shared" si="89"/>
        <v>0</v>
      </c>
    </row>
    <row r="1358" spans="1:14">
      <c r="A1358" s="139">
        <v>1352</v>
      </c>
      <c r="B1358" s="106"/>
      <c r="C1358" s="132">
        <f>IF(H1358&lt;&gt;"",COUNTA($H$12:H1358),"")</f>
        <v>779</v>
      </c>
      <c r="D1358" s="44" t="s">
        <v>3254</v>
      </c>
      <c r="E1358" s="206" t="s">
        <v>3330</v>
      </c>
      <c r="F1358" s="83" t="s">
        <v>10</v>
      </c>
      <c r="G1358" s="82">
        <v>1</v>
      </c>
      <c r="H1358" s="169">
        <v>0</v>
      </c>
      <c r="I1358" s="201">
        <f t="shared" si="94"/>
        <v>0</v>
      </c>
      <c r="K1358" s="141">
        <f>Tabela1[[#This Row],[Količina]]-Tabela1[[#This Row],[Cena skupaj]]</f>
        <v>1</v>
      </c>
      <c r="L1358" s="162">
        <f>IF(Tabela1[[#This Row],[Cena za enoto]]=1,Tabela1[[#This Row],[Količina]],0)</f>
        <v>0</v>
      </c>
      <c r="M1358" s="139">
        <f>Tabela1[[#This Row],[Cena za enoto]]</f>
        <v>0</v>
      </c>
      <c r="N1358" s="139">
        <f t="shared" ref="N1358:N1421" si="95">L1358*M1358</f>
        <v>0</v>
      </c>
    </row>
    <row r="1359" spans="1:14">
      <c r="A1359" s="139">
        <v>1353</v>
      </c>
      <c r="B1359" s="93">
        <v>3</v>
      </c>
      <c r="C1359" s="192" t="str">
        <f>IF(H1359&lt;&gt;"",COUNTA($H$12:H1359),"")</f>
        <v/>
      </c>
      <c r="D1359" s="14"/>
      <c r="E1359" s="193" t="s">
        <v>3399</v>
      </c>
      <c r="F1359" s="114"/>
      <c r="G1359" s="37"/>
      <c r="H1359" s="160"/>
      <c r="I1359" s="158">
        <f>SUM(I1360:I1361)</f>
        <v>0</v>
      </c>
      <c r="K1359" s="141">
        <f>Tabela1[[#This Row],[Količina]]-Tabela1[[#This Row],[Cena skupaj]]</f>
        <v>0</v>
      </c>
      <c r="L1359" s="162">
        <f>IF(Tabela1[[#This Row],[Cena za enoto]]=1,Tabela1[[#This Row],[Količina]],0)</f>
        <v>0</v>
      </c>
      <c r="M1359" s="139">
        <f>Tabela1[[#This Row],[Cena za enoto]]</f>
        <v>0</v>
      </c>
      <c r="N1359" s="139">
        <f t="shared" si="95"/>
        <v>0</v>
      </c>
    </row>
    <row r="1360" spans="1:14">
      <c r="A1360" s="139">
        <v>1354</v>
      </c>
      <c r="B1360" s="106"/>
      <c r="C1360" s="132" t="str">
        <f>IF(H1360&lt;&gt;"",COUNTA($H$12:H1360),"")</f>
        <v/>
      </c>
      <c r="D1360" s="44"/>
      <c r="E1360" s="221" t="s">
        <v>3458</v>
      </c>
      <c r="F1360" s="222"/>
      <c r="G1360" s="82"/>
      <c r="H1360" s="159"/>
      <c r="I1360" s="201" t="str">
        <f>IF(ISNUMBER(G1360),ROUND(G1360*H1360,2),"")</f>
        <v/>
      </c>
      <c r="L1360" s="162">
        <f>IF(Tabela1[[#This Row],[Cena za enoto]]=1,Tabela1[[#This Row],[Količina]],0)</f>
        <v>0</v>
      </c>
      <c r="M1360" s="139">
        <f>Tabela1[[#This Row],[Cena za enoto]]</f>
        <v>0</v>
      </c>
      <c r="N1360" s="139">
        <f t="shared" si="95"/>
        <v>0</v>
      </c>
    </row>
    <row r="1361" spans="1:14">
      <c r="A1361" s="139">
        <v>1355</v>
      </c>
      <c r="B1361" s="106"/>
      <c r="C1361" s="132">
        <f>IF(H1361&lt;&gt;"",COUNTA($H$12:H1361),"")</f>
        <v>780</v>
      </c>
      <c r="D1361" s="44" t="s">
        <v>3254</v>
      </c>
      <c r="E1361" s="206" t="s">
        <v>3400</v>
      </c>
      <c r="F1361" s="83" t="s">
        <v>10</v>
      </c>
      <c r="G1361" s="82">
        <v>3</v>
      </c>
      <c r="H1361" s="169">
        <v>0</v>
      </c>
      <c r="I1361" s="201">
        <f>IF(ISNUMBER(G1361),ROUND(G1361*H1361,2),"")</f>
        <v>0</v>
      </c>
      <c r="K1361" s="141">
        <f>Tabela1[[#This Row],[Količina]]-Tabela1[[#This Row],[Cena skupaj]]</f>
        <v>3</v>
      </c>
      <c r="L1361" s="162">
        <f>IF(Tabela1[[#This Row],[Cena za enoto]]=1,Tabela1[[#This Row],[Količina]],0)</f>
        <v>0</v>
      </c>
      <c r="M1361" s="139">
        <f>Tabela1[[#This Row],[Cena za enoto]]</f>
        <v>0</v>
      </c>
      <c r="N1361" s="139">
        <f t="shared" si="95"/>
        <v>0</v>
      </c>
    </row>
    <row r="1362" spans="1:14" s="142" customFormat="1" ht="15">
      <c r="A1362" s="139">
        <v>1356</v>
      </c>
      <c r="B1362" s="97">
        <v>2</v>
      </c>
      <c r="C1362" s="186" t="str">
        <f>IF(H1362&lt;&gt;"",COUNTA($H$12:H1362),"")</f>
        <v/>
      </c>
      <c r="D1362" s="13"/>
      <c r="E1362" s="187" t="s">
        <v>3460</v>
      </c>
      <c r="F1362" s="188"/>
      <c r="G1362" s="36"/>
      <c r="H1362" s="157"/>
      <c r="I1362" s="189">
        <f>I1363+I1374+I1382</f>
        <v>0</v>
      </c>
      <c r="J1362" s="8"/>
      <c r="K1362" s="141">
        <f>Tabela1[[#This Row],[Količina]]-Tabela1[[#This Row],[Cena skupaj]]</f>
        <v>0</v>
      </c>
      <c r="L1362" s="162">
        <f>IF(Tabela1[[#This Row],[Cena za enoto]]=1,Tabela1[[#This Row],[Količina]],0)</f>
        <v>0</v>
      </c>
      <c r="M1362" s="139">
        <f>Tabela1[[#This Row],[Cena za enoto]]</f>
        <v>0</v>
      </c>
      <c r="N1362" s="139">
        <f t="shared" si="95"/>
        <v>0</v>
      </c>
    </row>
    <row r="1363" spans="1:14">
      <c r="A1363" s="139">
        <v>1357</v>
      </c>
      <c r="B1363" s="93">
        <v>3</v>
      </c>
      <c r="C1363" s="192" t="str">
        <f>IF(H1363&lt;&gt;"",COUNTA($H$12:H1363),"")</f>
        <v/>
      </c>
      <c r="D1363" s="14"/>
      <c r="E1363" s="193" t="s">
        <v>1140</v>
      </c>
      <c r="F1363" s="114"/>
      <c r="G1363" s="37"/>
      <c r="H1363" s="160"/>
      <c r="I1363" s="158">
        <f>SUM(I1364:I1373)</f>
        <v>0</v>
      </c>
      <c r="K1363" s="141">
        <f>Tabela1[[#This Row],[Količina]]-Tabela1[[#This Row],[Cena skupaj]]</f>
        <v>0</v>
      </c>
      <c r="L1363" s="162">
        <f>IF(Tabela1[[#This Row],[Cena za enoto]]=1,Tabela1[[#This Row],[Količina]],0)</f>
        <v>0</v>
      </c>
      <c r="M1363" s="139">
        <f>Tabela1[[#This Row],[Cena za enoto]]</f>
        <v>0</v>
      </c>
      <c r="N1363" s="139">
        <f t="shared" si="95"/>
        <v>0</v>
      </c>
    </row>
    <row r="1364" spans="1:14" ht="45">
      <c r="A1364" s="139">
        <v>1358</v>
      </c>
      <c r="B1364" s="98"/>
      <c r="C1364" s="132">
        <f>IF(H1364&lt;&gt;"",COUNTA($H$12:H1364),"")</f>
        <v>781</v>
      </c>
      <c r="D1364" s="44" t="s">
        <v>3226</v>
      </c>
      <c r="E1364" s="206" t="s">
        <v>1141</v>
      </c>
      <c r="F1364" s="83" t="s">
        <v>10</v>
      </c>
      <c r="G1364" s="82">
        <v>1</v>
      </c>
      <c r="H1364" s="169">
        <v>0</v>
      </c>
      <c r="I1364" s="201">
        <f t="shared" ref="I1364:I1373" si="96">IF(ISNUMBER(G1364),ROUND(G1364*H1364,2),"")</f>
        <v>0</v>
      </c>
      <c r="K1364" s="141">
        <f>Tabela1[[#This Row],[Količina]]-Tabela1[[#This Row],[Cena skupaj]]</f>
        <v>1</v>
      </c>
      <c r="L1364" s="162">
        <f>IF(Tabela1[[#This Row],[Cena za enoto]]=1,Tabela1[[#This Row],[Količina]],0)</f>
        <v>0</v>
      </c>
      <c r="M1364" s="139">
        <f>Tabela1[[#This Row],[Cena za enoto]]</f>
        <v>0</v>
      </c>
      <c r="N1364" s="139">
        <f t="shared" si="95"/>
        <v>0</v>
      </c>
    </row>
    <row r="1365" spans="1:14" ht="22.5">
      <c r="A1365" s="139">
        <v>1359</v>
      </c>
      <c r="B1365" s="98"/>
      <c r="C1365" s="132">
        <f>IF(H1365&lt;&gt;"",COUNTA($H$12:H1365),"")</f>
        <v>782</v>
      </c>
      <c r="D1365" s="44" t="s">
        <v>3227</v>
      </c>
      <c r="E1365" s="206" t="s">
        <v>1142</v>
      </c>
      <c r="F1365" s="83" t="s">
        <v>10</v>
      </c>
      <c r="G1365" s="82">
        <v>1</v>
      </c>
      <c r="H1365" s="169">
        <v>0</v>
      </c>
      <c r="I1365" s="201">
        <f t="shared" si="96"/>
        <v>0</v>
      </c>
      <c r="K1365" s="141">
        <f>Tabela1[[#This Row],[Količina]]-Tabela1[[#This Row],[Cena skupaj]]</f>
        <v>1</v>
      </c>
      <c r="L1365" s="162">
        <f>IF(Tabela1[[#This Row],[Cena za enoto]]=1,Tabela1[[#This Row],[Količina]],0)</f>
        <v>0</v>
      </c>
      <c r="M1365" s="139">
        <f>Tabela1[[#This Row],[Cena za enoto]]</f>
        <v>0</v>
      </c>
      <c r="N1365" s="139">
        <f t="shared" si="95"/>
        <v>0</v>
      </c>
    </row>
    <row r="1366" spans="1:14" ht="22.5">
      <c r="A1366" s="139">
        <v>1360</v>
      </c>
      <c r="B1366" s="98"/>
      <c r="C1366" s="132">
        <f>IF(H1366&lt;&gt;"",COUNTA($H$12:H1366),"")</f>
        <v>783</v>
      </c>
      <c r="D1366" s="44" t="s">
        <v>3224</v>
      </c>
      <c r="E1366" s="206" t="s">
        <v>1143</v>
      </c>
      <c r="F1366" s="83" t="s">
        <v>10</v>
      </c>
      <c r="G1366" s="82">
        <v>1</v>
      </c>
      <c r="H1366" s="169">
        <v>0</v>
      </c>
      <c r="I1366" s="201">
        <f t="shared" si="96"/>
        <v>0</v>
      </c>
      <c r="K1366" s="141">
        <f>Tabela1[[#This Row],[Količina]]-Tabela1[[#This Row],[Cena skupaj]]</f>
        <v>1</v>
      </c>
      <c r="L1366" s="162">
        <f>IF(Tabela1[[#This Row],[Cena za enoto]]=1,Tabela1[[#This Row],[Količina]],0)</f>
        <v>0</v>
      </c>
      <c r="M1366" s="139">
        <f>Tabela1[[#This Row],[Cena za enoto]]</f>
        <v>0</v>
      </c>
      <c r="N1366" s="139">
        <f t="shared" si="95"/>
        <v>0</v>
      </c>
    </row>
    <row r="1367" spans="1:14">
      <c r="A1367" s="139">
        <v>1361</v>
      </c>
      <c r="B1367" s="98"/>
      <c r="C1367" s="132">
        <f>IF(H1367&lt;&gt;"",COUNTA($H$12:H1367),"")</f>
        <v>784</v>
      </c>
      <c r="D1367" s="44" t="s">
        <v>3228</v>
      </c>
      <c r="E1367" s="206" t="s">
        <v>857</v>
      </c>
      <c r="F1367" s="83" t="s">
        <v>5</v>
      </c>
      <c r="G1367" s="82">
        <v>1</v>
      </c>
      <c r="H1367" s="169">
        <v>0</v>
      </c>
      <c r="I1367" s="201">
        <f t="shared" si="96"/>
        <v>0</v>
      </c>
      <c r="K1367" s="141">
        <f>Tabela1[[#This Row],[Količina]]-Tabela1[[#This Row],[Cena skupaj]]</f>
        <v>1</v>
      </c>
      <c r="L1367" s="162">
        <f>IF(Tabela1[[#This Row],[Cena za enoto]]=1,Tabela1[[#This Row],[Količina]],0)</f>
        <v>0</v>
      </c>
      <c r="M1367" s="139">
        <f>Tabela1[[#This Row],[Cena za enoto]]</f>
        <v>0</v>
      </c>
      <c r="N1367" s="139">
        <f t="shared" si="95"/>
        <v>0</v>
      </c>
    </row>
    <row r="1368" spans="1:14" ht="22.5">
      <c r="A1368" s="139">
        <v>1362</v>
      </c>
      <c r="B1368" s="98"/>
      <c r="C1368" s="132">
        <f>IF(H1368&lt;&gt;"",COUNTA($H$12:H1368),"")</f>
        <v>785</v>
      </c>
      <c r="D1368" s="44" t="s">
        <v>3229</v>
      </c>
      <c r="E1368" s="206" t="s">
        <v>1144</v>
      </c>
      <c r="F1368" s="83" t="s">
        <v>10</v>
      </c>
      <c r="G1368" s="82">
        <v>3</v>
      </c>
      <c r="H1368" s="169">
        <v>0</v>
      </c>
      <c r="I1368" s="201">
        <f t="shared" si="96"/>
        <v>0</v>
      </c>
      <c r="K1368" s="141">
        <f>Tabela1[[#This Row],[Količina]]-Tabela1[[#This Row],[Cena skupaj]]</f>
        <v>3</v>
      </c>
      <c r="L1368" s="162">
        <f>IF(Tabela1[[#This Row],[Cena za enoto]]=1,Tabela1[[#This Row],[Količina]],0)</f>
        <v>0</v>
      </c>
      <c r="M1368" s="139">
        <f>Tabela1[[#This Row],[Cena za enoto]]</f>
        <v>0</v>
      </c>
      <c r="N1368" s="139">
        <f t="shared" si="95"/>
        <v>0</v>
      </c>
    </row>
    <row r="1369" spans="1:14" s="143" customFormat="1" ht="22.5">
      <c r="A1369" s="139">
        <v>1363</v>
      </c>
      <c r="B1369" s="98"/>
      <c r="C1369" s="132" t="str">
        <f>IF(H1369&lt;&gt;"",COUNTA($H$12:H1369),"")</f>
        <v/>
      </c>
      <c r="D1369" s="44" t="s">
        <v>3230</v>
      </c>
      <c r="E1369" s="206" t="s">
        <v>851</v>
      </c>
      <c r="F1369" s="222"/>
      <c r="G1369" s="82"/>
      <c r="H1369" s="159"/>
      <c r="I1369" s="201" t="str">
        <f t="shared" si="96"/>
        <v/>
      </c>
      <c r="J1369" s="42"/>
      <c r="K1369" s="141"/>
      <c r="L1369" s="162">
        <f>IF(Tabela1[[#This Row],[Cena za enoto]]=1,Tabela1[[#This Row],[Količina]],0)</f>
        <v>0</v>
      </c>
      <c r="M1369" s="139">
        <f>Tabela1[[#This Row],[Cena za enoto]]</f>
        <v>0</v>
      </c>
      <c r="N1369" s="139">
        <f t="shared" si="95"/>
        <v>0</v>
      </c>
    </row>
    <row r="1370" spans="1:14" s="143" customFormat="1">
      <c r="A1370" s="139">
        <v>1364</v>
      </c>
      <c r="B1370" s="98"/>
      <c r="C1370" s="132">
        <f>IF(H1370&lt;&gt;"",COUNTA($H$12:H1370),"")</f>
        <v>786</v>
      </c>
      <c r="D1370" s="44" t="s">
        <v>29</v>
      </c>
      <c r="E1370" s="206" t="s">
        <v>1145</v>
      </c>
      <c r="F1370" s="83" t="s">
        <v>10</v>
      </c>
      <c r="G1370" s="82">
        <v>3</v>
      </c>
      <c r="H1370" s="169">
        <v>0</v>
      </c>
      <c r="I1370" s="201">
        <f t="shared" si="96"/>
        <v>0</v>
      </c>
      <c r="J1370" s="42"/>
      <c r="K1370" s="141">
        <f>Tabela1[[#This Row],[Količina]]-Tabela1[[#This Row],[Cena skupaj]]</f>
        <v>3</v>
      </c>
      <c r="L1370" s="162">
        <f>IF(Tabela1[[#This Row],[Cena za enoto]]=1,Tabela1[[#This Row],[Količina]],0)</f>
        <v>0</v>
      </c>
      <c r="M1370" s="139">
        <f>Tabela1[[#This Row],[Cena za enoto]]</f>
        <v>0</v>
      </c>
      <c r="N1370" s="139">
        <f t="shared" si="95"/>
        <v>0</v>
      </c>
    </row>
    <row r="1371" spans="1:14" s="143" customFormat="1">
      <c r="A1371" s="139">
        <v>1365</v>
      </c>
      <c r="B1371" s="98"/>
      <c r="C1371" s="132">
        <f>IF(H1371&lt;&gt;"",COUNTA($H$12:H1371),"")</f>
        <v>787</v>
      </c>
      <c r="D1371" s="44" t="s">
        <v>30</v>
      </c>
      <c r="E1371" s="206" t="s">
        <v>1146</v>
      </c>
      <c r="F1371" s="83" t="s">
        <v>10</v>
      </c>
      <c r="G1371" s="82">
        <v>2</v>
      </c>
      <c r="H1371" s="169">
        <v>0</v>
      </c>
      <c r="I1371" s="201">
        <f t="shared" si="96"/>
        <v>0</v>
      </c>
      <c r="J1371" s="42"/>
      <c r="K1371" s="141">
        <f>Tabela1[[#This Row],[Količina]]-Tabela1[[#This Row],[Cena skupaj]]</f>
        <v>2</v>
      </c>
      <c r="L1371" s="162">
        <f>IF(Tabela1[[#This Row],[Cena za enoto]]=1,Tabela1[[#This Row],[Količina]],0)</f>
        <v>0</v>
      </c>
      <c r="M1371" s="139">
        <f>Tabela1[[#This Row],[Cena za enoto]]</f>
        <v>0</v>
      </c>
      <c r="N1371" s="139">
        <f t="shared" si="95"/>
        <v>0</v>
      </c>
    </row>
    <row r="1372" spans="1:14" s="143" customFormat="1" ht="22.5">
      <c r="A1372" s="139">
        <v>1366</v>
      </c>
      <c r="B1372" s="98"/>
      <c r="C1372" s="132" t="str">
        <f>IF(H1372&lt;&gt;"",COUNTA($H$12:H1372),"")</f>
        <v/>
      </c>
      <c r="D1372" s="44" t="s">
        <v>3231</v>
      </c>
      <c r="E1372" s="206" t="s">
        <v>1147</v>
      </c>
      <c r="F1372" s="222"/>
      <c r="G1372" s="82"/>
      <c r="H1372" s="159"/>
      <c r="I1372" s="201" t="str">
        <f t="shared" si="96"/>
        <v/>
      </c>
      <c r="J1372" s="42"/>
      <c r="K1372" s="141"/>
      <c r="L1372" s="162">
        <f>IF(Tabela1[[#This Row],[Cena za enoto]]=1,Tabela1[[#This Row],[Količina]],0)</f>
        <v>0</v>
      </c>
      <c r="M1372" s="139">
        <f>Tabela1[[#This Row],[Cena za enoto]]</f>
        <v>0</v>
      </c>
      <c r="N1372" s="139">
        <f t="shared" si="95"/>
        <v>0</v>
      </c>
    </row>
    <row r="1373" spans="1:14" s="143" customFormat="1" ht="22.5">
      <c r="A1373" s="139">
        <v>1367</v>
      </c>
      <c r="B1373" s="98"/>
      <c r="C1373" s="132">
        <f>IF(H1373&lt;&gt;"",COUNTA($H$12:H1373),"")</f>
        <v>788</v>
      </c>
      <c r="D1373" s="44"/>
      <c r="E1373" s="206" t="s">
        <v>1148</v>
      </c>
      <c r="F1373" s="222" t="s">
        <v>6</v>
      </c>
      <c r="G1373" s="82">
        <v>66</v>
      </c>
      <c r="H1373" s="169">
        <v>0</v>
      </c>
      <c r="I1373" s="201">
        <f t="shared" si="96"/>
        <v>0</v>
      </c>
      <c r="J1373" s="42"/>
      <c r="K1373" s="141">
        <f>Tabela1[[#This Row],[Količina]]-Tabela1[[#This Row],[Cena skupaj]]</f>
        <v>66</v>
      </c>
      <c r="L1373" s="162">
        <f>IF(Tabela1[[#This Row],[Cena za enoto]]=1,Tabela1[[#This Row],[Količina]],0)</f>
        <v>0</v>
      </c>
      <c r="M1373" s="139">
        <f>Tabela1[[#This Row],[Cena za enoto]]</f>
        <v>0</v>
      </c>
      <c r="N1373" s="139">
        <f t="shared" si="95"/>
        <v>0</v>
      </c>
    </row>
    <row r="1374" spans="1:14">
      <c r="A1374" s="139">
        <v>1368</v>
      </c>
      <c r="B1374" s="93">
        <v>3</v>
      </c>
      <c r="C1374" s="192" t="str">
        <f>IF(H1374&lt;&gt;"",COUNTA($H$12:H1374),"")</f>
        <v/>
      </c>
      <c r="D1374" s="14"/>
      <c r="E1374" s="193" t="s">
        <v>862</v>
      </c>
      <c r="F1374" s="114"/>
      <c r="G1374" s="37"/>
      <c r="H1374" s="160"/>
      <c r="I1374" s="158">
        <f>SUM(I1375:I1381)</f>
        <v>0</v>
      </c>
      <c r="K1374" s="141">
        <f>Tabela1[[#This Row],[Količina]]-Tabela1[[#This Row],[Cena skupaj]]</f>
        <v>0</v>
      </c>
      <c r="L1374" s="162">
        <f>IF(Tabela1[[#This Row],[Cena za enoto]]=1,Tabela1[[#This Row],[Količina]],0)</f>
        <v>0</v>
      </c>
      <c r="M1374" s="139">
        <f>Tabela1[[#This Row],[Cena za enoto]]</f>
        <v>0</v>
      </c>
      <c r="N1374" s="139">
        <f t="shared" si="95"/>
        <v>0</v>
      </c>
    </row>
    <row r="1375" spans="1:14" ht="22.5">
      <c r="A1375" s="139">
        <v>1369</v>
      </c>
      <c r="B1375" s="98"/>
      <c r="C1375" s="132">
        <f>IF(H1375&lt;&gt;"",COUNTA($H$12:H1375),"")</f>
        <v>789</v>
      </c>
      <c r="D1375" s="15" t="s">
        <v>3226</v>
      </c>
      <c r="E1375" s="131" t="s">
        <v>1149</v>
      </c>
      <c r="F1375" s="83" t="s">
        <v>7</v>
      </c>
      <c r="G1375" s="16">
        <v>800</v>
      </c>
      <c r="H1375" s="169">
        <v>0</v>
      </c>
      <c r="I1375" s="177">
        <f t="shared" ref="I1375:I1381" si="97">IF(ISNUMBER(G1375),ROUND(G1375*H1375,2),"")</f>
        <v>0</v>
      </c>
      <c r="K1375" s="141">
        <f>Tabela1[[#This Row],[Količina]]-Tabela1[[#This Row],[Cena skupaj]]</f>
        <v>800</v>
      </c>
      <c r="L1375" s="162">
        <f>IF(Tabela1[[#This Row],[Cena za enoto]]=1,Tabela1[[#This Row],[Količina]],0)</f>
        <v>0</v>
      </c>
      <c r="M1375" s="139">
        <f>Tabela1[[#This Row],[Cena za enoto]]</f>
        <v>0</v>
      </c>
      <c r="N1375" s="139">
        <f t="shared" si="95"/>
        <v>0</v>
      </c>
    </row>
    <row r="1376" spans="1:14" ht="33.75">
      <c r="A1376" s="139">
        <v>1370</v>
      </c>
      <c r="B1376" s="98"/>
      <c r="C1376" s="132">
        <f>IF(H1376&lt;&gt;"",COUNTA($H$12:H1376),"")</f>
        <v>790</v>
      </c>
      <c r="D1376" s="15" t="s">
        <v>3227</v>
      </c>
      <c r="E1376" s="131" t="s">
        <v>1150</v>
      </c>
      <c r="F1376" s="83" t="s">
        <v>6</v>
      </c>
      <c r="G1376" s="16">
        <v>92</v>
      </c>
      <c r="H1376" s="169">
        <v>0</v>
      </c>
      <c r="I1376" s="177">
        <f t="shared" si="97"/>
        <v>0</v>
      </c>
      <c r="K1376" s="141">
        <f>Tabela1[[#This Row],[Količina]]-Tabela1[[#This Row],[Cena skupaj]]</f>
        <v>92</v>
      </c>
      <c r="L1376" s="162">
        <f>IF(Tabela1[[#This Row],[Cena za enoto]]=1,Tabela1[[#This Row],[Količina]],0)</f>
        <v>0</v>
      </c>
      <c r="M1376" s="139">
        <f>Tabela1[[#This Row],[Cena za enoto]]</f>
        <v>0</v>
      </c>
      <c r="N1376" s="139">
        <f t="shared" si="95"/>
        <v>0</v>
      </c>
    </row>
    <row r="1377" spans="1:14" s="143" customFormat="1">
      <c r="A1377" s="139">
        <v>1371</v>
      </c>
      <c r="B1377" s="98"/>
      <c r="C1377" s="132" t="str">
        <f>IF(H1377&lt;&gt;"",COUNTA($H$12:H1377),"")</f>
        <v/>
      </c>
      <c r="D1377" s="15" t="s">
        <v>3224</v>
      </c>
      <c r="E1377" s="131" t="s">
        <v>869</v>
      </c>
      <c r="F1377" s="83"/>
      <c r="G1377" s="16"/>
      <c r="H1377" s="159"/>
      <c r="I1377" s="177" t="str">
        <f t="shared" si="97"/>
        <v/>
      </c>
      <c r="J1377" s="42"/>
      <c r="K1377" s="141"/>
      <c r="L1377" s="162">
        <f>IF(Tabela1[[#This Row],[Cena za enoto]]=1,Tabela1[[#This Row],[Količina]],0)</f>
        <v>0</v>
      </c>
      <c r="M1377" s="139">
        <f>Tabela1[[#This Row],[Cena za enoto]]</f>
        <v>0</v>
      </c>
      <c r="N1377" s="139">
        <f t="shared" si="95"/>
        <v>0</v>
      </c>
    </row>
    <row r="1378" spans="1:14" s="143" customFormat="1">
      <c r="A1378" s="139">
        <v>1372</v>
      </c>
      <c r="B1378" s="107"/>
      <c r="C1378" s="132">
        <f>IF(H1378&lt;&gt;"",COUNTA($H$12:H1378),"")</f>
        <v>791</v>
      </c>
      <c r="D1378" s="15"/>
      <c r="E1378" s="131" t="s">
        <v>870</v>
      </c>
      <c r="F1378" s="83" t="s">
        <v>6</v>
      </c>
      <c r="G1378" s="16">
        <v>131</v>
      </c>
      <c r="H1378" s="169">
        <v>0</v>
      </c>
      <c r="I1378" s="177">
        <f t="shared" si="97"/>
        <v>0</v>
      </c>
      <c r="J1378" s="42"/>
      <c r="K1378" s="141">
        <f>Tabela1[[#This Row],[Količina]]-Tabela1[[#This Row],[Cena skupaj]]</f>
        <v>131</v>
      </c>
      <c r="L1378" s="162">
        <f>IF(Tabela1[[#This Row],[Cena za enoto]]=1,Tabela1[[#This Row],[Količina]],0)</f>
        <v>0</v>
      </c>
      <c r="M1378" s="139">
        <f>Tabela1[[#This Row],[Cena za enoto]]</f>
        <v>0</v>
      </c>
      <c r="N1378" s="139">
        <f t="shared" si="95"/>
        <v>0</v>
      </c>
    </row>
    <row r="1379" spans="1:14" s="143" customFormat="1">
      <c r="A1379" s="139">
        <v>1373</v>
      </c>
      <c r="B1379" s="98"/>
      <c r="C1379" s="132" t="str">
        <f>IF(H1379&lt;&gt;"",COUNTA($H$12:H1379),"")</f>
        <v/>
      </c>
      <c r="D1379" s="15" t="s">
        <v>3228</v>
      </c>
      <c r="E1379" s="131" t="s">
        <v>1151</v>
      </c>
      <c r="F1379" s="83"/>
      <c r="G1379" s="16"/>
      <c r="H1379" s="159"/>
      <c r="I1379" s="177" t="str">
        <f t="shared" si="97"/>
        <v/>
      </c>
      <c r="J1379" s="42"/>
      <c r="K1379" s="141"/>
      <c r="L1379" s="162">
        <f>IF(Tabela1[[#This Row],[Cena za enoto]]=1,Tabela1[[#This Row],[Količina]],0)</f>
        <v>0</v>
      </c>
      <c r="M1379" s="139">
        <f>Tabela1[[#This Row],[Cena za enoto]]</f>
        <v>0</v>
      </c>
      <c r="N1379" s="139">
        <f t="shared" si="95"/>
        <v>0</v>
      </c>
    </row>
    <row r="1380" spans="1:14" s="143" customFormat="1" ht="22.5">
      <c r="A1380" s="139">
        <v>1374</v>
      </c>
      <c r="B1380" s="98"/>
      <c r="C1380" s="132">
        <f>IF(H1380&lt;&gt;"",COUNTA($H$12:H1380),"")</f>
        <v>792</v>
      </c>
      <c r="D1380" s="15"/>
      <c r="E1380" s="131" t="s">
        <v>3091</v>
      </c>
      <c r="F1380" s="83" t="s">
        <v>7</v>
      </c>
      <c r="G1380" s="16">
        <v>36</v>
      </c>
      <c r="H1380" s="169">
        <v>0</v>
      </c>
      <c r="I1380" s="177">
        <f t="shared" si="97"/>
        <v>0</v>
      </c>
      <c r="J1380" s="42"/>
      <c r="K1380" s="141">
        <f>Tabela1[[#This Row],[Količina]]-Tabela1[[#This Row],[Cena skupaj]]</f>
        <v>36</v>
      </c>
      <c r="L1380" s="162">
        <f>IF(Tabela1[[#This Row],[Cena za enoto]]=1,Tabela1[[#This Row],[Količina]],0)</f>
        <v>0</v>
      </c>
      <c r="M1380" s="139">
        <f>Tabela1[[#This Row],[Cena za enoto]]</f>
        <v>0</v>
      </c>
      <c r="N1380" s="139">
        <f t="shared" si="95"/>
        <v>0</v>
      </c>
    </row>
    <row r="1381" spans="1:14" ht="56.25">
      <c r="A1381" s="139">
        <v>1375</v>
      </c>
      <c r="B1381" s="98"/>
      <c r="C1381" s="132">
        <f>IF(H1381&lt;&gt;"",COUNTA($H$12:H1381),"")</f>
        <v>793</v>
      </c>
      <c r="D1381" s="15" t="s">
        <v>3229</v>
      </c>
      <c r="E1381" s="131" t="s">
        <v>3092</v>
      </c>
      <c r="F1381" s="83" t="s">
        <v>7</v>
      </c>
      <c r="G1381" s="16">
        <v>510</v>
      </c>
      <c r="H1381" s="169">
        <v>0</v>
      </c>
      <c r="I1381" s="177">
        <f t="shared" si="97"/>
        <v>0</v>
      </c>
      <c r="K1381" s="141">
        <f>Tabela1[[#This Row],[Količina]]-Tabela1[[#This Row],[Cena skupaj]]</f>
        <v>510</v>
      </c>
      <c r="L1381" s="162">
        <f>IF(Tabela1[[#This Row],[Cena za enoto]]=1,Tabela1[[#This Row],[Količina]],0)</f>
        <v>0</v>
      </c>
      <c r="M1381" s="139">
        <f>Tabela1[[#This Row],[Cena za enoto]]</f>
        <v>0</v>
      </c>
      <c r="N1381" s="139">
        <f t="shared" si="95"/>
        <v>0</v>
      </c>
    </row>
    <row r="1382" spans="1:14">
      <c r="A1382" s="139">
        <v>1376</v>
      </c>
      <c r="B1382" s="93">
        <v>3</v>
      </c>
      <c r="C1382" s="192" t="str">
        <f>IF(H1382&lt;&gt;"",COUNTA($H$12:H1382),"")</f>
        <v/>
      </c>
      <c r="D1382" s="14"/>
      <c r="E1382" s="193" t="s">
        <v>1152</v>
      </c>
      <c r="F1382" s="114"/>
      <c r="G1382" s="37"/>
      <c r="H1382" s="160"/>
      <c r="I1382" s="158">
        <f>SUM(I1383:I1413)</f>
        <v>0</v>
      </c>
      <c r="K1382" s="141">
        <f>Tabela1[[#This Row],[Količina]]-Tabela1[[#This Row],[Cena skupaj]]</f>
        <v>0</v>
      </c>
      <c r="L1382" s="162">
        <f>IF(Tabela1[[#This Row],[Cena za enoto]]=1,Tabela1[[#This Row],[Količina]],0)</f>
        <v>0</v>
      </c>
      <c r="M1382" s="139">
        <f>Tabela1[[#This Row],[Cena za enoto]]</f>
        <v>0</v>
      </c>
      <c r="N1382" s="139">
        <f t="shared" si="95"/>
        <v>0</v>
      </c>
    </row>
    <row r="1383" spans="1:14" ht="22.5">
      <c r="A1383" s="139">
        <v>1377</v>
      </c>
      <c r="B1383" s="98"/>
      <c r="C1383" s="132">
        <f>IF(H1383&lt;&gt;"",COUNTA($H$12:H1383),"")</f>
        <v>794</v>
      </c>
      <c r="D1383" s="15" t="s">
        <v>3226</v>
      </c>
      <c r="E1383" s="131" t="s">
        <v>1153</v>
      </c>
      <c r="F1383" s="83" t="s">
        <v>7</v>
      </c>
      <c r="G1383" s="16">
        <v>13.4</v>
      </c>
      <c r="H1383" s="169">
        <v>0</v>
      </c>
      <c r="I1383" s="177">
        <f t="shared" ref="I1383:I1413" si="98">IF(ISNUMBER(G1383),ROUND(G1383*H1383,2),"")</f>
        <v>0</v>
      </c>
      <c r="K1383" s="141">
        <f>Tabela1[[#This Row],[Količina]]-Tabela1[[#This Row],[Cena skupaj]]</f>
        <v>13.4</v>
      </c>
      <c r="L1383" s="162">
        <f>IF(Tabela1[[#This Row],[Cena za enoto]]=1,Tabela1[[#This Row],[Količina]],0)</f>
        <v>0</v>
      </c>
      <c r="M1383" s="139">
        <f>Tabela1[[#This Row],[Cena za enoto]]</f>
        <v>0</v>
      </c>
      <c r="N1383" s="139">
        <f t="shared" si="95"/>
        <v>0</v>
      </c>
    </row>
    <row r="1384" spans="1:14" ht="22.5">
      <c r="A1384" s="139">
        <v>1378</v>
      </c>
      <c r="B1384" s="98"/>
      <c r="C1384" s="132">
        <f>IF(H1384&lt;&gt;"",COUNTA($H$12:H1384),"")</f>
        <v>795</v>
      </c>
      <c r="D1384" s="15" t="s">
        <v>3227</v>
      </c>
      <c r="E1384" s="131" t="s">
        <v>1154</v>
      </c>
      <c r="F1384" s="83" t="s">
        <v>13</v>
      </c>
      <c r="G1384" s="16">
        <v>205</v>
      </c>
      <c r="H1384" s="169">
        <v>0</v>
      </c>
      <c r="I1384" s="177">
        <f t="shared" si="98"/>
        <v>0</v>
      </c>
      <c r="K1384" s="141">
        <f>Tabela1[[#This Row],[Količina]]-Tabela1[[#This Row],[Cena skupaj]]</f>
        <v>205</v>
      </c>
      <c r="L1384" s="162">
        <f>IF(Tabela1[[#This Row],[Cena za enoto]]=1,Tabela1[[#This Row],[Količina]],0)</f>
        <v>0</v>
      </c>
      <c r="M1384" s="139">
        <f>Tabela1[[#This Row],[Cena za enoto]]</f>
        <v>0</v>
      </c>
      <c r="N1384" s="139">
        <f t="shared" si="95"/>
        <v>0</v>
      </c>
    </row>
    <row r="1385" spans="1:14" s="143" customFormat="1" ht="45">
      <c r="A1385" s="139">
        <v>1379</v>
      </c>
      <c r="B1385" s="107"/>
      <c r="C1385" s="132" t="str">
        <f>IF(H1385&lt;&gt;"",COUNTA($H$12:H1385),"")</f>
        <v/>
      </c>
      <c r="D1385" s="15" t="s">
        <v>3224</v>
      </c>
      <c r="E1385" s="131" t="s">
        <v>1155</v>
      </c>
      <c r="F1385" s="83"/>
      <c r="G1385" s="16"/>
      <c r="H1385" s="159"/>
      <c r="I1385" s="177" t="str">
        <f t="shared" si="98"/>
        <v/>
      </c>
      <c r="J1385" s="42"/>
      <c r="K1385" s="141"/>
      <c r="L1385" s="162">
        <f>IF(Tabela1[[#This Row],[Cena za enoto]]=1,Tabela1[[#This Row],[Količina]],0)</f>
        <v>0</v>
      </c>
      <c r="M1385" s="139">
        <f>Tabela1[[#This Row],[Cena za enoto]]</f>
        <v>0</v>
      </c>
      <c r="N1385" s="139">
        <f t="shared" si="95"/>
        <v>0</v>
      </c>
    </row>
    <row r="1386" spans="1:14" s="143" customFormat="1">
      <c r="A1386" s="139">
        <v>1380</v>
      </c>
      <c r="B1386" s="98"/>
      <c r="C1386" s="132" t="str">
        <f>IF(H1386&lt;&gt;"",COUNTA($H$12:H1386),"")</f>
        <v/>
      </c>
      <c r="D1386" s="15"/>
      <c r="E1386" s="131" t="s">
        <v>1156</v>
      </c>
      <c r="F1386" s="83"/>
      <c r="G1386" s="16"/>
      <c r="H1386" s="159"/>
      <c r="I1386" s="177" t="str">
        <f t="shared" si="98"/>
        <v/>
      </c>
      <c r="J1386" s="42"/>
      <c r="K1386" s="141"/>
      <c r="L1386" s="162">
        <f>IF(Tabela1[[#This Row],[Cena za enoto]]=1,Tabela1[[#This Row],[Količina]],0)</f>
        <v>0</v>
      </c>
      <c r="M1386" s="139">
        <f>Tabela1[[#This Row],[Cena za enoto]]</f>
        <v>0</v>
      </c>
      <c r="N1386" s="139">
        <f t="shared" si="95"/>
        <v>0</v>
      </c>
    </row>
    <row r="1387" spans="1:14" s="143" customFormat="1">
      <c r="A1387" s="139">
        <v>1381</v>
      </c>
      <c r="B1387" s="98"/>
      <c r="C1387" s="132">
        <f>IF(H1387&lt;&gt;"",COUNTA($H$12:H1387),"")</f>
        <v>796</v>
      </c>
      <c r="D1387" s="15"/>
      <c r="E1387" s="131" t="s">
        <v>1157</v>
      </c>
      <c r="F1387" s="83" t="s">
        <v>10</v>
      </c>
      <c r="G1387" s="16">
        <v>41</v>
      </c>
      <c r="H1387" s="169">
        <v>0</v>
      </c>
      <c r="I1387" s="177">
        <f t="shared" si="98"/>
        <v>0</v>
      </c>
      <c r="J1387" s="42"/>
      <c r="K1387" s="141">
        <f>Tabela1[[#This Row],[Količina]]-Tabela1[[#This Row],[Cena skupaj]]</f>
        <v>41</v>
      </c>
      <c r="L1387" s="162">
        <f>IF(Tabela1[[#This Row],[Cena za enoto]]=1,Tabela1[[#This Row],[Količina]],0)</f>
        <v>0</v>
      </c>
      <c r="M1387" s="139">
        <f>Tabela1[[#This Row],[Cena za enoto]]</f>
        <v>0</v>
      </c>
      <c r="N1387" s="139">
        <f t="shared" si="95"/>
        <v>0</v>
      </c>
    </row>
    <row r="1388" spans="1:14" s="143" customFormat="1" ht="22.5">
      <c r="A1388" s="139">
        <v>1382</v>
      </c>
      <c r="B1388" s="98"/>
      <c r="C1388" s="132" t="str">
        <f>IF(H1388&lt;&gt;"",COUNTA($H$12:H1388),"")</f>
        <v/>
      </c>
      <c r="D1388" s="15" t="s">
        <v>3228</v>
      </c>
      <c r="E1388" s="131" t="s">
        <v>1158</v>
      </c>
      <c r="F1388" s="83"/>
      <c r="G1388" s="16"/>
      <c r="H1388" s="159"/>
      <c r="I1388" s="177" t="str">
        <f t="shared" si="98"/>
        <v/>
      </c>
      <c r="J1388" s="42"/>
      <c r="K1388" s="141"/>
      <c r="L1388" s="162">
        <f>IF(Tabela1[[#This Row],[Cena za enoto]]=1,Tabela1[[#This Row],[Količina]],0)</f>
        <v>0</v>
      </c>
      <c r="M1388" s="139">
        <f>Tabela1[[#This Row],[Cena za enoto]]</f>
        <v>0</v>
      </c>
      <c r="N1388" s="139">
        <f t="shared" si="95"/>
        <v>0</v>
      </c>
    </row>
    <row r="1389" spans="1:14" s="143" customFormat="1">
      <c r="A1389" s="139">
        <v>1383</v>
      </c>
      <c r="B1389" s="101"/>
      <c r="C1389" s="194">
        <f>IF(H1389&lt;&gt;"",COUNTA($H$12:H1389),"")</f>
        <v>797</v>
      </c>
      <c r="D1389" s="15" t="s">
        <v>29</v>
      </c>
      <c r="E1389" s="131" t="s">
        <v>1159</v>
      </c>
      <c r="F1389" s="83" t="s">
        <v>7</v>
      </c>
      <c r="G1389" s="16">
        <v>1.2</v>
      </c>
      <c r="H1389" s="169">
        <v>0</v>
      </c>
      <c r="I1389" s="177">
        <f t="shared" si="98"/>
        <v>0</v>
      </c>
      <c r="J1389" s="42"/>
      <c r="K1389" s="141">
        <f>Tabela1[[#This Row],[Količina]]-Tabela1[[#This Row],[Cena skupaj]]</f>
        <v>1.2</v>
      </c>
      <c r="L1389" s="162">
        <f>IF(Tabela1[[#This Row],[Cena za enoto]]=1,Tabela1[[#This Row],[Količina]],0)</f>
        <v>0</v>
      </c>
      <c r="M1389" s="139">
        <f>Tabela1[[#This Row],[Cena za enoto]]</f>
        <v>0</v>
      </c>
      <c r="N1389" s="139">
        <f t="shared" si="95"/>
        <v>0</v>
      </c>
    </row>
    <row r="1390" spans="1:14" s="143" customFormat="1">
      <c r="A1390" s="139">
        <v>1384</v>
      </c>
      <c r="B1390" s="98"/>
      <c r="C1390" s="132">
        <f>IF(H1390&lt;&gt;"",COUNTA($H$12:H1390),"")</f>
        <v>798</v>
      </c>
      <c r="D1390" s="15" t="s">
        <v>30</v>
      </c>
      <c r="E1390" s="131" t="s">
        <v>1160</v>
      </c>
      <c r="F1390" s="83" t="s">
        <v>6</v>
      </c>
      <c r="G1390" s="16">
        <v>65</v>
      </c>
      <c r="H1390" s="169">
        <v>0</v>
      </c>
      <c r="I1390" s="177">
        <f t="shared" si="98"/>
        <v>0</v>
      </c>
      <c r="J1390" s="42"/>
      <c r="K1390" s="141">
        <f>Tabela1[[#This Row],[Količina]]-Tabela1[[#This Row],[Cena skupaj]]</f>
        <v>65</v>
      </c>
      <c r="L1390" s="162">
        <f>IF(Tabela1[[#This Row],[Cena za enoto]]=1,Tabela1[[#This Row],[Količina]],0)</f>
        <v>0</v>
      </c>
      <c r="M1390" s="139">
        <f>Tabela1[[#This Row],[Cena za enoto]]</f>
        <v>0</v>
      </c>
      <c r="N1390" s="139">
        <f t="shared" si="95"/>
        <v>0</v>
      </c>
    </row>
    <row r="1391" spans="1:14" s="143" customFormat="1">
      <c r="A1391" s="139">
        <v>1385</v>
      </c>
      <c r="B1391" s="98"/>
      <c r="C1391" s="132">
        <f>IF(H1391&lt;&gt;"",COUNTA($H$12:H1391),"")</f>
        <v>799</v>
      </c>
      <c r="D1391" s="15" t="s">
        <v>72</v>
      </c>
      <c r="E1391" s="131" t="s">
        <v>1161</v>
      </c>
      <c r="F1391" s="83" t="s">
        <v>13</v>
      </c>
      <c r="G1391" s="16">
        <v>1800</v>
      </c>
      <c r="H1391" s="169">
        <v>0</v>
      </c>
      <c r="I1391" s="177">
        <f t="shared" si="98"/>
        <v>0</v>
      </c>
      <c r="J1391" s="42"/>
      <c r="K1391" s="141">
        <f>Tabela1[[#This Row],[Količina]]-Tabela1[[#This Row],[Cena skupaj]]</f>
        <v>1800</v>
      </c>
      <c r="L1391" s="162">
        <f>IF(Tabela1[[#This Row],[Cena za enoto]]=1,Tabela1[[#This Row],[Količina]],0)</f>
        <v>0</v>
      </c>
      <c r="M1391" s="139">
        <f>Tabela1[[#This Row],[Cena za enoto]]</f>
        <v>0</v>
      </c>
      <c r="N1391" s="139">
        <f t="shared" si="95"/>
        <v>0</v>
      </c>
    </row>
    <row r="1392" spans="1:14" s="143" customFormat="1">
      <c r="A1392" s="139">
        <v>1386</v>
      </c>
      <c r="B1392" s="98"/>
      <c r="C1392" s="132">
        <f>IF(H1392&lt;&gt;"",COUNTA($H$12:H1392),"")</f>
        <v>800</v>
      </c>
      <c r="D1392" s="15" t="s">
        <v>114</v>
      </c>
      <c r="E1392" s="131" t="s">
        <v>1162</v>
      </c>
      <c r="F1392" s="83" t="s">
        <v>7</v>
      </c>
      <c r="G1392" s="16">
        <v>12.6</v>
      </c>
      <c r="H1392" s="169">
        <v>0</v>
      </c>
      <c r="I1392" s="177">
        <f t="shared" si="98"/>
        <v>0</v>
      </c>
      <c r="J1392" s="42"/>
      <c r="K1392" s="141">
        <f>Tabela1[[#This Row],[Količina]]-Tabela1[[#This Row],[Cena skupaj]]</f>
        <v>12.6</v>
      </c>
      <c r="L1392" s="162">
        <f>IF(Tabela1[[#This Row],[Cena za enoto]]=1,Tabela1[[#This Row],[Količina]],0)</f>
        <v>0</v>
      </c>
      <c r="M1392" s="139">
        <f>Tabela1[[#This Row],[Cena za enoto]]</f>
        <v>0</v>
      </c>
      <c r="N1392" s="139">
        <f t="shared" si="95"/>
        <v>0</v>
      </c>
    </row>
    <row r="1393" spans="1:14" s="143" customFormat="1" ht="22.5">
      <c r="A1393" s="139">
        <v>1387</v>
      </c>
      <c r="B1393" s="98"/>
      <c r="C1393" s="132" t="str">
        <f>IF(H1393&lt;&gt;"",COUNTA($H$12:H1393),"")</f>
        <v/>
      </c>
      <c r="D1393" s="15" t="s">
        <v>3229</v>
      </c>
      <c r="E1393" s="131" t="s">
        <v>1163</v>
      </c>
      <c r="F1393" s="83"/>
      <c r="G1393" s="16"/>
      <c r="H1393" s="159"/>
      <c r="I1393" s="177" t="str">
        <f t="shared" si="98"/>
        <v/>
      </c>
      <c r="J1393" s="42"/>
      <c r="K1393" s="141"/>
      <c r="L1393" s="162">
        <f>IF(Tabela1[[#This Row],[Cena za enoto]]=1,Tabela1[[#This Row],[Količina]],0)</f>
        <v>0</v>
      </c>
      <c r="M1393" s="139">
        <f>Tabela1[[#This Row],[Cena za enoto]]</f>
        <v>0</v>
      </c>
      <c r="N1393" s="139">
        <f t="shared" si="95"/>
        <v>0</v>
      </c>
    </row>
    <row r="1394" spans="1:14" s="143" customFormat="1">
      <c r="A1394" s="139">
        <v>1388</v>
      </c>
      <c r="B1394" s="98"/>
      <c r="C1394" s="132">
        <f>IF(H1394&lt;&gt;"",COUNTA($H$12:H1394),"")</f>
        <v>801</v>
      </c>
      <c r="D1394" s="15" t="s">
        <v>29</v>
      </c>
      <c r="E1394" s="131" t="s">
        <v>1159</v>
      </c>
      <c r="F1394" s="83" t="s">
        <v>7</v>
      </c>
      <c r="G1394" s="16">
        <v>0.42</v>
      </c>
      <c r="H1394" s="169">
        <v>0</v>
      </c>
      <c r="I1394" s="177">
        <f t="shared" si="98"/>
        <v>0</v>
      </c>
      <c r="J1394" s="42"/>
      <c r="K1394" s="141">
        <f>Tabela1[[#This Row],[Količina]]-Tabela1[[#This Row],[Cena skupaj]]</f>
        <v>0.42</v>
      </c>
      <c r="L1394" s="162">
        <f>IF(Tabela1[[#This Row],[Cena za enoto]]=1,Tabela1[[#This Row],[Količina]],0)</f>
        <v>0</v>
      </c>
      <c r="M1394" s="139">
        <f>Tabela1[[#This Row],[Cena za enoto]]</f>
        <v>0</v>
      </c>
      <c r="N1394" s="139">
        <f t="shared" si="95"/>
        <v>0</v>
      </c>
    </row>
    <row r="1395" spans="1:14" s="143" customFormat="1">
      <c r="A1395" s="139">
        <v>1389</v>
      </c>
      <c r="B1395" s="98"/>
      <c r="C1395" s="132">
        <f>IF(H1395&lt;&gt;"",COUNTA($H$12:H1395),"")</f>
        <v>802</v>
      </c>
      <c r="D1395" s="15" t="s">
        <v>30</v>
      </c>
      <c r="E1395" s="131" t="s">
        <v>1160</v>
      </c>
      <c r="F1395" s="83" t="s">
        <v>6</v>
      </c>
      <c r="G1395" s="16">
        <v>21</v>
      </c>
      <c r="H1395" s="169">
        <v>0</v>
      </c>
      <c r="I1395" s="177">
        <f t="shared" si="98"/>
        <v>0</v>
      </c>
      <c r="J1395" s="42"/>
      <c r="K1395" s="141">
        <f>Tabela1[[#This Row],[Količina]]-Tabela1[[#This Row],[Cena skupaj]]</f>
        <v>21</v>
      </c>
      <c r="L1395" s="162">
        <f>IF(Tabela1[[#This Row],[Cena za enoto]]=1,Tabela1[[#This Row],[Količina]],0)</f>
        <v>0</v>
      </c>
      <c r="M1395" s="139">
        <f>Tabela1[[#This Row],[Cena za enoto]]</f>
        <v>0</v>
      </c>
      <c r="N1395" s="139">
        <f t="shared" si="95"/>
        <v>0</v>
      </c>
    </row>
    <row r="1396" spans="1:14" s="143" customFormat="1">
      <c r="A1396" s="139">
        <v>1390</v>
      </c>
      <c r="B1396" s="98"/>
      <c r="C1396" s="132">
        <f>IF(H1396&lt;&gt;"",COUNTA($H$12:H1396),"")</f>
        <v>803</v>
      </c>
      <c r="D1396" s="15" t="s">
        <v>72</v>
      </c>
      <c r="E1396" s="131" t="s">
        <v>1161</v>
      </c>
      <c r="F1396" s="83" t="s">
        <v>13</v>
      </c>
      <c r="G1396" s="16">
        <v>520</v>
      </c>
      <c r="H1396" s="169">
        <v>0</v>
      </c>
      <c r="I1396" s="177">
        <f t="shared" si="98"/>
        <v>0</v>
      </c>
      <c r="J1396" s="42"/>
      <c r="K1396" s="141">
        <f>Tabela1[[#This Row],[Količina]]-Tabela1[[#This Row],[Cena skupaj]]</f>
        <v>520</v>
      </c>
      <c r="L1396" s="162">
        <f>IF(Tabela1[[#This Row],[Cena za enoto]]=1,Tabela1[[#This Row],[Količina]],0)</f>
        <v>0</v>
      </c>
      <c r="M1396" s="139">
        <f>Tabela1[[#This Row],[Cena za enoto]]</f>
        <v>0</v>
      </c>
      <c r="N1396" s="139">
        <f t="shared" si="95"/>
        <v>0</v>
      </c>
    </row>
    <row r="1397" spans="1:14" s="143" customFormat="1">
      <c r="A1397" s="139">
        <v>1391</v>
      </c>
      <c r="B1397" s="98"/>
      <c r="C1397" s="132">
        <f>IF(H1397&lt;&gt;"",COUNTA($H$12:H1397),"")</f>
        <v>804</v>
      </c>
      <c r="D1397" s="15" t="s">
        <v>114</v>
      </c>
      <c r="E1397" s="131" t="s">
        <v>1162</v>
      </c>
      <c r="F1397" s="83" t="s">
        <v>7</v>
      </c>
      <c r="G1397" s="16">
        <v>3.7</v>
      </c>
      <c r="H1397" s="169">
        <v>0</v>
      </c>
      <c r="I1397" s="177">
        <f t="shared" si="98"/>
        <v>0</v>
      </c>
      <c r="J1397" s="42"/>
      <c r="K1397" s="141">
        <f>Tabela1[[#This Row],[Količina]]-Tabela1[[#This Row],[Cena skupaj]]</f>
        <v>3.7</v>
      </c>
      <c r="L1397" s="162">
        <f>IF(Tabela1[[#This Row],[Cena za enoto]]=1,Tabela1[[#This Row],[Količina]],0)</f>
        <v>0</v>
      </c>
      <c r="M1397" s="139">
        <f>Tabela1[[#This Row],[Cena za enoto]]</f>
        <v>0</v>
      </c>
      <c r="N1397" s="139">
        <f t="shared" si="95"/>
        <v>0</v>
      </c>
    </row>
    <row r="1398" spans="1:14" s="143" customFormat="1" ht="22.5">
      <c r="A1398" s="139">
        <v>1392</v>
      </c>
      <c r="B1398" s="98"/>
      <c r="C1398" s="132" t="str">
        <f>IF(H1398&lt;&gt;"",COUNTA($H$12:H1398),"")</f>
        <v/>
      </c>
      <c r="D1398" s="15" t="s">
        <v>3230</v>
      </c>
      <c r="E1398" s="131" t="s">
        <v>1164</v>
      </c>
      <c r="F1398" s="83"/>
      <c r="G1398" s="16"/>
      <c r="H1398" s="159"/>
      <c r="I1398" s="177" t="str">
        <f t="shared" si="98"/>
        <v/>
      </c>
      <c r="J1398" s="42"/>
      <c r="K1398" s="141"/>
      <c r="L1398" s="162">
        <f>IF(Tabela1[[#This Row],[Cena za enoto]]=1,Tabela1[[#This Row],[Količina]],0)</f>
        <v>0</v>
      </c>
      <c r="M1398" s="139">
        <f>Tabela1[[#This Row],[Cena za enoto]]</f>
        <v>0</v>
      </c>
      <c r="N1398" s="139">
        <f t="shared" si="95"/>
        <v>0</v>
      </c>
    </row>
    <row r="1399" spans="1:14" s="143" customFormat="1">
      <c r="A1399" s="139">
        <v>1393</v>
      </c>
      <c r="B1399" s="98"/>
      <c r="C1399" s="132">
        <f>IF(H1399&lt;&gt;"",COUNTA($H$12:H1399),"")</f>
        <v>805</v>
      </c>
      <c r="D1399" s="15"/>
      <c r="E1399" s="131" t="s">
        <v>1165</v>
      </c>
      <c r="F1399" s="83" t="s">
        <v>10</v>
      </c>
      <c r="G1399" s="16">
        <v>3</v>
      </c>
      <c r="H1399" s="169">
        <v>0</v>
      </c>
      <c r="I1399" s="177">
        <f t="shared" si="98"/>
        <v>0</v>
      </c>
      <c r="J1399" s="42"/>
      <c r="K1399" s="141">
        <f>Tabela1[[#This Row],[Količina]]-Tabela1[[#This Row],[Cena skupaj]]</f>
        <v>3</v>
      </c>
      <c r="L1399" s="162">
        <f>IF(Tabela1[[#This Row],[Cena za enoto]]=1,Tabela1[[#This Row],[Količina]],0)</f>
        <v>0</v>
      </c>
      <c r="M1399" s="139">
        <f>Tabela1[[#This Row],[Cena za enoto]]</f>
        <v>0</v>
      </c>
      <c r="N1399" s="139">
        <f t="shared" si="95"/>
        <v>0</v>
      </c>
    </row>
    <row r="1400" spans="1:14" ht="22.5">
      <c r="A1400" s="139">
        <v>1394</v>
      </c>
      <c r="B1400" s="98"/>
      <c r="C1400" s="132">
        <f>IF(H1400&lt;&gt;"",COUNTA($H$12:H1400),"")</f>
        <v>806</v>
      </c>
      <c r="D1400" s="15" t="s">
        <v>3231</v>
      </c>
      <c r="E1400" s="131" t="s">
        <v>1166</v>
      </c>
      <c r="F1400" s="83" t="s">
        <v>14</v>
      </c>
      <c r="G1400" s="16">
        <v>7.2</v>
      </c>
      <c r="H1400" s="169">
        <v>0</v>
      </c>
      <c r="I1400" s="177">
        <f t="shared" si="98"/>
        <v>0</v>
      </c>
      <c r="K1400" s="141">
        <f>Tabela1[[#This Row],[Količina]]-Tabela1[[#This Row],[Cena skupaj]]</f>
        <v>7.2</v>
      </c>
      <c r="L1400" s="162">
        <f>IF(Tabela1[[#This Row],[Cena za enoto]]=1,Tabela1[[#This Row],[Količina]],0)</f>
        <v>0</v>
      </c>
      <c r="M1400" s="139">
        <f>Tabela1[[#This Row],[Cena za enoto]]</f>
        <v>0</v>
      </c>
      <c r="N1400" s="139">
        <f t="shared" si="95"/>
        <v>0</v>
      </c>
    </row>
    <row r="1401" spans="1:14" ht="22.5">
      <c r="A1401" s="139">
        <v>1395</v>
      </c>
      <c r="B1401" s="107"/>
      <c r="C1401" s="132">
        <f>IF(H1401&lt;&gt;"",COUNTA($H$12:H1401),"")</f>
        <v>807</v>
      </c>
      <c r="D1401" s="15" t="s">
        <v>3232</v>
      </c>
      <c r="E1401" s="131" t="s">
        <v>1167</v>
      </c>
      <c r="F1401" s="83" t="s">
        <v>10</v>
      </c>
      <c r="G1401" s="16">
        <v>3</v>
      </c>
      <c r="H1401" s="169">
        <v>0</v>
      </c>
      <c r="I1401" s="177">
        <f t="shared" si="98"/>
        <v>0</v>
      </c>
      <c r="K1401" s="141">
        <f>Tabela1[[#This Row],[Količina]]-Tabela1[[#This Row],[Cena skupaj]]</f>
        <v>3</v>
      </c>
      <c r="L1401" s="162">
        <f>IF(Tabela1[[#This Row],[Cena za enoto]]=1,Tabela1[[#This Row],[Količina]],0)</f>
        <v>0</v>
      </c>
      <c r="M1401" s="139">
        <f>Tabela1[[#This Row],[Cena za enoto]]</f>
        <v>0</v>
      </c>
      <c r="N1401" s="139">
        <f t="shared" si="95"/>
        <v>0</v>
      </c>
    </row>
    <row r="1402" spans="1:14" s="143" customFormat="1" ht="22.5">
      <c r="A1402" s="139">
        <v>1396</v>
      </c>
      <c r="B1402" s="98"/>
      <c r="C1402" s="132" t="str">
        <f>IF(H1402&lt;&gt;"",COUNTA($H$12:H1402),"")</f>
        <v/>
      </c>
      <c r="D1402" s="15" t="s">
        <v>3233</v>
      </c>
      <c r="E1402" s="131" t="s">
        <v>1168</v>
      </c>
      <c r="F1402" s="83"/>
      <c r="G1402" s="16"/>
      <c r="H1402" s="159"/>
      <c r="I1402" s="177" t="str">
        <f t="shared" si="98"/>
        <v/>
      </c>
      <c r="J1402" s="42"/>
      <c r="K1402" s="141"/>
      <c r="L1402" s="162">
        <f>IF(Tabela1[[#This Row],[Cena za enoto]]=1,Tabela1[[#This Row],[Količina]],0)</f>
        <v>0</v>
      </c>
      <c r="M1402" s="139">
        <f>Tabela1[[#This Row],[Cena za enoto]]</f>
        <v>0</v>
      </c>
      <c r="N1402" s="139">
        <f t="shared" si="95"/>
        <v>0</v>
      </c>
    </row>
    <row r="1403" spans="1:14" s="143" customFormat="1">
      <c r="A1403" s="139">
        <v>1397</v>
      </c>
      <c r="B1403" s="98"/>
      <c r="C1403" s="132" t="str">
        <f>IF(H1403&lt;&gt;"",COUNTA($H$12:H1403),"")</f>
        <v/>
      </c>
      <c r="D1403" s="15"/>
      <c r="E1403" s="131" t="s">
        <v>1169</v>
      </c>
      <c r="F1403" s="83"/>
      <c r="G1403" s="16"/>
      <c r="H1403" s="159"/>
      <c r="I1403" s="177" t="str">
        <f t="shared" si="98"/>
        <v/>
      </c>
      <c r="J1403" s="42"/>
      <c r="K1403" s="141"/>
      <c r="L1403" s="162">
        <f>IF(Tabela1[[#This Row],[Cena za enoto]]=1,Tabela1[[#This Row],[Količina]],0)</f>
        <v>0</v>
      </c>
      <c r="M1403" s="139">
        <f>Tabela1[[#This Row],[Cena za enoto]]</f>
        <v>0</v>
      </c>
      <c r="N1403" s="139">
        <f t="shared" si="95"/>
        <v>0</v>
      </c>
    </row>
    <row r="1404" spans="1:14" s="143" customFormat="1">
      <c r="A1404" s="139">
        <v>1398</v>
      </c>
      <c r="B1404" s="98"/>
      <c r="C1404" s="132" t="str">
        <f>IF(H1404&lt;&gt;"",COUNTA($H$12:H1404),"")</f>
        <v/>
      </c>
      <c r="D1404" s="15"/>
      <c r="E1404" s="131" t="s">
        <v>1170</v>
      </c>
      <c r="F1404" s="83"/>
      <c r="G1404" s="16"/>
      <c r="H1404" s="159"/>
      <c r="I1404" s="177" t="str">
        <f t="shared" si="98"/>
        <v/>
      </c>
      <c r="J1404" s="42"/>
      <c r="K1404" s="141"/>
      <c r="L1404" s="162">
        <f>IF(Tabela1[[#This Row],[Cena za enoto]]=1,Tabela1[[#This Row],[Količina]],0)</f>
        <v>0</v>
      </c>
      <c r="M1404" s="139">
        <f>Tabela1[[#This Row],[Cena za enoto]]</f>
        <v>0</v>
      </c>
      <c r="N1404" s="139">
        <f t="shared" si="95"/>
        <v>0</v>
      </c>
    </row>
    <row r="1405" spans="1:14" s="143" customFormat="1">
      <c r="A1405" s="139">
        <v>1399</v>
      </c>
      <c r="B1405" s="98"/>
      <c r="C1405" s="132">
        <f>IF(H1405&lt;&gt;"",COUNTA($H$12:H1405),"")</f>
        <v>808</v>
      </c>
      <c r="D1405" s="15"/>
      <c r="E1405" s="131" t="s">
        <v>1171</v>
      </c>
      <c r="F1405" s="83" t="s">
        <v>6</v>
      </c>
      <c r="G1405" s="16">
        <v>84</v>
      </c>
      <c r="H1405" s="169">
        <v>0</v>
      </c>
      <c r="I1405" s="177">
        <f t="shared" si="98"/>
        <v>0</v>
      </c>
      <c r="J1405" s="42"/>
      <c r="K1405" s="141">
        <f>Tabela1[[#This Row],[Količina]]-Tabela1[[#This Row],[Cena skupaj]]</f>
        <v>84</v>
      </c>
      <c r="L1405" s="162">
        <f>IF(Tabela1[[#This Row],[Cena za enoto]]=1,Tabela1[[#This Row],[Količina]],0)</f>
        <v>0</v>
      </c>
      <c r="M1405" s="139">
        <f>Tabela1[[#This Row],[Cena za enoto]]</f>
        <v>0</v>
      </c>
      <c r="N1405" s="139">
        <f t="shared" si="95"/>
        <v>0</v>
      </c>
    </row>
    <row r="1406" spans="1:14" ht="22.5">
      <c r="A1406" s="139">
        <v>1400</v>
      </c>
      <c r="B1406" s="98"/>
      <c r="C1406" s="132">
        <f>IF(H1406&lt;&gt;"",COUNTA($H$12:H1406),"")</f>
        <v>809</v>
      </c>
      <c r="D1406" s="15" t="s">
        <v>3234</v>
      </c>
      <c r="E1406" s="131" t="s">
        <v>1172</v>
      </c>
      <c r="F1406" s="83" t="s">
        <v>6</v>
      </c>
      <c r="G1406" s="16">
        <v>84</v>
      </c>
      <c r="H1406" s="169">
        <v>0</v>
      </c>
      <c r="I1406" s="177">
        <f t="shared" si="98"/>
        <v>0</v>
      </c>
      <c r="K1406" s="141">
        <f>Tabela1[[#This Row],[Količina]]-Tabela1[[#This Row],[Cena skupaj]]</f>
        <v>84</v>
      </c>
      <c r="L1406" s="162">
        <f>IF(Tabela1[[#This Row],[Cena za enoto]]=1,Tabela1[[#This Row],[Količina]],0)</f>
        <v>0</v>
      </c>
      <c r="M1406" s="139">
        <f>Tabela1[[#This Row],[Cena za enoto]]</f>
        <v>0</v>
      </c>
      <c r="N1406" s="139">
        <f t="shared" si="95"/>
        <v>0</v>
      </c>
    </row>
    <row r="1407" spans="1:14" ht="22.5">
      <c r="A1407" s="139">
        <v>1401</v>
      </c>
      <c r="B1407" s="98"/>
      <c r="C1407" s="132">
        <f>IF(H1407&lt;&gt;"",COUNTA($H$12:H1407),"")</f>
        <v>810</v>
      </c>
      <c r="D1407" s="15" t="s">
        <v>3235</v>
      </c>
      <c r="E1407" s="131" t="s">
        <v>1173</v>
      </c>
      <c r="F1407" s="83" t="s">
        <v>7</v>
      </c>
      <c r="G1407" s="16">
        <v>0.6</v>
      </c>
      <c r="H1407" s="169">
        <v>0</v>
      </c>
      <c r="I1407" s="177">
        <f t="shared" si="98"/>
        <v>0</v>
      </c>
      <c r="K1407" s="141">
        <f>Tabela1[[#This Row],[Količina]]-Tabela1[[#This Row],[Cena skupaj]]</f>
        <v>0.6</v>
      </c>
      <c r="L1407" s="162">
        <f>IF(Tabela1[[#This Row],[Cena za enoto]]=1,Tabela1[[#This Row],[Količina]],0)</f>
        <v>0</v>
      </c>
      <c r="M1407" s="139">
        <f>Tabela1[[#This Row],[Cena za enoto]]</f>
        <v>0</v>
      </c>
      <c r="N1407" s="139">
        <f t="shared" si="95"/>
        <v>0</v>
      </c>
    </row>
    <row r="1408" spans="1:14" s="143" customFormat="1">
      <c r="A1408" s="139">
        <v>1402</v>
      </c>
      <c r="B1408" s="98"/>
      <c r="C1408" s="132" t="str">
        <f>IF(H1408&lt;&gt;"",COUNTA($H$12:H1408),"")</f>
        <v/>
      </c>
      <c r="D1408" s="15" t="s">
        <v>3236</v>
      </c>
      <c r="E1408" s="131" t="s">
        <v>1174</v>
      </c>
      <c r="F1408" s="83"/>
      <c r="G1408" s="16"/>
      <c r="H1408" s="159"/>
      <c r="I1408" s="177" t="str">
        <f t="shared" si="98"/>
        <v/>
      </c>
      <c r="J1408" s="42"/>
      <c r="K1408" s="141"/>
      <c r="L1408" s="162">
        <f>IF(Tabela1[[#This Row],[Cena za enoto]]=1,Tabela1[[#This Row],[Količina]],0)</f>
        <v>0</v>
      </c>
      <c r="M1408" s="139">
        <f>Tabela1[[#This Row],[Cena za enoto]]</f>
        <v>0</v>
      </c>
      <c r="N1408" s="139">
        <f t="shared" si="95"/>
        <v>0</v>
      </c>
    </row>
    <row r="1409" spans="1:14" s="143" customFormat="1">
      <c r="A1409" s="139">
        <v>1403</v>
      </c>
      <c r="B1409" s="98"/>
      <c r="C1409" s="132">
        <f>IF(H1409&lt;&gt;"",COUNTA($H$12:H1409),"")</f>
        <v>811</v>
      </c>
      <c r="D1409" s="15"/>
      <c r="E1409" s="131" t="s">
        <v>3093</v>
      </c>
      <c r="F1409" s="83" t="s">
        <v>10</v>
      </c>
      <c r="G1409" s="16">
        <v>2</v>
      </c>
      <c r="H1409" s="169">
        <v>0</v>
      </c>
      <c r="I1409" s="177">
        <f t="shared" si="98"/>
        <v>0</v>
      </c>
      <c r="J1409" s="42"/>
      <c r="K1409" s="141">
        <f>Tabela1[[#This Row],[Količina]]-Tabela1[[#This Row],[Cena skupaj]]</f>
        <v>2</v>
      </c>
      <c r="L1409" s="162">
        <f>IF(Tabela1[[#This Row],[Cena za enoto]]=1,Tabela1[[#This Row],[Količina]],0)</f>
        <v>0</v>
      </c>
      <c r="M1409" s="139">
        <f>Tabela1[[#This Row],[Cena za enoto]]</f>
        <v>0</v>
      </c>
      <c r="N1409" s="139">
        <f t="shared" si="95"/>
        <v>0</v>
      </c>
    </row>
    <row r="1410" spans="1:14" s="143" customFormat="1">
      <c r="A1410" s="139">
        <v>1404</v>
      </c>
      <c r="B1410" s="98"/>
      <c r="C1410" s="132">
        <f>IF(H1410&lt;&gt;"",COUNTA($H$12:H1410),"")</f>
        <v>812</v>
      </c>
      <c r="D1410" s="15"/>
      <c r="E1410" s="131" t="s">
        <v>3094</v>
      </c>
      <c r="F1410" s="83" t="s">
        <v>10</v>
      </c>
      <c r="G1410" s="16">
        <v>1</v>
      </c>
      <c r="H1410" s="169">
        <v>0</v>
      </c>
      <c r="I1410" s="177">
        <f t="shared" si="98"/>
        <v>0</v>
      </c>
      <c r="J1410" s="42"/>
      <c r="K1410" s="141">
        <f>Tabela1[[#This Row],[Količina]]-Tabela1[[#This Row],[Cena skupaj]]</f>
        <v>1</v>
      </c>
      <c r="L1410" s="162">
        <f>IF(Tabela1[[#This Row],[Cena za enoto]]=1,Tabela1[[#This Row],[Količina]],0)</f>
        <v>0</v>
      </c>
      <c r="M1410" s="139">
        <f>Tabela1[[#This Row],[Cena za enoto]]</f>
        <v>0</v>
      </c>
      <c r="N1410" s="139">
        <f t="shared" si="95"/>
        <v>0</v>
      </c>
    </row>
    <row r="1411" spans="1:14" s="143" customFormat="1">
      <c r="A1411" s="139">
        <v>1405</v>
      </c>
      <c r="B1411" s="98"/>
      <c r="C1411" s="132">
        <f>IF(H1411&lt;&gt;"",COUNTA($H$12:H1411),"")</f>
        <v>813</v>
      </c>
      <c r="D1411" s="15"/>
      <c r="E1411" s="131" t="s">
        <v>3095</v>
      </c>
      <c r="F1411" s="83" t="s">
        <v>10</v>
      </c>
      <c r="G1411" s="16">
        <v>2</v>
      </c>
      <c r="H1411" s="169">
        <v>0</v>
      </c>
      <c r="I1411" s="177">
        <f t="shared" si="98"/>
        <v>0</v>
      </c>
      <c r="J1411" s="42"/>
      <c r="K1411" s="141">
        <f>Tabela1[[#This Row],[Količina]]-Tabela1[[#This Row],[Cena skupaj]]</f>
        <v>2</v>
      </c>
      <c r="L1411" s="162">
        <f>IF(Tabela1[[#This Row],[Cena za enoto]]=1,Tabela1[[#This Row],[Količina]],0)</f>
        <v>0</v>
      </c>
      <c r="M1411" s="139">
        <f>Tabela1[[#This Row],[Cena za enoto]]</f>
        <v>0</v>
      </c>
      <c r="N1411" s="139">
        <f t="shared" si="95"/>
        <v>0</v>
      </c>
    </row>
    <row r="1412" spans="1:14" s="143" customFormat="1" ht="22.5">
      <c r="A1412" s="139">
        <v>1406</v>
      </c>
      <c r="B1412" s="98"/>
      <c r="C1412" s="132" t="str">
        <f>IF(H1412&lt;&gt;"",COUNTA($H$12:H1412),"")</f>
        <v/>
      </c>
      <c r="D1412" s="15" t="s">
        <v>3237</v>
      </c>
      <c r="E1412" s="131" t="s">
        <v>1175</v>
      </c>
      <c r="F1412" s="83"/>
      <c r="G1412" s="16"/>
      <c r="H1412" s="159"/>
      <c r="I1412" s="177" t="str">
        <f t="shared" si="98"/>
        <v/>
      </c>
      <c r="J1412" s="42"/>
      <c r="K1412" s="141"/>
      <c r="L1412" s="162">
        <f>IF(Tabela1[[#This Row],[Cena za enoto]]=1,Tabela1[[#This Row],[Količina]],0)</f>
        <v>0</v>
      </c>
      <c r="M1412" s="139">
        <f>Tabela1[[#This Row],[Cena za enoto]]</f>
        <v>0</v>
      </c>
      <c r="N1412" s="139">
        <f t="shared" si="95"/>
        <v>0</v>
      </c>
    </row>
    <row r="1413" spans="1:14" s="143" customFormat="1" ht="22.5">
      <c r="A1413" s="139">
        <v>1407</v>
      </c>
      <c r="B1413" s="98"/>
      <c r="C1413" s="132">
        <f>IF(H1413&lt;&gt;"",COUNTA($H$12:H1413),"")</f>
        <v>814</v>
      </c>
      <c r="D1413" s="15"/>
      <c r="E1413" s="131" t="s">
        <v>1176</v>
      </c>
      <c r="F1413" s="83" t="s">
        <v>14</v>
      </c>
      <c r="G1413" s="16">
        <v>52</v>
      </c>
      <c r="H1413" s="169">
        <v>0</v>
      </c>
      <c r="I1413" s="177">
        <f t="shared" si="98"/>
        <v>0</v>
      </c>
      <c r="J1413" s="42"/>
      <c r="K1413" s="141">
        <f>Tabela1[[#This Row],[Količina]]-Tabela1[[#This Row],[Cena skupaj]]</f>
        <v>52</v>
      </c>
      <c r="L1413" s="162">
        <f>IF(Tabela1[[#This Row],[Cena za enoto]]=1,Tabela1[[#This Row],[Količina]],0)</f>
        <v>0</v>
      </c>
      <c r="M1413" s="139">
        <f>Tabela1[[#This Row],[Cena za enoto]]</f>
        <v>0</v>
      </c>
      <c r="N1413" s="139">
        <f t="shared" si="95"/>
        <v>0</v>
      </c>
    </row>
    <row r="1414" spans="1:14" s="142" customFormat="1" ht="15">
      <c r="A1414" s="139">
        <v>1408</v>
      </c>
      <c r="B1414" s="97">
        <v>2</v>
      </c>
      <c r="C1414" s="186" t="str">
        <f>IF(H1414&lt;&gt;"",COUNTA($H$12:H1414),"")</f>
        <v/>
      </c>
      <c r="D1414" s="13"/>
      <c r="E1414" s="187" t="s">
        <v>3461</v>
      </c>
      <c r="F1414" s="188"/>
      <c r="G1414" s="36"/>
      <c r="H1414" s="157"/>
      <c r="I1414" s="189">
        <f>I1415+I1425</f>
        <v>0</v>
      </c>
      <c r="J1414" s="8"/>
      <c r="K1414" s="141">
        <f>Tabela1[[#This Row],[Količina]]-Tabela1[[#This Row],[Cena skupaj]]</f>
        <v>0</v>
      </c>
      <c r="L1414" s="162">
        <f>IF(Tabela1[[#This Row],[Cena za enoto]]=1,Tabela1[[#This Row],[Količina]],0)</f>
        <v>0</v>
      </c>
      <c r="M1414" s="139">
        <f>Tabela1[[#This Row],[Cena za enoto]]</f>
        <v>0</v>
      </c>
      <c r="N1414" s="139">
        <f t="shared" si="95"/>
        <v>0</v>
      </c>
    </row>
    <row r="1415" spans="1:14">
      <c r="A1415" s="139">
        <v>1409</v>
      </c>
      <c r="B1415" s="93">
        <v>3</v>
      </c>
      <c r="C1415" s="192" t="str">
        <f>IF(H1415&lt;&gt;"",COUNTA($H$12:H1415),"")</f>
        <v/>
      </c>
      <c r="D1415" s="14"/>
      <c r="E1415" s="193" t="s">
        <v>1140</v>
      </c>
      <c r="F1415" s="114"/>
      <c r="G1415" s="37"/>
      <c r="H1415" s="160"/>
      <c r="I1415" s="158">
        <f>SUM(I1416:I1424)</f>
        <v>0</v>
      </c>
      <c r="K1415" s="141">
        <f>Tabela1[[#This Row],[Količina]]-Tabela1[[#This Row],[Cena skupaj]]</f>
        <v>0</v>
      </c>
      <c r="L1415" s="162">
        <f>IF(Tabela1[[#This Row],[Cena za enoto]]=1,Tabela1[[#This Row],[Količina]],0)</f>
        <v>0</v>
      </c>
      <c r="M1415" s="139">
        <f>Tabela1[[#This Row],[Cena za enoto]]</f>
        <v>0</v>
      </c>
      <c r="N1415" s="139">
        <f t="shared" si="95"/>
        <v>0</v>
      </c>
    </row>
    <row r="1416" spans="1:14" ht="45">
      <c r="A1416" s="139">
        <v>1410</v>
      </c>
      <c r="B1416" s="98"/>
      <c r="C1416" s="132">
        <f>IF(H1416&lt;&gt;"",COUNTA($H$12:H1416),"")</f>
        <v>815</v>
      </c>
      <c r="D1416" s="44" t="s">
        <v>3226</v>
      </c>
      <c r="E1416" s="206" t="s">
        <v>1141</v>
      </c>
      <c r="F1416" s="83" t="s">
        <v>10</v>
      </c>
      <c r="G1416" s="82">
        <v>1</v>
      </c>
      <c r="H1416" s="169">
        <v>0</v>
      </c>
      <c r="I1416" s="201">
        <f t="shared" ref="I1416:I1424" si="99">IF(ISNUMBER(G1416),ROUND(G1416*H1416,2),"")</f>
        <v>0</v>
      </c>
      <c r="K1416" s="141">
        <f>Tabela1[[#This Row],[Količina]]-Tabela1[[#This Row],[Cena skupaj]]</f>
        <v>1</v>
      </c>
      <c r="L1416" s="162">
        <f>IF(Tabela1[[#This Row],[Cena za enoto]]=1,Tabela1[[#This Row],[Količina]],0)</f>
        <v>0</v>
      </c>
      <c r="M1416" s="139">
        <f>Tabela1[[#This Row],[Cena za enoto]]</f>
        <v>0</v>
      </c>
      <c r="N1416" s="139">
        <f t="shared" si="95"/>
        <v>0</v>
      </c>
    </row>
    <row r="1417" spans="1:14" ht="22.5">
      <c r="A1417" s="139">
        <v>1411</v>
      </c>
      <c r="B1417" s="98"/>
      <c r="C1417" s="132">
        <f>IF(H1417&lt;&gt;"",COUNTA($H$12:H1417),"")</f>
        <v>816</v>
      </c>
      <c r="D1417" s="44" t="s">
        <v>3227</v>
      </c>
      <c r="E1417" s="206" t="s">
        <v>1142</v>
      </c>
      <c r="F1417" s="83" t="s">
        <v>10</v>
      </c>
      <c r="G1417" s="82">
        <v>1</v>
      </c>
      <c r="H1417" s="169">
        <v>0</v>
      </c>
      <c r="I1417" s="201">
        <f t="shared" si="99"/>
        <v>0</v>
      </c>
      <c r="K1417" s="141">
        <f>Tabela1[[#This Row],[Količina]]-Tabela1[[#This Row],[Cena skupaj]]</f>
        <v>1</v>
      </c>
      <c r="L1417" s="162">
        <f>IF(Tabela1[[#This Row],[Cena za enoto]]=1,Tabela1[[#This Row],[Količina]],0)</f>
        <v>0</v>
      </c>
      <c r="M1417" s="139">
        <f>Tabela1[[#This Row],[Cena za enoto]]</f>
        <v>0</v>
      </c>
      <c r="N1417" s="139">
        <f t="shared" si="95"/>
        <v>0</v>
      </c>
    </row>
    <row r="1418" spans="1:14" ht="22.5">
      <c r="A1418" s="139">
        <v>1412</v>
      </c>
      <c r="B1418" s="107"/>
      <c r="C1418" s="132">
        <f>IF(H1418&lt;&gt;"",COUNTA($H$12:H1418),"")</f>
        <v>817</v>
      </c>
      <c r="D1418" s="44" t="s">
        <v>3224</v>
      </c>
      <c r="E1418" s="206" t="s">
        <v>1143</v>
      </c>
      <c r="F1418" s="83" t="s">
        <v>10</v>
      </c>
      <c r="G1418" s="82">
        <v>1</v>
      </c>
      <c r="H1418" s="169">
        <v>0</v>
      </c>
      <c r="I1418" s="201">
        <f t="shared" si="99"/>
        <v>0</v>
      </c>
      <c r="K1418" s="141">
        <f>Tabela1[[#This Row],[Količina]]-Tabela1[[#This Row],[Cena skupaj]]</f>
        <v>1</v>
      </c>
      <c r="L1418" s="162">
        <f>IF(Tabela1[[#This Row],[Cena za enoto]]=1,Tabela1[[#This Row],[Količina]],0)</f>
        <v>0</v>
      </c>
      <c r="M1418" s="139">
        <f>Tabela1[[#This Row],[Cena za enoto]]</f>
        <v>0</v>
      </c>
      <c r="N1418" s="139">
        <f t="shared" si="95"/>
        <v>0</v>
      </c>
    </row>
    <row r="1419" spans="1:14" ht="22.5">
      <c r="A1419" s="139">
        <v>1413</v>
      </c>
      <c r="B1419" s="98"/>
      <c r="C1419" s="132">
        <f>IF(H1419&lt;&gt;"",COUNTA($H$12:H1419),"")</f>
        <v>818</v>
      </c>
      <c r="D1419" s="44" t="s">
        <v>3228</v>
      </c>
      <c r="E1419" s="206" t="s">
        <v>1177</v>
      </c>
      <c r="F1419" s="222" t="s">
        <v>6</v>
      </c>
      <c r="G1419" s="82">
        <v>70</v>
      </c>
      <c r="H1419" s="169">
        <v>0</v>
      </c>
      <c r="I1419" s="201">
        <f t="shared" si="99"/>
        <v>0</v>
      </c>
      <c r="K1419" s="141">
        <f>Tabela1[[#This Row],[Količina]]-Tabela1[[#This Row],[Cena skupaj]]</f>
        <v>70</v>
      </c>
      <c r="L1419" s="162">
        <f>IF(Tabela1[[#This Row],[Cena za enoto]]=1,Tabela1[[#This Row],[Količina]],0)</f>
        <v>0</v>
      </c>
      <c r="M1419" s="139">
        <f>Tabela1[[#This Row],[Cena za enoto]]</f>
        <v>0</v>
      </c>
      <c r="N1419" s="139">
        <f t="shared" si="95"/>
        <v>0</v>
      </c>
    </row>
    <row r="1420" spans="1:14" s="143" customFormat="1" ht="33.75">
      <c r="A1420" s="139">
        <v>1414</v>
      </c>
      <c r="B1420" s="98"/>
      <c r="C1420" s="132" t="str">
        <f>IF(H1420&lt;&gt;"",COUNTA($H$12:H1420),"")</f>
        <v/>
      </c>
      <c r="D1420" s="44" t="s">
        <v>3229</v>
      </c>
      <c r="E1420" s="206" t="s">
        <v>1178</v>
      </c>
      <c r="F1420" s="222"/>
      <c r="G1420" s="82"/>
      <c r="H1420" s="159"/>
      <c r="I1420" s="201" t="str">
        <f t="shared" si="99"/>
        <v/>
      </c>
      <c r="J1420" s="42"/>
      <c r="K1420" s="141"/>
      <c r="L1420" s="162">
        <f>IF(Tabela1[[#This Row],[Cena za enoto]]=1,Tabela1[[#This Row],[Količina]],0)</f>
        <v>0</v>
      </c>
      <c r="M1420" s="139">
        <f>Tabela1[[#This Row],[Cena za enoto]]</f>
        <v>0</v>
      </c>
      <c r="N1420" s="139">
        <f t="shared" si="95"/>
        <v>0</v>
      </c>
    </row>
    <row r="1421" spans="1:14" s="143" customFormat="1">
      <c r="A1421" s="139">
        <v>1415</v>
      </c>
      <c r="B1421" s="98"/>
      <c r="C1421" s="132" t="str">
        <f>IF(H1421&lt;&gt;"",COUNTA($H$12:H1421),"")</f>
        <v/>
      </c>
      <c r="D1421" s="44"/>
      <c r="E1421" s="206" t="s">
        <v>1179</v>
      </c>
      <c r="F1421" s="222"/>
      <c r="G1421" s="82"/>
      <c r="H1421" s="159"/>
      <c r="I1421" s="201" t="str">
        <f t="shared" si="99"/>
        <v/>
      </c>
      <c r="J1421" s="42"/>
      <c r="K1421" s="141"/>
      <c r="L1421" s="162">
        <f>IF(Tabela1[[#This Row],[Cena za enoto]]=1,Tabela1[[#This Row],[Količina]],0)</f>
        <v>0</v>
      </c>
      <c r="M1421" s="139">
        <f>Tabela1[[#This Row],[Cena za enoto]]</f>
        <v>0</v>
      </c>
      <c r="N1421" s="139">
        <f t="shared" si="95"/>
        <v>0</v>
      </c>
    </row>
    <row r="1422" spans="1:14" s="143" customFormat="1">
      <c r="A1422" s="139">
        <v>1416</v>
      </c>
      <c r="B1422" s="98"/>
      <c r="C1422" s="132">
        <f>IF(H1422&lt;&gt;"",COUNTA($H$12:H1422),"")</f>
        <v>819</v>
      </c>
      <c r="D1422" s="44"/>
      <c r="E1422" s="206" t="s">
        <v>130</v>
      </c>
      <c r="F1422" s="83" t="s">
        <v>10</v>
      </c>
      <c r="G1422" s="82">
        <v>1</v>
      </c>
      <c r="H1422" s="169">
        <v>0</v>
      </c>
      <c r="I1422" s="201">
        <f t="shared" si="99"/>
        <v>0</v>
      </c>
      <c r="J1422" s="42"/>
      <c r="K1422" s="141">
        <f>Tabela1[[#This Row],[Količina]]-Tabela1[[#This Row],[Cena skupaj]]</f>
        <v>1</v>
      </c>
      <c r="L1422" s="162">
        <f>IF(Tabela1[[#This Row],[Cena za enoto]]=1,Tabela1[[#This Row],[Količina]],0)</f>
        <v>0</v>
      </c>
      <c r="M1422" s="139">
        <f>Tabela1[[#This Row],[Cena za enoto]]</f>
        <v>0</v>
      </c>
      <c r="N1422" s="139">
        <f t="shared" ref="N1422:N1485" si="100">L1422*M1422</f>
        <v>0</v>
      </c>
    </row>
    <row r="1423" spans="1:14" ht="22.5">
      <c r="A1423" s="139">
        <v>1417</v>
      </c>
      <c r="B1423" s="98"/>
      <c r="C1423" s="132">
        <f>IF(H1423&lt;&gt;"",COUNTA($H$12:H1423),"")</f>
        <v>820</v>
      </c>
      <c r="D1423" s="44" t="s">
        <v>3230</v>
      </c>
      <c r="E1423" s="206" t="s">
        <v>1180</v>
      </c>
      <c r="F1423" s="83" t="s">
        <v>14</v>
      </c>
      <c r="G1423" s="82">
        <v>10</v>
      </c>
      <c r="H1423" s="169">
        <v>0</v>
      </c>
      <c r="I1423" s="201">
        <f t="shared" si="99"/>
        <v>0</v>
      </c>
      <c r="K1423" s="141">
        <f>Tabela1[[#This Row],[Količina]]-Tabela1[[#This Row],[Cena skupaj]]</f>
        <v>10</v>
      </c>
      <c r="L1423" s="162">
        <f>IF(Tabela1[[#This Row],[Cena za enoto]]=1,Tabela1[[#This Row],[Količina]],0)</f>
        <v>0</v>
      </c>
      <c r="M1423" s="139">
        <f>Tabela1[[#This Row],[Cena za enoto]]</f>
        <v>0</v>
      </c>
      <c r="N1423" s="139">
        <f t="shared" si="100"/>
        <v>0</v>
      </c>
    </row>
    <row r="1424" spans="1:14" ht="22.5">
      <c r="A1424" s="139">
        <v>1418</v>
      </c>
      <c r="B1424" s="98"/>
      <c r="C1424" s="132">
        <f>IF(H1424&lt;&gt;"",COUNTA($H$12:H1424),"")</f>
        <v>821</v>
      </c>
      <c r="D1424" s="44" t="s">
        <v>3231</v>
      </c>
      <c r="E1424" s="206" t="s">
        <v>1181</v>
      </c>
      <c r="F1424" s="83" t="s">
        <v>14</v>
      </c>
      <c r="G1424" s="82">
        <v>23</v>
      </c>
      <c r="H1424" s="169">
        <v>0</v>
      </c>
      <c r="I1424" s="201">
        <f t="shared" si="99"/>
        <v>0</v>
      </c>
      <c r="K1424" s="141">
        <f>Tabela1[[#This Row],[Količina]]-Tabela1[[#This Row],[Cena skupaj]]</f>
        <v>23</v>
      </c>
      <c r="L1424" s="162">
        <f>IF(Tabela1[[#This Row],[Cena za enoto]]=1,Tabela1[[#This Row],[Količina]],0)</f>
        <v>0</v>
      </c>
      <c r="M1424" s="139">
        <f>Tabela1[[#This Row],[Cena za enoto]]</f>
        <v>0</v>
      </c>
      <c r="N1424" s="139">
        <f t="shared" si="100"/>
        <v>0</v>
      </c>
    </row>
    <row r="1425" spans="1:14">
      <c r="A1425" s="139">
        <v>1419</v>
      </c>
      <c r="B1425" s="93">
        <v>3</v>
      </c>
      <c r="C1425" s="192" t="str">
        <f>IF(H1425&lt;&gt;"",COUNTA($H$12:H1425),"")</f>
        <v/>
      </c>
      <c r="D1425" s="14"/>
      <c r="E1425" s="193" t="s">
        <v>1182</v>
      </c>
      <c r="F1425" s="114"/>
      <c r="G1425" s="37"/>
      <c r="H1425" s="160"/>
      <c r="I1425" s="158">
        <f>SUM(I1426:I1458)</f>
        <v>0</v>
      </c>
      <c r="K1425" s="141">
        <f>Tabela1[[#This Row],[Količina]]-Tabela1[[#This Row],[Cena skupaj]]</f>
        <v>0</v>
      </c>
      <c r="L1425" s="162">
        <f>IF(Tabela1[[#This Row],[Cena za enoto]]=1,Tabela1[[#This Row],[Količina]],0)</f>
        <v>0</v>
      </c>
      <c r="M1425" s="139">
        <f>Tabela1[[#This Row],[Cena za enoto]]</f>
        <v>0</v>
      </c>
      <c r="N1425" s="139">
        <f t="shared" si="100"/>
        <v>0</v>
      </c>
    </row>
    <row r="1426" spans="1:14" s="143" customFormat="1" ht="22.5">
      <c r="A1426" s="139">
        <v>1420</v>
      </c>
      <c r="B1426" s="98"/>
      <c r="C1426" s="132" t="str">
        <f>IF(H1426&lt;&gt;"",COUNTA($H$12:H1426),"")</f>
        <v/>
      </c>
      <c r="D1426" s="15" t="s">
        <v>3226</v>
      </c>
      <c r="E1426" s="131" t="s">
        <v>1183</v>
      </c>
      <c r="F1426" s="83"/>
      <c r="G1426" s="16"/>
      <c r="H1426" s="159"/>
      <c r="I1426" s="177" t="str">
        <f t="shared" ref="I1426:I1458" si="101">IF(ISNUMBER(G1426),ROUND(G1426*H1426,2),"")</f>
        <v/>
      </c>
      <c r="J1426" s="42"/>
      <c r="K1426" s="141"/>
      <c r="L1426" s="162">
        <f>IF(Tabela1[[#This Row],[Cena za enoto]]=1,Tabela1[[#This Row],[Količina]],0)</f>
        <v>0</v>
      </c>
      <c r="M1426" s="139">
        <f>Tabela1[[#This Row],[Cena za enoto]]</f>
        <v>0</v>
      </c>
      <c r="N1426" s="139">
        <f t="shared" si="100"/>
        <v>0</v>
      </c>
    </row>
    <row r="1427" spans="1:14" s="143" customFormat="1">
      <c r="A1427" s="139">
        <v>1421</v>
      </c>
      <c r="B1427" s="98"/>
      <c r="C1427" s="132">
        <f>IF(H1427&lt;&gt;"",COUNTA($H$12:H1427),"")</f>
        <v>822</v>
      </c>
      <c r="D1427" s="15"/>
      <c r="E1427" s="131" t="s">
        <v>1184</v>
      </c>
      <c r="F1427" s="83" t="s">
        <v>7</v>
      </c>
      <c r="G1427" s="16">
        <v>121</v>
      </c>
      <c r="H1427" s="169">
        <v>0</v>
      </c>
      <c r="I1427" s="177">
        <f t="shared" si="101"/>
        <v>0</v>
      </c>
      <c r="J1427" s="42"/>
      <c r="K1427" s="141">
        <f>Tabela1[[#This Row],[Količina]]-Tabela1[[#This Row],[Cena skupaj]]</f>
        <v>121</v>
      </c>
      <c r="L1427" s="162">
        <f>IF(Tabela1[[#This Row],[Cena za enoto]]=1,Tabela1[[#This Row],[Količina]],0)</f>
        <v>0</v>
      </c>
      <c r="M1427" s="139">
        <f>Tabela1[[#This Row],[Cena za enoto]]</f>
        <v>0</v>
      </c>
      <c r="N1427" s="139">
        <f t="shared" si="100"/>
        <v>0</v>
      </c>
    </row>
    <row r="1428" spans="1:14" ht="33.75">
      <c r="A1428" s="139">
        <v>1422</v>
      </c>
      <c r="B1428" s="98"/>
      <c r="C1428" s="132">
        <f>IF(H1428&lt;&gt;"",COUNTA($H$12:H1428),"")</f>
        <v>823</v>
      </c>
      <c r="D1428" s="15" t="s">
        <v>3227</v>
      </c>
      <c r="E1428" s="131" t="s">
        <v>1150</v>
      </c>
      <c r="F1428" s="83" t="s">
        <v>6</v>
      </c>
      <c r="G1428" s="16">
        <v>27</v>
      </c>
      <c r="H1428" s="169">
        <v>0</v>
      </c>
      <c r="I1428" s="177">
        <f t="shared" si="101"/>
        <v>0</v>
      </c>
      <c r="K1428" s="141">
        <f>Tabela1[[#This Row],[Količina]]-Tabela1[[#This Row],[Cena skupaj]]</f>
        <v>27</v>
      </c>
      <c r="L1428" s="162">
        <f>IF(Tabela1[[#This Row],[Cena za enoto]]=1,Tabela1[[#This Row],[Količina]],0)</f>
        <v>0</v>
      </c>
      <c r="M1428" s="139">
        <f>Tabela1[[#This Row],[Cena za enoto]]</f>
        <v>0</v>
      </c>
      <c r="N1428" s="139">
        <f t="shared" si="100"/>
        <v>0</v>
      </c>
    </row>
    <row r="1429" spans="1:14" ht="22.5">
      <c r="A1429" s="139">
        <v>1423</v>
      </c>
      <c r="B1429" s="98"/>
      <c r="C1429" s="132">
        <f>IF(H1429&lt;&gt;"",COUNTA($H$12:H1429),"")</f>
        <v>824</v>
      </c>
      <c r="D1429" s="15" t="s">
        <v>3224</v>
      </c>
      <c r="E1429" s="131" t="s">
        <v>3084</v>
      </c>
      <c r="F1429" s="83" t="s">
        <v>6</v>
      </c>
      <c r="G1429" s="16">
        <v>63</v>
      </c>
      <c r="H1429" s="169">
        <v>0</v>
      </c>
      <c r="I1429" s="177">
        <f t="shared" si="101"/>
        <v>0</v>
      </c>
      <c r="K1429" s="141">
        <f>Tabela1[[#This Row],[Količina]]-Tabela1[[#This Row],[Cena skupaj]]</f>
        <v>63</v>
      </c>
      <c r="L1429" s="162">
        <f>IF(Tabela1[[#This Row],[Cena za enoto]]=1,Tabela1[[#This Row],[Količina]],0)</f>
        <v>0</v>
      </c>
      <c r="M1429" s="139">
        <f>Tabela1[[#This Row],[Cena za enoto]]</f>
        <v>0</v>
      </c>
      <c r="N1429" s="139">
        <f t="shared" si="100"/>
        <v>0</v>
      </c>
    </row>
    <row r="1430" spans="1:14" s="143" customFormat="1">
      <c r="A1430" s="139">
        <v>1424</v>
      </c>
      <c r="B1430" s="98"/>
      <c r="C1430" s="132" t="str">
        <f>IF(H1430&lt;&gt;"",COUNTA($H$12:H1430),"")</f>
        <v/>
      </c>
      <c r="D1430" s="15" t="s">
        <v>3228</v>
      </c>
      <c r="E1430" s="131" t="s">
        <v>1185</v>
      </c>
      <c r="F1430" s="83"/>
      <c r="G1430" s="16"/>
      <c r="H1430" s="159"/>
      <c r="I1430" s="177" t="str">
        <f t="shared" si="101"/>
        <v/>
      </c>
      <c r="J1430" s="42"/>
      <c r="K1430" s="141"/>
      <c r="L1430" s="162">
        <f>IF(Tabela1[[#This Row],[Cena za enoto]]=1,Tabela1[[#This Row],[Količina]],0)</f>
        <v>0</v>
      </c>
      <c r="M1430" s="139">
        <f>Tabela1[[#This Row],[Cena za enoto]]</f>
        <v>0</v>
      </c>
      <c r="N1430" s="139">
        <f t="shared" si="100"/>
        <v>0</v>
      </c>
    </row>
    <row r="1431" spans="1:14" s="143" customFormat="1">
      <c r="A1431" s="139">
        <v>1425</v>
      </c>
      <c r="B1431" s="98"/>
      <c r="C1431" s="132">
        <f>IF(H1431&lt;&gt;"",COUNTA($H$12:H1431),"")</f>
        <v>825</v>
      </c>
      <c r="D1431" s="15"/>
      <c r="E1431" s="131" t="s">
        <v>1186</v>
      </c>
      <c r="F1431" s="83" t="s">
        <v>7</v>
      </c>
      <c r="G1431" s="16">
        <v>11.5</v>
      </c>
      <c r="H1431" s="169">
        <v>0</v>
      </c>
      <c r="I1431" s="177">
        <f t="shared" si="101"/>
        <v>0</v>
      </c>
      <c r="J1431" s="42"/>
      <c r="K1431" s="141">
        <f>Tabela1[[#This Row],[Količina]]-Tabela1[[#This Row],[Cena skupaj]]</f>
        <v>11.5</v>
      </c>
      <c r="L1431" s="162">
        <f>IF(Tabela1[[#This Row],[Cena za enoto]]=1,Tabela1[[#This Row],[Količina]],0)</f>
        <v>0</v>
      </c>
      <c r="M1431" s="139">
        <f>Tabela1[[#This Row],[Cena za enoto]]</f>
        <v>0</v>
      </c>
      <c r="N1431" s="139">
        <f t="shared" si="100"/>
        <v>0</v>
      </c>
    </row>
    <row r="1432" spans="1:14" s="143" customFormat="1">
      <c r="A1432" s="139">
        <v>1426</v>
      </c>
      <c r="B1432" s="98"/>
      <c r="C1432" s="132" t="str">
        <f>IF(H1432&lt;&gt;"",COUNTA($H$12:H1432),"")</f>
        <v/>
      </c>
      <c r="D1432" s="15" t="s">
        <v>3229</v>
      </c>
      <c r="E1432" s="131" t="s">
        <v>1187</v>
      </c>
      <c r="F1432" s="83"/>
      <c r="G1432" s="16"/>
      <c r="H1432" s="159"/>
      <c r="I1432" s="177" t="str">
        <f t="shared" si="101"/>
        <v/>
      </c>
      <c r="J1432" s="42"/>
      <c r="K1432" s="141"/>
      <c r="L1432" s="162">
        <f>IF(Tabela1[[#This Row],[Cena za enoto]]=1,Tabela1[[#This Row],[Količina]],0)</f>
        <v>0</v>
      </c>
      <c r="M1432" s="139">
        <f>Tabela1[[#This Row],[Cena za enoto]]</f>
        <v>0</v>
      </c>
      <c r="N1432" s="139">
        <f t="shared" si="100"/>
        <v>0</v>
      </c>
    </row>
    <row r="1433" spans="1:14" s="143" customFormat="1" ht="33.75">
      <c r="A1433" s="139">
        <v>1427</v>
      </c>
      <c r="B1433" s="98"/>
      <c r="C1433" s="132" t="str">
        <f>IF(H1433&lt;&gt;"",COUNTA($H$12:H1433),"")</f>
        <v/>
      </c>
      <c r="D1433" s="15"/>
      <c r="E1433" s="131" t="s">
        <v>1188</v>
      </c>
      <c r="F1433" s="83"/>
      <c r="G1433" s="16"/>
      <c r="H1433" s="159"/>
      <c r="I1433" s="177" t="str">
        <f t="shared" si="101"/>
        <v/>
      </c>
      <c r="J1433" s="42"/>
      <c r="K1433" s="141"/>
      <c r="L1433" s="162">
        <f>IF(Tabela1[[#This Row],[Cena za enoto]]=1,Tabela1[[#This Row],[Količina]],0)</f>
        <v>0</v>
      </c>
      <c r="M1433" s="139">
        <f>Tabela1[[#This Row],[Cena za enoto]]</f>
        <v>0</v>
      </c>
      <c r="N1433" s="139">
        <f t="shared" si="100"/>
        <v>0</v>
      </c>
    </row>
    <row r="1434" spans="1:14" s="143" customFormat="1" ht="22.5">
      <c r="A1434" s="139">
        <v>1428</v>
      </c>
      <c r="B1434" s="98"/>
      <c r="C1434" s="132">
        <f>IF(H1434&lt;&gt;"",COUNTA($H$12:H1434),"")</f>
        <v>826</v>
      </c>
      <c r="D1434" s="15"/>
      <c r="E1434" s="131" t="s">
        <v>1210</v>
      </c>
      <c r="F1434" s="83" t="s">
        <v>7</v>
      </c>
      <c r="G1434" s="16">
        <v>64</v>
      </c>
      <c r="H1434" s="169">
        <v>0</v>
      </c>
      <c r="I1434" s="177">
        <f t="shared" si="101"/>
        <v>0</v>
      </c>
      <c r="J1434" s="42"/>
      <c r="K1434" s="141">
        <f>Tabela1[[#This Row],[Količina]]-Tabela1[[#This Row],[Cena skupaj]]</f>
        <v>64</v>
      </c>
      <c r="L1434" s="162">
        <f>IF(Tabela1[[#This Row],[Cena za enoto]]=1,Tabela1[[#This Row],[Količina]],0)</f>
        <v>0</v>
      </c>
      <c r="M1434" s="139">
        <f>Tabela1[[#This Row],[Cena za enoto]]</f>
        <v>0</v>
      </c>
      <c r="N1434" s="139">
        <f t="shared" si="100"/>
        <v>0</v>
      </c>
    </row>
    <row r="1435" spans="1:14" ht="22.5">
      <c r="A1435" s="139">
        <v>1429</v>
      </c>
      <c r="B1435" s="98"/>
      <c r="C1435" s="132">
        <f>IF(H1435&lt;&gt;"",COUNTA($H$12:H1435),"")</f>
        <v>827</v>
      </c>
      <c r="D1435" s="15" t="s">
        <v>3230</v>
      </c>
      <c r="E1435" s="131" t="s">
        <v>1189</v>
      </c>
      <c r="F1435" s="83" t="s">
        <v>6</v>
      </c>
      <c r="G1435" s="16">
        <v>3.9</v>
      </c>
      <c r="H1435" s="169">
        <v>0</v>
      </c>
      <c r="I1435" s="177">
        <f t="shared" si="101"/>
        <v>0</v>
      </c>
      <c r="K1435" s="141">
        <f>Tabela1[[#This Row],[Količina]]-Tabela1[[#This Row],[Cena skupaj]]</f>
        <v>3.9</v>
      </c>
      <c r="L1435" s="162">
        <f>IF(Tabela1[[#This Row],[Cena za enoto]]=1,Tabela1[[#This Row],[Količina]],0)</f>
        <v>0</v>
      </c>
      <c r="M1435" s="139">
        <f>Tabela1[[#This Row],[Cena za enoto]]</f>
        <v>0</v>
      </c>
      <c r="N1435" s="139">
        <f t="shared" si="100"/>
        <v>0</v>
      </c>
    </row>
    <row r="1436" spans="1:14" s="143" customFormat="1" ht="22.5">
      <c r="A1436" s="139">
        <v>1430</v>
      </c>
      <c r="B1436" s="98"/>
      <c r="C1436" s="132" t="str">
        <f>IF(H1436&lt;&gt;"",COUNTA($H$12:H1436),"")</f>
        <v/>
      </c>
      <c r="D1436" s="15" t="s">
        <v>3231</v>
      </c>
      <c r="E1436" s="131" t="s">
        <v>1211</v>
      </c>
      <c r="F1436" s="83"/>
      <c r="G1436" s="16"/>
      <c r="H1436" s="159"/>
      <c r="I1436" s="177" t="str">
        <f t="shared" si="101"/>
        <v/>
      </c>
      <c r="J1436" s="42"/>
      <c r="K1436" s="141"/>
      <c r="L1436" s="162">
        <f>IF(Tabela1[[#This Row],[Cena za enoto]]=1,Tabela1[[#This Row],[Količina]],0)</f>
        <v>0</v>
      </c>
      <c r="M1436" s="139">
        <f>Tabela1[[#This Row],[Cena za enoto]]</f>
        <v>0</v>
      </c>
      <c r="N1436" s="139">
        <f t="shared" si="100"/>
        <v>0</v>
      </c>
    </row>
    <row r="1437" spans="1:14" s="143" customFormat="1">
      <c r="A1437" s="139">
        <v>1431</v>
      </c>
      <c r="B1437" s="107"/>
      <c r="C1437" s="132">
        <f>IF(H1437&lt;&gt;"",COUNTA($H$12:H1437),"")</f>
        <v>828</v>
      </c>
      <c r="D1437" s="15"/>
      <c r="E1437" s="131" t="s">
        <v>1190</v>
      </c>
      <c r="F1437" s="83" t="s">
        <v>7</v>
      </c>
      <c r="G1437" s="16">
        <v>2.6</v>
      </c>
      <c r="H1437" s="169">
        <v>0</v>
      </c>
      <c r="I1437" s="177">
        <f t="shared" si="101"/>
        <v>0</v>
      </c>
      <c r="J1437" s="42"/>
      <c r="K1437" s="141">
        <f>Tabela1[[#This Row],[Količina]]-Tabela1[[#This Row],[Cena skupaj]]</f>
        <v>2.6</v>
      </c>
      <c r="L1437" s="162">
        <f>IF(Tabela1[[#This Row],[Cena za enoto]]=1,Tabela1[[#This Row],[Količina]],0)</f>
        <v>0</v>
      </c>
      <c r="M1437" s="139">
        <f>Tabela1[[#This Row],[Cena za enoto]]</f>
        <v>0</v>
      </c>
      <c r="N1437" s="139">
        <f t="shared" si="100"/>
        <v>0</v>
      </c>
    </row>
    <row r="1438" spans="1:14" s="143" customFormat="1" ht="33.75">
      <c r="A1438" s="139">
        <v>1432</v>
      </c>
      <c r="B1438" s="98"/>
      <c r="C1438" s="132" t="str">
        <f>IF(H1438&lt;&gt;"",COUNTA($H$12:H1438),"")</f>
        <v/>
      </c>
      <c r="D1438" s="15" t="s">
        <v>3232</v>
      </c>
      <c r="E1438" s="131" t="s">
        <v>1191</v>
      </c>
      <c r="F1438" s="83"/>
      <c r="G1438" s="16"/>
      <c r="H1438" s="159"/>
      <c r="I1438" s="177" t="str">
        <f t="shared" si="101"/>
        <v/>
      </c>
      <c r="J1438" s="42"/>
      <c r="K1438" s="141"/>
      <c r="L1438" s="162">
        <f>IF(Tabela1[[#This Row],[Cena za enoto]]=1,Tabela1[[#This Row],[Količina]],0)</f>
        <v>0</v>
      </c>
      <c r="M1438" s="139">
        <f>Tabela1[[#This Row],[Cena za enoto]]</f>
        <v>0</v>
      </c>
      <c r="N1438" s="139">
        <f t="shared" si="100"/>
        <v>0</v>
      </c>
    </row>
    <row r="1439" spans="1:14" s="143" customFormat="1">
      <c r="A1439" s="139">
        <v>1433</v>
      </c>
      <c r="B1439" s="98"/>
      <c r="C1439" s="132" t="str">
        <f>IF(H1439&lt;&gt;"",COUNTA($H$12:H1439),"")</f>
        <v/>
      </c>
      <c r="D1439" s="15"/>
      <c r="E1439" s="131" t="s">
        <v>1192</v>
      </c>
      <c r="F1439" s="83"/>
      <c r="G1439" s="16"/>
      <c r="H1439" s="159"/>
      <c r="I1439" s="177" t="str">
        <f t="shared" si="101"/>
        <v/>
      </c>
      <c r="J1439" s="42"/>
      <c r="K1439" s="141"/>
      <c r="L1439" s="162">
        <f>IF(Tabela1[[#This Row],[Cena za enoto]]=1,Tabela1[[#This Row],[Količina]],0)</f>
        <v>0</v>
      </c>
      <c r="M1439" s="139">
        <f>Tabela1[[#This Row],[Cena za enoto]]</f>
        <v>0</v>
      </c>
      <c r="N1439" s="139">
        <f t="shared" si="100"/>
        <v>0</v>
      </c>
    </row>
    <row r="1440" spans="1:14" s="143" customFormat="1">
      <c r="A1440" s="139">
        <v>1434</v>
      </c>
      <c r="B1440" s="98"/>
      <c r="C1440" s="132">
        <f>IF(H1440&lt;&gt;"",COUNTA($H$12:H1440),"")</f>
        <v>829</v>
      </c>
      <c r="D1440" s="15"/>
      <c r="E1440" s="131" t="s">
        <v>1193</v>
      </c>
      <c r="F1440" s="83" t="s">
        <v>10</v>
      </c>
      <c r="G1440" s="16">
        <v>8</v>
      </c>
      <c r="H1440" s="169">
        <v>0</v>
      </c>
      <c r="I1440" s="177">
        <f t="shared" si="101"/>
        <v>0</v>
      </c>
      <c r="J1440" s="42"/>
      <c r="K1440" s="141">
        <f>Tabela1[[#This Row],[Količina]]-Tabela1[[#This Row],[Cena skupaj]]</f>
        <v>8</v>
      </c>
      <c r="L1440" s="162">
        <f>IF(Tabela1[[#This Row],[Cena za enoto]]=1,Tabela1[[#This Row],[Količina]],0)</f>
        <v>0</v>
      </c>
      <c r="M1440" s="139">
        <f>Tabela1[[#This Row],[Cena za enoto]]</f>
        <v>0</v>
      </c>
      <c r="N1440" s="139">
        <f t="shared" si="100"/>
        <v>0</v>
      </c>
    </row>
    <row r="1441" spans="1:14" s="143" customFormat="1" ht="22.5">
      <c r="A1441" s="139">
        <v>1435</v>
      </c>
      <c r="B1441" s="98"/>
      <c r="C1441" s="132" t="str">
        <f>IF(H1441&lt;&gt;"",COUNTA($H$12:H1441),"")</f>
        <v/>
      </c>
      <c r="D1441" s="15" t="s">
        <v>3233</v>
      </c>
      <c r="E1441" s="131" t="s">
        <v>1194</v>
      </c>
      <c r="F1441" s="83"/>
      <c r="G1441" s="16"/>
      <c r="H1441" s="159"/>
      <c r="I1441" s="177" t="str">
        <f t="shared" si="101"/>
        <v/>
      </c>
      <c r="J1441" s="42"/>
      <c r="K1441" s="141"/>
      <c r="L1441" s="162">
        <f>IF(Tabela1[[#This Row],[Cena za enoto]]=1,Tabela1[[#This Row],[Količina]],0)</f>
        <v>0</v>
      </c>
      <c r="M1441" s="139">
        <f>Tabela1[[#This Row],[Cena za enoto]]</f>
        <v>0</v>
      </c>
      <c r="N1441" s="139">
        <f t="shared" si="100"/>
        <v>0</v>
      </c>
    </row>
    <row r="1442" spans="1:14" s="143" customFormat="1">
      <c r="A1442" s="139">
        <v>1436</v>
      </c>
      <c r="B1442" s="98"/>
      <c r="C1442" s="132">
        <f>IF(H1442&lt;&gt;"",COUNTA($H$12:H1442),"")</f>
        <v>830</v>
      </c>
      <c r="D1442" s="15" t="s">
        <v>619</v>
      </c>
      <c r="E1442" s="131" t="s">
        <v>1195</v>
      </c>
      <c r="F1442" s="83" t="s">
        <v>6</v>
      </c>
      <c r="G1442" s="16">
        <v>37</v>
      </c>
      <c r="H1442" s="169">
        <v>0</v>
      </c>
      <c r="I1442" s="177">
        <f t="shared" si="101"/>
        <v>0</v>
      </c>
      <c r="J1442" s="42"/>
      <c r="K1442" s="141">
        <f>Tabela1[[#This Row],[Količina]]-Tabela1[[#This Row],[Cena skupaj]]</f>
        <v>37</v>
      </c>
      <c r="L1442" s="162">
        <f>IF(Tabela1[[#This Row],[Cena za enoto]]=1,Tabela1[[#This Row],[Količina]],0)</f>
        <v>0</v>
      </c>
      <c r="M1442" s="139">
        <f>Tabela1[[#This Row],[Cena za enoto]]</f>
        <v>0</v>
      </c>
      <c r="N1442" s="139">
        <f t="shared" si="100"/>
        <v>0</v>
      </c>
    </row>
    <row r="1443" spans="1:14" s="143" customFormat="1">
      <c r="A1443" s="139">
        <v>1437</v>
      </c>
      <c r="B1443" s="98"/>
      <c r="C1443" s="132">
        <f>IF(H1443&lt;&gt;"",COUNTA($H$12:H1443),"")</f>
        <v>831</v>
      </c>
      <c r="D1443" s="15" t="s">
        <v>621</v>
      </c>
      <c r="E1443" s="131" t="s">
        <v>1196</v>
      </c>
      <c r="F1443" s="83" t="s">
        <v>7</v>
      </c>
      <c r="G1443" s="16">
        <v>1.6</v>
      </c>
      <c r="H1443" s="169">
        <v>0</v>
      </c>
      <c r="I1443" s="177">
        <f t="shared" si="101"/>
        <v>0</v>
      </c>
      <c r="J1443" s="42"/>
      <c r="K1443" s="141">
        <f>Tabela1[[#This Row],[Količina]]-Tabela1[[#This Row],[Cena skupaj]]</f>
        <v>1.6</v>
      </c>
      <c r="L1443" s="162">
        <f>IF(Tabela1[[#This Row],[Cena za enoto]]=1,Tabela1[[#This Row],[Količina]],0)</f>
        <v>0</v>
      </c>
      <c r="M1443" s="139">
        <f>Tabela1[[#This Row],[Cena za enoto]]</f>
        <v>0</v>
      </c>
      <c r="N1443" s="139">
        <f t="shared" si="100"/>
        <v>0</v>
      </c>
    </row>
    <row r="1444" spans="1:14" s="143" customFormat="1" ht="22.5">
      <c r="A1444" s="139">
        <v>1438</v>
      </c>
      <c r="B1444" s="98"/>
      <c r="C1444" s="132">
        <f>IF(H1444&lt;&gt;"",COUNTA($H$12:H1444),"")</f>
        <v>832</v>
      </c>
      <c r="D1444" s="15" t="s">
        <v>623</v>
      </c>
      <c r="E1444" s="131" t="s">
        <v>1197</v>
      </c>
      <c r="F1444" s="83" t="s">
        <v>7</v>
      </c>
      <c r="G1444" s="16">
        <v>7.1</v>
      </c>
      <c r="H1444" s="169">
        <v>0</v>
      </c>
      <c r="I1444" s="177">
        <f t="shared" si="101"/>
        <v>0</v>
      </c>
      <c r="J1444" s="42"/>
      <c r="K1444" s="141">
        <f>Tabela1[[#This Row],[Količina]]-Tabela1[[#This Row],[Cena skupaj]]</f>
        <v>7.1</v>
      </c>
      <c r="L1444" s="162">
        <f>IF(Tabela1[[#This Row],[Cena za enoto]]=1,Tabela1[[#This Row],[Količina]],0)</f>
        <v>0</v>
      </c>
      <c r="M1444" s="139">
        <f>Tabela1[[#This Row],[Cena za enoto]]</f>
        <v>0</v>
      </c>
      <c r="N1444" s="139">
        <f t="shared" si="100"/>
        <v>0</v>
      </c>
    </row>
    <row r="1445" spans="1:14" s="143" customFormat="1">
      <c r="A1445" s="139">
        <v>1439</v>
      </c>
      <c r="B1445" s="98"/>
      <c r="C1445" s="132">
        <f>IF(H1445&lt;&gt;"",COUNTA($H$12:H1445),"")</f>
        <v>833</v>
      </c>
      <c r="D1445" s="15" t="s">
        <v>717</v>
      </c>
      <c r="E1445" s="131" t="s">
        <v>1198</v>
      </c>
      <c r="F1445" s="83" t="s">
        <v>13</v>
      </c>
      <c r="G1445" s="16">
        <v>454</v>
      </c>
      <c r="H1445" s="169">
        <v>0</v>
      </c>
      <c r="I1445" s="177">
        <f t="shared" si="101"/>
        <v>0</v>
      </c>
      <c r="J1445" s="42"/>
      <c r="K1445" s="141">
        <f>Tabela1[[#This Row],[Količina]]-Tabela1[[#This Row],[Cena skupaj]]</f>
        <v>454</v>
      </c>
      <c r="L1445" s="162">
        <f>IF(Tabela1[[#This Row],[Cena za enoto]]=1,Tabela1[[#This Row],[Količina]],0)</f>
        <v>0</v>
      </c>
      <c r="M1445" s="139">
        <f>Tabela1[[#This Row],[Cena za enoto]]</f>
        <v>0</v>
      </c>
      <c r="N1445" s="139">
        <f t="shared" si="100"/>
        <v>0</v>
      </c>
    </row>
    <row r="1446" spans="1:14" s="143" customFormat="1" ht="22.5">
      <c r="A1446" s="139">
        <v>1440</v>
      </c>
      <c r="B1446" s="98"/>
      <c r="C1446" s="132">
        <f>IF(H1446&lt;&gt;"",COUNTA($H$12:H1446),"")</f>
        <v>834</v>
      </c>
      <c r="D1446" s="15" t="s">
        <v>719</v>
      </c>
      <c r="E1446" s="131" t="s">
        <v>1199</v>
      </c>
      <c r="F1446" s="83" t="s">
        <v>14</v>
      </c>
      <c r="G1446" s="16">
        <v>11.8</v>
      </c>
      <c r="H1446" s="169">
        <v>0</v>
      </c>
      <c r="I1446" s="177">
        <f t="shared" si="101"/>
        <v>0</v>
      </c>
      <c r="J1446" s="42"/>
      <c r="K1446" s="141">
        <f>Tabela1[[#This Row],[Količina]]-Tabela1[[#This Row],[Cena skupaj]]</f>
        <v>11.8</v>
      </c>
      <c r="L1446" s="162">
        <f>IF(Tabela1[[#This Row],[Cena za enoto]]=1,Tabela1[[#This Row],[Količina]],0)</f>
        <v>0</v>
      </c>
      <c r="M1446" s="139">
        <f>Tabela1[[#This Row],[Cena za enoto]]</f>
        <v>0</v>
      </c>
      <c r="N1446" s="139">
        <f t="shared" si="100"/>
        <v>0</v>
      </c>
    </row>
    <row r="1447" spans="1:14" s="143" customFormat="1" ht="33.75">
      <c r="A1447" s="139">
        <v>1441</v>
      </c>
      <c r="B1447" s="98"/>
      <c r="C1447" s="132" t="str">
        <f>IF(H1447&lt;&gt;"",COUNTA($H$12:H1447),"")</f>
        <v/>
      </c>
      <c r="D1447" s="15" t="s">
        <v>3234</v>
      </c>
      <c r="E1447" s="131" t="s">
        <v>1200</v>
      </c>
      <c r="F1447" s="83"/>
      <c r="G1447" s="16"/>
      <c r="H1447" s="159"/>
      <c r="I1447" s="177" t="str">
        <f t="shared" si="101"/>
        <v/>
      </c>
      <c r="J1447" s="42"/>
      <c r="K1447" s="141"/>
      <c r="L1447" s="162">
        <f>IF(Tabela1[[#This Row],[Cena za enoto]]=1,Tabela1[[#This Row],[Količina]],0)</f>
        <v>0</v>
      </c>
      <c r="M1447" s="139">
        <f>Tabela1[[#This Row],[Cena za enoto]]</f>
        <v>0</v>
      </c>
      <c r="N1447" s="139">
        <f t="shared" si="100"/>
        <v>0</v>
      </c>
    </row>
    <row r="1448" spans="1:14" s="143" customFormat="1">
      <c r="A1448" s="139">
        <v>1442</v>
      </c>
      <c r="B1448" s="98"/>
      <c r="C1448" s="132">
        <f>IF(H1448&lt;&gt;"",COUNTA($H$12:H1448),"")</f>
        <v>835</v>
      </c>
      <c r="D1448" s="15"/>
      <c r="E1448" s="131" t="s">
        <v>1201</v>
      </c>
      <c r="F1448" s="83" t="s">
        <v>14</v>
      </c>
      <c r="G1448" s="16">
        <v>3.2</v>
      </c>
      <c r="H1448" s="169">
        <v>0</v>
      </c>
      <c r="I1448" s="177">
        <f t="shared" si="101"/>
        <v>0</v>
      </c>
      <c r="J1448" s="42"/>
      <c r="K1448" s="141">
        <f>Tabela1[[#This Row],[Količina]]-Tabela1[[#This Row],[Cena skupaj]]</f>
        <v>3.2</v>
      </c>
      <c r="L1448" s="162">
        <f>IF(Tabela1[[#This Row],[Cena za enoto]]=1,Tabela1[[#This Row],[Količina]],0)</f>
        <v>0</v>
      </c>
      <c r="M1448" s="139">
        <f>Tabela1[[#This Row],[Cena za enoto]]</f>
        <v>0</v>
      </c>
      <c r="N1448" s="139">
        <f t="shared" si="100"/>
        <v>0</v>
      </c>
    </row>
    <row r="1449" spans="1:14" ht="22.5">
      <c r="A1449" s="139">
        <v>1443</v>
      </c>
      <c r="B1449" s="98"/>
      <c r="C1449" s="132">
        <f>IF(H1449&lt;&gt;"",COUNTA($H$12:H1449),"")</f>
        <v>836</v>
      </c>
      <c r="D1449" s="15" t="s">
        <v>3235</v>
      </c>
      <c r="E1449" s="131" t="s">
        <v>1167</v>
      </c>
      <c r="F1449" s="83" t="s">
        <v>10</v>
      </c>
      <c r="G1449" s="16">
        <v>2</v>
      </c>
      <c r="H1449" s="169">
        <v>0</v>
      </c>
      <c r="I1449" s="177">
        <f t="shared" si="101"/>
        <v>0</v>
      </c>
      <c r="K1449" s="141">
        <f>Tabela1[[#This Row],[Količina]]-Tabela1[[#This Row],[Cena skupaj]]</f>
        <v>2</v>
      </c>
      <c r="L1449" s="162">
        <f>IF(Tabela1[[#This Row],[Cena za enoto]]=1,Tabela1[[#This Row],[Količina]],0)</f>
        <v>0</v>
      </c>
      <c r="M1449" s="139">
        <f>Tabela1[[#This Row],[Cena za enoto]]</f>
        <v>0</v>
      </c>
      <c r="N1449" s="139">
        <f t="shared" si="100"/>
        <v>0</v>
      </c>
    </row>
    <row r="1450" spans="1:14" s="143" customFormat="1">
      <c r="A1450" s="139">
        <v>1444</v>
      </c>
      <c r="B1450" s="98"/>
      <c r="C1450" s="132" t="str">
        <f>IF(H1450&lt;&gt;"",COUNTA($H$12:H1450),"")</f>
        <v/>
      </c>
      <c r="D1450" s="15" t="s">
        <v>3236</v>
      </c>
      <c r="E1450" s="131" t="s">
        <v>1202</v>
      </c>
      <c r="F1450" s="83"/>
      <c r="G1450" s="16"/>
      <c r="H1450" s="159"/>
      <c r="I1450" s="177" t="str">
        <f t="shared" si="101"/>
        <v/>
      </c>
      <c r="J1450" s="42"/>
      <c r="K1450" s="141"/>
      <c r="L1450" s="162">
        <f>IF(Tabela1[[#This Row],[Cena za enoto]]=1,Tabela1[[#This Row],[Količina]],0)</f>
        <v>0</v>
      </c>
      <c r="M1450" s="139">
        <f>Tabela1[[#This Row],[Cena za enoto]]</f>
        <v>0</v>
      </c>
      <c r="N1450" s="139">
        <f t="shared" si="100"/>
        <v>0</v>
      </c>
    </row>
    <row r="1451" spans="1:14" s="143" customFormat="1">
      <c r="A1451" s="139">
        <v>1445</v>
      </c>
      <c r="B1451" s="98"/>
      <c r="C1451" s="132" t="str">
        <f>IF(H1451&lt;&gt;"",COUNTA($H$12:H1451),"")</f>
        <v/>
      </c>
      <c r="D1451" s="15"/>
      <c r="E1451" s="131" t="s">
        <v>1203</v>
      </c>
      <c r="F1451" s="83"/>
      <c r="G1451" s="16"/>
      <c r="H1451" s="159"/>
      <c r="I1451" s="177" t="str">
        <f t="shared" si="101"/>
        <v/>
      </c>
      <c r="J1451" s="42"/>
      <c r="K1451" s="141"/>
      <c r="L1451" s="162">
        <f>IF(Tabela1[[#This Row],[Cena za enoto]]=1,Tabela1[[#This Row],[Količina]],0)</f>
        <v>0</v>
      </c>
      <c r="M1451" s="139">
        <f>Tabela1[[#This Row],[Cena za enoto]]</f>
        <v>0</v>
      </c>
      <c r="N1451" s="139">
        <f t="shared" si="100"/>
        <v>0</v>
      </c>
    </row>
    <row r="1452" spans="1:14" s="143" customFormat="1">
      <c r="A1452" s="139">
        <v>1446</v>
      </c>
      <c r="B1452" s="98"/>
      <c r="C1452" s="132" t="str">
        <f>IF(H1452&lt;&gt;"",COUNTA($H$12:H1452),"")</f>
        <v/>
      </c>
      <c r="D1452" s="15"/>
      <c r="E1452" s="131" t="s">
        <v>1204</v>
      </c>
      <c r="F1452" s="83"/>
      <c r="G1452" s="16"/>
      <c r="H1452" s="159"/>
      <c r="I1452" s="177" t="str">
        <f t="shared" si="101"/>
        <v/>
      </c>
      <c r="J1452" s="42"/>
      <c r="K1452" s="141"/>
      <c r="L1452" s="162">
        <f>IF(Tabela1[[#This Row],[Cena za enoto]]=1,Tabela1[[#This Row],[Količina]],0)</f>
        <v>0</v>
      </c>
      <c r="M1452" s="139">
        <f>Tabela1[[#This Row],[Cena za enoto]]</f>
        <v>0</v>
      </c>
      <c r="N1452" s="139">
        <f t="shared" si="100"/>
        <v>0</v>
      </c>
    </row>
    <row r="1453" spans="1:14" s="143" customFormat="1">
      <c r="A1453" s="139">
        <v>1447</v>
      </c>
      <c r="B1453" s="98"/>
      <c r="C1453" s="132">
        <f>IF(H1453&lt;&gt;"",COUNTA($H$12:H1453),"")</f>
        <v>837</v>
      </c>
      <c r="D1453" s="15"/>
      <c r="E1453" s="131" t="s">
        <v>1205</v>
      </c>
      <c r="F1453" s="83" t="s">
        <v>6</v>
      </c>
      <c r="G1453" s="16">
        <v>18</v>
      </c>
      <c r="H1453" s="169">
        <v>0</v>
      </c>
      <c r="I1453" s="177">
        <f t="shared" si="101"/>
        <v>0</v>
      </c>
      <c r="J1453" s="42"/>
      <c r="K1453" s="141">
        <f>Tabela1[[#This Row],[Količina]]-Tabela1[[#This Row],[Cena skupaj]]</f>
        <v>18</v>
      </c>
      <c r="L1453" s="162">
        <f>IF(Tabela1[[#This Row],[Cena za enoto]]=1,Tabela1[[#This Row],[Količina]],0)</f>
        <v>0</v>
      </c>
      <c r="M1453" s="139">
        <f>Tabela1[[#This Row],[Cena za enoto]]</f>
        <v>0</v>
      </c>
      <c r="N1453" s="139">
        <f t="shared" si="100"/>
        <v>0</v>
      </c>
    </row>
    <row r="1454" spans="1:14" ht="33.75">
      <c r="A1454" s="139">
        <v>1448</v>
      </c>
      <c r="B1454" s="98"/>
      <c r="C1454" s="132">
        <f>IF(H1454&lt;&gt;"",COUNTA($H$12:H1454),"")</f>
        <v>838</v>
      </c>
      <c r="D1454" s="15" t="s">
        <v>3237</v>
      </c>
      <c r="E1454" s="131" t="s">
        <v>1206</v>
      </c>
      <c r="F1454" s="83" t="s">
        <v>6</v>
      </c>
      <c r="G1454" s="16">
        <v>18</v>
      </c>
      <c r="H1454" s="169">
        <v>0</v>
      </c>
      <c r="I1454" s="177">
        <f t="shared" si="101"/>
        <v>0</v>
      </c>
      <c r="K1454" s="141">
        <f>Tabela1[[#This Row],[Količina]]-Tabela1[[#This Row],[Cena skupaj]]</f>
        <v>18</v>
      </c>
      <c r="L1454" s="162">
        <f>IF(Tabela1[[#This Row],[Cena za enoto]]=1,Tabela1[[#This Row],[Količina]],0)</f>
        <v>0</v>
      </c>
      <c r="M1454" s="139">
        <f>Tabela1[[#This Row],[Cena za enoto]]</f>
        <v>0</v>
      </c>
      <c r="N1454" s="139">
        <f t="shared" si="100"/>
        <v>0</v>
      </c>
    </row>
    <row r="1455" spans="1:14" s="143" customFormat="1" ht="33.75">
      <c r="A1455" s="139">
        <v>1449</v>
      </c>
      <c r="B1455" s="98"/>
      <c r="C1455" s="132" t="str">
        <f>IF(H1455&lt;&gt;"",COUNTA($H$12:H1455),"")</f>
        <v/>
      </c>
      <c r="D1455" s="15" t="s">
        <v>3238</v>
      </c>
      <c r="E1455" s="131" t="s">
        <v>1207</v>
      </c>
      <c r="F1455" s="83"/>
      <c r="G1455" s="16"/>
      <c r="H1455" s="159"/>
      <c r="I1455" s="177" t="str">
        <f t="shared" si="101"/>
        <v/>
      </c>
      <c r="J1455" s="42"/>
      <c r="K1455" s="141"/>
      <c r="L1455" s="162">
        <f>IF(Tabela1[[#This Row],[Cena za enoto]]=1,Tabela1[[#This Row],[Količina]],0)</f>
        <v>0</v>
      </c>
      <c r="M1455" s="139">
        <f>Tabela1[[#This Row],[Cena za enoto]]</f>
        <v>0</v>
      </c>
      <c r="N1455" s="139">
        <f t="shared" si="100"/>
        <v>0</v>
      </c>
    </row>
    <row r="1456" spans="1:14" s="143" customFormat="1">
      <c r="A1456" s="139">
        <v>1450</v>
      </c>
      <c r="B1456" s="98"/>
      <c r="C1456" s="132">
        <f>IF(H1456&lt;&gt;"",COUNTA($H$12:H1456),"")</f>
        <v>839</v>
      </c>
      <c r="D1456" s="15"/>
      <c r="E1456" s="131" t="s">
        <v>1208</v>
      </c>
      <c r="F1456" s="83" t="s">
        <v>6</v>
      </c>
      <c r="G1456" s="16">
        <v>41</v>
      </c>
      <c r="H1456" s="169">
        <v>0</v>
      </c>
      <c r="I1456" s="177">
        <f t="shared" si="101"/>
        <v>0</v>
      </c>
      <c r="J1456" s="42"/>
      <c r="K1456" s="141">
        <f>Tabela1[[#This Row],[Količina]]-Tabela1[[#This Row],[Cena skupaj]]</f>
        <v>41</v>
      </c>
      <c r="L1456" s="162">
        <f>IF(Tabela1[[#This Row],[Cena za enoto]]=1,Tabela1[[#This Row],[Količina]],0)</f>
        <v>0</v>
      </c>
      <c r="M1456" s="139">
        <f>Tabela1[[#This Row],[Cena za enoto]]</f>
        <v>0</v>
      </c>
      <c r="N1456" s="139">
        <f t="shared" si="100"/>
        <v>0</v>
      </c>
    </row>
    <row r="1457" spans="1:14" s="143" customFormat="1">
      <c r="A1457" s="139">
        <v>1451</v>
      </c>
      <c r="B1457" s="98"/>
      <c r="C1457" s="132" t="str">
        <f>IF(H1457&lt;&gt;"",COUNTA($H$12:H1457),"")</f>
        <v/>
      </c>
      <c r="D1457" s="15" t="s">
        <v>3239</v>
      </c>
      <c r="E1457" s="131" t="s">
        <v>1209</v>
      </c>
      <c r="F1457" s="83"/>
      <c r="G1457" s="16"/>
      <c r="H1457" s="159"/>
      <c r="I1457" s="177" t="str">
        <f t="shared" si="101"/>
        <v/>
      </c>
      <c r="J1457" s="42"/>
      <c r="K1457" s="141"/>
      <c r="L1457" s="162">
        <f>IF(Tabela1[[#This Row],[Cena za enoto]]=1,Tabela1[[#This Row],[Količina]],0)</f>
        <v>0</v>
      </c>
      <c r="M1457" s="139">
        <f>Tabela1[[#This Row],[Cena za enoto]]</f>
        <v>0</v>
      </c>
      <c r="N1457" s="139">
        <f t="shared" si="100"/>
        <v>0</v>
      </c>
    </row>
    <row r="1458" spans="1:14" s="143" customFormat="1">
      <c r="A1458" s="139">
        <v>1452</v>
      </c>
      <c r="B1458" s="98"/>
      <c r="C1458" s="132">
        <f>IF(H1458&lt;&gt;"",COUNTA($H$12:H1458),"")</f>
        <v>840</v>
      </c>
      <c r="D1458" s="15"/>
      <c r="E1458" s="131" t="s">
        <v>3096</v>
      </c>
      <c r="F1458" s="83" t="s">
        <v>7</v>
      </c>
      <c r="G1458" s="16">
        <v>1.7</v>
      </c>
      <c r="H1458" s="169">
        <v>0</v>
      </c>
      <c r="I1458" s="177">
        <f t="shared" si="101"/>
        <v>0</v>
      </c>
      <c r="J1458" s="42"/>
      <c r="K1458" s="141">
        <f>Tabela1[[#This Row],[Količina]]-Tabela1[[#This Row],[Cena skupaj]]</f>
        <v>1.7</v>
      </c>
      <c r="L1458" s="162">
        <f>IF(Tabela1[[#This Row],[Cena za enoto]]=1,Tabela1[[#This Row],[Količina]],0)</f>
        <v>0</v>
      </c>
      <c r="M1458" s="139">
        <f>Tabela1[[#This Row],[Cena za enoto]]</f>
        <v>0</v>
      </c>
      <c r="N1458" s="139">
        <f t="shared" si="100"/>
        <v>0</v>
      </c>
    </row>
    <row r="1459" spans="1:14" s="142" customFormat="1" ht="15">
      <c r="A1459" s="139">
        <v>1453</v>
      </c>
      <c r="B1459" s="97">
        <v>2</v>
      </c>
      <c r="C1459" s="223" t="str">
        <f>IF(H1459&lt;&gt;"",COUNTA($H$12:H1459),"")</f>
        <v/>
      </c>
      <c r="D1459" s="13"/>
      <c r="E1459" s="187" t="s">
        <v>3462</v>
      </c>
      <c r="F1459" s="188"/>
      <c r="G1459" s="36"/>
      <c r="H1459" s="157"/>
      <c r="I1459" s="189">
        <f>I1460+I1472+I1484+I1503+I1509+I1526</f>
        <v>0</v>
      </c>
      <c r="J1459" s="8"/>
      <c r="K1459" s="141">
        <f>Tabela1[[#This Row],[Količina]]-Tabela1[[#This Row],[Cena skupaj]]</f>
        <v>0</v>
      </c>
      <c r="L1459" s="162">
        <f>IF(Tabela1[[#This Row],[Cena za enoto]]=1,Tabela1[[#This Row],[Količina]],0)</f>
        <v>0</v>
      </c>
      <c r="M1459" s="139">
        <f>Tabela1[[#This Row],[Cena za enoto]]</f>
        <v>0</v>
      </c>
      <c r="N1459" s="139">
        <f t="shared" si="100"/>
        <v>0</v>
      </c>
    </row>
    <row r="1460" spans="1:14">
      <c r="A1460" s="139">
        <v>1454</v>
      </c>
      <c r="B1460" s="93">
        <v>3</v>
      </c>
      <c r="C1460" s="192" t="str">
        <f>IF(H1460&lt;&gt;"",COUNTA($H$12:H1460),"")</f>
        <v/>
      </c>
      <c r="D1460" s="14"/>
      <c r="E1460" s="193" t="s">
        <v>848</v>
      </c>
      <c r="F1460" s="114"/>
      <c r="G1460" s="37"/>
      <c r="H1460" s="160"/>
      <c r="I1460" s="158">
        <f>SUM(I1461:I1471)</f>
        <v>0</v>
      </c>
      <c r="K1460" s="141">
        <f>Tabela1[[#This Row],[Količina]]-Tabela1[[#This Row],[Cena skupaj]]</f>
        <v>0</v>
      </c>
      <c r="L1460" s="162">
        <f>IF(Tabela1[[#This Row],[Cena za enoto]]=1,Tabela1[[#This Row],[Količina]],0)</f>
        <v>0</v>
      </c>
      <c r="M1460" s="139">
        <f>Tabela1[[#This Row],[Cena za enoto]]</f>
        <v>0</v>
      </c>
      <c r="N1460" s="139">
        <f t="shared" si="100"/>
        <v>0</v>
      </c>
    </row>
    <row r="1461" spans="1:14" s="152" customFormat="1" ht="22.5">
      <c r="A1461" s="139">
        <v>1455</v>
      </c>
      <c r="B1461" s="100"/>
      <c r="C1461" s="190">
        <f>IF(H1461&lt;&gt;"",COUNTA($H$12:H1461),"")</f>
        <v>841</v>
      </c>
      <c r="D1461" s="15" t="s">
        <v>103</v>
      </c>
      <c r="E1461" s="131" t="s">
        <v>3075</v>
      </c>
      <c r="F1461" s="83" t="s">
        <v>10</v>
      </c>
      <c r="G1461" s="16">
        <v>14</v>
      </c>
      <c r="H1461" s="169">
        <v>0</v>
      </c>
      <c r="I1461" s="177">
        <f t="shared" ref="I1461:I1471" si="102">IF(ISNUMBER(G1461),ROUND(G1461*H1461,2),"")</f>
        <v>0</v>
      </c>
      <c r="J1461" s="65"/>
      <c r="K1461" s="141">
        <f>Tabela1[[#This Row],[Količina]]-Tabela1[[#This Row],[Cena skupaj]]</f>
        <v>14</v>
      </c>
      <c r="L1461" s="162">
        <f>IF(Tabela1[[#This Row],[Cena za enoto]]=1,Tabela1[[#This Row],[Količina]],0)</f>
        <v>0</v>
      </c>
      <c r="M1461" s="139">
        <f>Tabela1[[#This Row],[Cena za enoto]]</f>
        <v>0</v>
      </c>
      <c r="N1461" s="139">
        <f t="shared" si="100"/>
        <v>0</v>
      </c>
    </row>
    <row r="1462" spans="1:14" s="152" customFormat="1" ht="22.5">
      <c r="A1462" s="139">
        <v>1456</v>
      </c>
      <c r="B1462" s="100"/>
      <c r="C1462" s="190">
        <f>IF(H1462&lt;&gt;"",COUNTA($H$12:H1462),"")</f>
        <v>842</v>
      </c>
      <c r="D1462" s="15" t="s">
        <v>104</v>
      </c>
      <c r="E1462" s="131" t="s">
        <v>3076</v>
      </c>
      <c r="F1462" s="83" t="s">
        <v>129</v>
      </c>
      <c r="G1462" s="16">
        <v>1</v>
      </c>
      <c r="H1462" s="169">
        <v>0</v>
      </c>
      <c r="I1462" s="177">
        <f t="shared" si="102"/>
        <v>0</v>
      </c>
      <c r="J1462" s="65"/>
      <c r="K1462" s="141">
        <f>Tabela1[[#This Row],[Količina]]-Tabela1[[#This Row],[Cena skupaj]]</f>
        <v>1</v>
      </c>
      <c r="L1462" s="162">
        <f>IF(Tabela1[[#This Row],[Cena za enoto]]=1,Tabela1[[#This Row],[Količina]],0)</f>
        <v>0</v>
      </c>
      <c r="M1462" s="139">
        <f>Tabela1[[#This Row],[Cena za enoto]]</f>
        <v>0</v>
      </c>
      <c r="N1462" s="139">
        <f t="shared" si="100"/>
        <v>0</v>
      </c>
    </row>
    <row r="1463" spans="1:14" s="152" customFormat="1">
      <c r="A1463" s="139">
        <v>1457</v>
      </c>
      <c r="B1463" s="100"/>
      <c r="C1463" s="190" t="str">
        <f>IF(H1463&lt;&gt;"",COUNTA($H$12:H1463),"")</f>
        <v/>
      </c>
      <c r="D1463" s="15" t="s">
        <v>105</v>
      </c>
      <c r="E1463" s="131" t="s">
        <v>849</v>
      </c>
      <c r="F1463" s="83"/>
      <c r="G1463" s="16"/>
      <c r="H1463" s="159"/>
      <c r="I1463" s="177" t="str">
        <f t="shared" si="102"/>
        <v/>
      </c>
      <c r="J1463" s="65"/>
      <c r="K1463" s="141"/>
      <c r="L1463" s="162">
        <f>IF(Tabela1[[#This Row],[Cena za enoto]]=1,Tabela1[[#This Row],[Količina]],0)</f>
        <v>0</v>
      </c>
      <c r="M1463" s="139">
        <f>Tabela1[[#This Row],[Cena za enoto]]</f>
        <v>0</v>
      </c>
      <c r="N1463" s="139">
        <f t="shared" si="100"/>
        <v>0</v>
      </c>
    </row>
    <row r="1464" spans="1:14" s="152" customFormat="1" ht="22.5">
      <c r="A1464" s="139">
        <v>1458</v>
      </c>
      <c r="B1464" s="100"/>
      <c r="C1464" s="190">
        <f>IF(H1464&lt;&gt;"",COUNTA($H$12:H1464),"")</f>
        <v>843</v>
      </c>
      <c r="D1464" s="15" t="s">
        <v>29</v>
      </c>
      <c r="E1464" s="131" t="s">
        <v>3048</v>
      </c>
      <c r="F1464" s="83" t="s">
        <v>6</v>
      </c>
      <c r="G1464" s="16">
        <v>112</v>
      </c>
      <c r="H1464" s="169">
        <v>0</v>
      </c>
      <c r="I1464" s="177">
        <f t="shared" si="102"/>
        <v>0</v>
      </c>
      <c r="J1464" s="65"/>
      <c r="K1464" s="141">
        <f>Tabela1[[#This Row],[Količina]]-Tabela1[[#This Row],[Cena skupaj]]</f>
        <v>112</v>
      </c>
      <c r="L1464" s="162">
        <f>IF(Tabela1[[#This Row],[Cena za enoto]]=1,Tabela1[[#This Row],[Količina]],0)</f>
        <v>0</v>
      </c>
      <c r="M1464" s="139">
        <f>Tabela1[[#This Row],[Cena za enoto]]</f>
        <v>0</v>
      </c>
      <c r="N1464" s="139">
        <f t="shared" si="100"/>
        <v>0</v>
      </c>
    </row>
    <row r="1465" spans="1:14" s="152" customFormat="1" ht="22.5">
      <c r="A1465" s="139">
        <v>1459</v>
      </c>
      <c r="B1465" s="100"/>
      <c r="C1465" s="190">
        <f>IF(H1465&lt;&gt;"",COUNTA($H$12:H1465),"")</f>
        <v>844</v>
      </c>
      <c r="D1465" s="15" t="s">
        <v>30</v>
      </c>
      <c r="E1465" s="131" t="s">
        <v>3049</v>
      </c>
      <c r="F1465" s="83" t="s">
        <v>6</v>
      </c>
      <c r="G1465" s="16">
        <v>15</v>
      </c>
      <c r="H1465" s="169">
        <v>0</v>
      </c>
      <c r="I1465" s="177">
        <f t="shared" si="102"/>
        <v>0</v>
      </c>
      <c r="J1465" s="65"/>
      <c r="K1465" s="141">
        <f>Tabela1[[#This Row],[Količina]]-Tabela1[[#This Row],[Cena skupaj]]</f>
        <v>15</v>
      </c>
      <c r="L1465" s="162">
        <f>IF(Tabela1[[#This Row],[Cena za enoto]]=1,Tabela1[[#This Row],[Količina]],0)</f>
        <v>0</v>
      </c>
      <c r="M1465" s="139">
        <f>Tabela1[[#This Row],[Cena za enoto]]</f>
        <v>0</v>
      </c>
      <c r="N1465" s="139">
        <f t="shared" si="100"/>
        <v>0</v>
      </c>
    </row>
    <row r="1466" spans="1:14" s="152" customFormat="1">
      <c r="A1466" s="139">
        <v>1460</v>
      </c>
      <c r="B1466" s="100"/>
      <c r="C1466" s="190" t="str">
        <f>IF(H1466&lt;&gt;"",COUNTA($H$12:H1466),"")</f>
        <v/>
      </c>
      <c r="D1466" s="15" t="s">
        <v>106</v>
      </c>
      <c r="E1466" s="131" t="s">
        <v>3050</v>
      </c>
      <c r="F1466" s="83"/>
      <c r="G1466" s="16"/>
      <c r="H1466" s="159"/>
      <c r="I1466" s="177" t="str">
        <f t="shared" si="102"/>
        <v/>
      </c>
      <c r="J1466" s="65"/>
      <c r="K1466" s="141"/>
      <c r="L1466" s="162">
        <f>IF(Tabela1[[#This Row],[Cena za enoto]]=1,Tabela1[[#This Row],[Količina]],0)</f>
        <v>0</v>
      </c>
      <c r="M1466" s="139">
        <f>Tabela1[[#This Row],[Cena za enoto]]</f>
        <v>0</v>
      </c>
      <c r="N1466" s="139">
        <f t="shared" si="100"/>
        <v>0</v>
      </c>
    </row>
    <row r="1467" spans="1:14" s="152" customFormat="1" ht="22.5">
      <c r="A1467" s="139">
        <v>1461</v>
      </c>
      <c r="B1467" s="100"/>
      <c r="C1467" s="190">
        <f>IF(H1467&lt;&gt;"",COUNTA($H$12:H1467),"")</f>
        <v>845</v>
      </c>
      <c r="D1467" s="15"/>
      <c r="E1467" s="131" t="s">
        <v>3051</v>
      </c>
      <c r="F1467" s="83" t="s">
        <v>6</v>
      </c>
      <c r="G1467" s="16">
        <v>69</v>
      </c>
      <c r="H1467" s="169">
        <v>0</v>
      </c>
      <c r="I1467" s="177">
        <f t="shared" si="102"/>
        <v>0</v>
      </c>
      <c r="J1467" s="65"/>
      <c r="K1467" s="141">
        <f>Tabela1[[#This Row],[Količina]]-Tabela1[[#This Row],[Cena skupaj]]</f>
        <v>69</v>
      </c>
      <c r="L1467" s="162">
        <f>IF(Tabela1[[#This Row],[Cena za enoto]]=1,Tabela1[[#This Row],[Količina]],0)</f>
        <v>0</v>
      </c>
      <c r="M1467" s="139">
        <f>Tabela1[[#This Row],[Cena za enoto]]</f>
        <v>0</v>
      </c>
      <c r="N1467" s="139">
        <f t="shared" si="100"/>
        <v>0</v>
      </c>
    </row>
    <row r="1468" spans="1:14" s="152" customFormat="1">
      <c r="A1468" s="139">
        <v>1462</v>
      </c>
      <c r="B1468" s="100"/>
      <c r="C1468" s="190" t="str">
        <f>IF(H1468&lt;&gt;"",COUNTA($H$12:H1468),"")</f>
        <v/>
      </c>
      <c r="D1468" s="15" t="s">
        <v>856</v>
      </c>
      <c r="E1468" s="131" t="s">
        <v>857</v>
      </c>
      <c r="F1468" s="83"/>
      <c r="G1468" s="16"/>
      <c r="H1468" s="159"/>
      <c r="I1468" s="177" t="str">
        <f t="shared" si="102"/>
        <v/>
      </c>
      <c r="J1468" s="65"/>
      <c r="K1468" s="141"/>
      <c r="L1468" s="162">
        <f>IF(Tabela1[[#This Row],[Cena za enoto]]=1,Tabela1[[#This Row],[Količina]],0)</f>
        <v>0</v>
      </c>
      <c r="M1468" s="139">
        <f>Tabela1[[#This Row],[Cena za enoto]]</f>
        <v>0</v>
      </c>
      <c r="N1468" s="139">
        <f t="shared" si="100"/>
        <v>0</v>
      </c>
    </row>
    <row r="1469" spans="1:14" s="152" customFormat="1">
      <c r="A1469" s="139">
        <v>1463</v>
      </c>
      <c r="B1469" s="100"/>
      <c r="C1469" s="190">
        <f>IF(H1469&lt;&gt;"",COUNTA($H$12:H1469),"")</f>
        <v>846</v>
      </c>
      <c r="D1469" s="15"/>
      <c r="E1469" s="131" t="s">
        <v>3317</v>
      </c>
      <c r="F1469" s="83" t="s">
        <v>5</v>
      </c>
      <c r="G1469" s="16">
        <v>1</v>
      </c>
      <c r="H1469" s="169">
        <v>0</v>
      </c>
      <c r="I1469" s="177">
        <f t="shared" si="102"/>
        <v>0</v>
      </c>
      <c r="J1469" s="65"/>
      <c r="K1469" s="141">
        <f>Tabela1[[#This Row],[Količina]]-Tabela1[[#This Row],[Cena skupaj]]</f>
        <v>1</v>
      </c>
      <c r="L1469" s="162">
        <f>IF(Tabela1[[#This Row],[Cena za enoto]]=1,Tabela1[[#This Row],[Količina]],0)</f>
        <v>0</v>
      </c>
      <c r="M1469" s="139">
        <f>Tabela1[[#This Row],[Cena za enoto]]</f>
        <v>0</v>
      </c>
      <c r="N1469" s="139">
        <f t="shared" si="100"/>
        <v>0</v>
      </c>
    </row>
    <row r="1470" spans="1:14" s="152" customFormat="1">
      <c r="A1470" s="139">
        <v>1464</v>
      </c>
      <c r="B1470" s="100"/>
      <c r="C1470" s="190">
        <f>IF(H1470&lt;&gt;"",COUNTA($H$12:H1470),"")</f>
        <v>847</v>
      </c>
      <c r="D1470" s="15" t="s">
        <v>858</v>
      </c>
      <c r="E1470" s="131" t="s">
        <v>859</v>
      </c>
      <c r="F1470" s="83" t="s">
        <v>5</v>
      </c>
      <c r="G1470" s="16">
        <v>1</v>
      </c>
      <c r="H1470" s="169">
        <v>0</v>
      </c>
      <c r="I1470" s="177">
        <f t="shared" si="102"/>
        <v>0</v>
      </c>
      <c r="J1470" s="65"/>
      <c r="K1470" s="141">
        <f>Tabela1[[#This Row],[Količina]]-Tabela1[[#This Row],[Cena skupaj]]</f>
        <v>1</v>
      </c>
      <c r="L1470" s="162">
        <f>IF(Tabela1[[#This Row],[Cena za enoto]]=1,Tabela1[[#This Row],[Količina]],0)</f>
        <v>0</v>
      </c>
      <c r="M1470" s="139">
        <f>Tabela1[[#This Row],[Cena za enoto]]</f>
        <v>0</v>
      </c>
      <c r="N1470" s="139">
        <f t="shared" si="100"/>
        <v>0</v>
      </c>
    </row>
    <row r="1471" spans="1:14" s="152" customFormat="1">
      <c r="A1471" s="139">
        <v>1465</v>
      </c>
      <c r="B1471" s="100"/>
      <c r="C1471" s="190">
        <f>IF(H1471&lt;&gt;"",COUNTA($H$12:H1471),"")</f>
        <v>848</v>
      </c>
      <c r="D1471" s="15" t="s">
        <v>860</v>
      </c>
      <c r="E1471" s="131" t="s">
        <v>861</v>
      </c>
      <c r="F1471" s="83" t="s">
        <v>5</v>
      </c>
      <c r="G1471" s="16">
        <v>1</v>
      </c>
      <c r="H1471" s="169">
        <v>0</v>
      </c>
      <c r="I1471" s="177">
        <f t="shared" si="102"/>
        <v>0</v>
      </c>
      <c r="J1471" s="65"/>
      <c r="K1471" s="141">
        <f>Tabela1[[#This Row],[Količina]]-Tabela1[[#This Row],[Cena skupaj]]</f>
        <v>1</v>
      </c>
      <c r="L1471" s="162">
        <f>IF(Tabela1[[#This Row],[Cena za enoto]]=1,Tabela1[[#This Row],[Količina]],0)</f>
        <v>0</v>
      </c>
      <c r="M1471" s="139">
        <f>Tabela1[[#This Row],[Cena za enoto]]</f>
        <v>0</v>
      </c>
      <c r="N1471" s="139">
        <f t="shared" si="100"/>
        <v>0</v>
      </c>
    </row>
    <row r="1472" spans="1:14">
      <c r="A1472" s="139">
        <v>1466</v>
      </c>
      <c r="B1472" s="93">
        <v>3</v>
      </c>
      <c r="C1472" s="192" t="str">
        <f>IF(H1472&lt;&gt;"",COUNTA($H$12:H1472),"")</f>
        <v/>
      </c>
      <c r="D1472" s="14"/>
      <c r="E1472" s="193" t="s">
        <v>3052</v>
      </c>
      <c r="F1472" s="114"/>
      <c r="G1472" s="37"/>
      <c r="H1472" s="160"/>
      <c r="I1472" s="158">
        <f>SUM(I1473:I1483)</f>
        <v>0</v>
      </c>
      <c r="K1472" s="141">
        <f>Tabela1[[#This Row],[Količina]]-Tabela1[[#This Row],[Cena skupaj]]</f>
        <v>0</v>
      </c>
      <c r="L1472" s="162">
        <f>IF(Tabela1[[#This Row],[Cena za enoto]]=1,Tabela1[[#This Row],[Količina]],0)</f>
        <v>0</v>
      </c>
      <c r="M1472" s="139">
        <f>Tabela1[[#This Row],[Cena za enoto]]</f>
        <v>0</v>
      </c>
      <c r="N1472" s="139">
        <f t="shared" si="100"/>
        <v>0</v>
      </c>
    </row>
    <row r="1473" spans="1:14" s="152" customFormat="1" ht="22.5">
      <c r="A1473" s="139">
        <v>1467</v>
      </c>
      <c r="B1473" s="100"/>
      <c r="C1473" s="190" t="str">
        <f>IF(H1473&lt;&gt;"",COUNTA($H$12:H1473),"")</f>
        <v/>
      </c>
      <c r="D1473" s="15" t="s">
        <v>74</v>
      </c>
      <c r="E1473" s="131" t="s">
        <v>3053</v>
      </c>
      <c r="F1473" s="83"/>
      <c r="G1473" s="16"/>
      <c r="H1473" s="159"/>
      <c r="I1473" s="177" t="str">
        <f t="shared" ref="I1473:I1483" si="103">IF(ISNUMBER(G1473),ROUND(G1473*H1473,2),"")</f>
        <v/>
      </c>
      <c r="J1473" s="65"/>
      <c r="K1473" s="141"/>
      <c r="L1473" s="162">
        <f>IF(Tabela1[[#This Row],[Cena za enoto]]=1,Tabela1[[#This Row],[Količina]],0)</f>
        <v>0</v>
      </c>
      <c r="M1473" s="139">
        <f>Tabela1[[#This Row],[Cena za enoto]]</f>
        <v>0</v>
      </c>
      <c r="N1473" s="139">
        <f t="shared" si="100"/>
        <v>0</v>
      </c>
    </row>
    <row r="1474" spans="1:14" s="152" customFormat="1">
      <c r="A1474" s="139">
        <v>1468</v>
      </c>
      <c r="B1474" s="100"/>
      <c r="C1474" s="190">
        <f>IF(H1474&lt;&gt;"",COUNTA($H$12:H1474),"")</f>
        <v>849</v>
      </c>
      <c r="D1474" s="15"/>
      <c r="E1474" s="131" t="s">
        <v>3054</v>
      </c>
      <c r="F1474" s="83" t="s">
        <v>10</v>
      </c>
      <c r="G1474" s="16">
        <v>296</v>
      </c>
      <c r="H1474" s="169">
        <v>0</v>
      </c>
      <c r="I1474" s="177">
        <f t="shared" si="103"/>
        <v>0</v>
      </c>
      <c r="J1474" s="65"/>
      <c r="K1474" s="141">
        <f>Tabela1[[#This Row],[Količina]]-Tabela1[[#This Row],[Cena skupaj]]</f>
        <v>296</v>
      </c>
      <c r="L1474" s="162">
        <f>IF(Tabela1[[#This Row],[Cena za enoto]]=1,Tabela1[[#This Row],[Količina]],0)</f>
        <v>0</v>
      </c>
      <c r="M1474" s="139">
        <f>Tabela1[[#This Row],[Cena za enoto]]</f>
        <v>0</v>
      </c>
      <c r="N1474" s="139">
        <f t="shared" si="100"/>
        <v>0</v>
      </c>
    </row>
    <row r="1475" spans="1:14" s="152" customFormat="1">
      <c r="A1475" s="139">
        <v>1469</v>
      </c>
      <c r="B1475" s="100"/>
      <c r="C1475" s="190" t="str">
        <f>IF(H1475&lt;&gt;"",COUNTA($H$12:H1475),"")</f>
        <v/>
      </c>
      <c r="D1475" s="15" t="s">
        <v>89</v>
      </c>
      <c r="E1475" s="131" t="s">
        <v>3055</v>
      </c>
      <c r="F1475" s="83"/>
      <c r="G1475" s="16"/>
      <c r="H1475" s="159"/>
      <c r="I1475" s="177" t="str">
        <f t="shared" si="103"/>
        <v/>
      </c>
      <c r="J1475" s="65"/>
      <c r="K1475" s="141"/>
      <c r="L1475" s="162">
        <f>IF(Tabela1[[#This Row],[Cena za enoto]]=1,Tabela1[[#This Row],[Količina]],0)</f>
        <v>0</v>
      </c>
      <c r="M1475" s="139">
        <f>Tabela1[[#This Row],[Cena za enoto]]</f>
        <v>0</v>
      </c>
      <c r="N1475" s="139">
        <f t="shared" si="100"/>
        <v>0</v>
      </c>
    </row>
    <row r="1476" spans="1:14" s="152" customFormat="1">
      <c r="A1476" s="139">
        <v>1470</v>
      </c>
      <c r="B1476" s="100"/>
      <c r="C1476" s="190">
        <f>IF(H1476&lt;&gt;"",COUNTA($H$12:H1476),"")</f>
        <v>850</v>
      </c>
      <c r="D1476" s="15"/>
      <c r="E1476" s="131" t="s">
        <v>3054</v>
      </c>
      <c r="F1476" s="83" t="s">
        <v>14</v>
      </c>
      <c r="G1476" s="16">
        <v>40</v>
      </c>
      <c r="H1476" s="169">
        <v>0</v>
      </c>
      <c r="I1476" s="177">
        <f t="shared" si="103"/>
        <v>0</v>
      </c>
      <c r="J1476" s="65"/>
      <c r="K1476" s="141">
        <f>Tabela1[[#This Row],[Količina]]-Tabela1[[#This Row],[Cena skupaj]]</f>
        <v>40</v>
      </c>
      <c r="L1476" s="162">
        <f>IF(Tabela1[[#This Row],[Cena za enoto]]=1,Tabela1[[#This Row],[Količina]],0)</f>
        <v>0</v>
      </c>
      <c r="M1476" s="139">
        <f>Tabela1[[#This Row],[Cena za enoto]]</f>
        <v>0</v>
      </c>
      <c r="N1476" s="139">
        <f t="shared" si="100"/>
        <v>0</v>
      </c>
    </row>
    <row r="1477" spans="1:14" s="152" customFormat="1" ht="33.75">
      <c r="A1477" s="139">
        <v>1471</v>
      </c>
      <c r="B1477" s="100"/>
      <c r="C1477" s="190" t="str">
        <f>IF(H1477&lt;&gt;"",COUNTA($H$12:H1477),"")</f>
        <v/>
      </c>
      <c r="D1477" s="15" t="s">
        <v>90</v>
      </c>
      <c r="E1477" s="131" t="s">
        <v>3056</v>
      </c>
      <c r="F1477" s="83"/>
      <c r="G1477" s="16"/>
      <c r="H1477" s="159"/>
      <c r="I1477" s="177" t="str">
        <f t="shared" si="103"/>
        <v/>
      </c>
      <c r="J1477" s="65"/>
      <c r="K1477" s="141"/>
      <c r="L1477" s="162">
        <f>IF(Tabela1[[#This Row],[Cena za enoto]]=1,Tabela1[[#This Row],[Količina]],0)</f>
        <v>0</v>
      </c>
      <c r="M1477" s="139">
        <f>Tabela1[[#This Row],[Cena za enoto]]</f>
        <v>0</v>
      </c>
      <c r="N1477" s="139">
        <f t="shared" si="100"/>
        <v>0</v>
      </c>
    </row>
    <row r="1478" spans="1:14" s="152" customFormat="1" ht="22.5">
      <c r="A1478" s="139">
        <v>1472</v>
      </c>
      <c r="B1478" s="100"/>
      <c r="C1478" s="190">
        <f>IF(H1478&lt;&gt;"",COUNTA($H$12:H1478),"")</f>
        <v>851</v>
      </c>
      <c r="D1478" s="15" t="s">
        <v>29</v>
      </c>
      <c r="E1478" s="131" t="s">
        <v>3057</v>
      </c>
      <c r="F1478" s="83" t="s">
        <v>10</v>
      </c>
      <c r="G1478" s="16">
        <v>1</v>
      </c>
      <c r="H1478" s="169">
        <v>0</v>
      </c>
      <c r="I1478" s="177">
        <f t="shared" si="103"/>
        <v>0</v>
      </c>
      <c r="J1478" s="65"/>
      <c r="K1478" s="141">
        <f>Tabela1[[#This Row],[Količina]]-Tabela1[[#This Row],[Cena skupaj]]</f>
        <v>1</v>
      </c>
      <c r="L1478" s="162">
        <f>IF(Tabela1[[#This Row],[Cena za enoto]]=1,Tabela1[[#This Row],[Količina]],0)</f>
        <v>0</v>
      </c>
      <c r="M1478" s="139">
        <f>Tabela1[[#This Row],[Cena za enoto]]</f>
        <v>0</v>
      </c>
      <c r="N1478" s="139">
        <f t="shared" si="100"/>
        <v>0</v>
      </c>
    </row>
    <row r="1479" spans="1:14" s="152" customFormat="1" ht="22.5">
      <c r="A1479" s="139">
        <v>1473</v>
      </c>
      <c r="B1479" s="100"/>
      <c r="C1479" s="190">
        <f>IF(H1479&lt;&gt;"",COUNTA($H$12:H1479),"")</f>
        <v>852</v>
      </c>
      <c r="D1479" s="15" t="s">
        <v>30</v>
      </c>
      <c r="E1479" s="131" t="s">
        <v>3058</v>
      </c>
      <c r="F1479" s="83" t="s">
        <v>10</v>
      </c>
      <c r="G1479" s="16">
        <v>1</v>
      </c>
      <c r="H1479" s="169">
        <v>0</v>
      </c>
      <c r="I1479" s="177">
        <f t="shared" si="103"/>
        <v>0</v>
      </c>
      <c r="J1479" s="65"/>
      <c r="K1479" s="141">
        <f>Tabela1[[#This Row],[Količina]]-Tabela1[[#This Row],[Cena skupaj]]</f>
        <v>1</v>
      </c>
      <c r="L1479" s="162">
        <f>IF(Tabela1[[#This Row],[Cena za enoto]]=1,Tabela1[[#This Row],[Količina]],0)</f>
        <v>0</v>
      </c>
      <c r="M1479" s="139">
        <f>Tabela1[[#This Row],[Cena za enoto]]</f>
        <v>0</v>
      </c>
      <c r="N1479" s="139">
        <f t="shared" si="100"/>
        <v>0</v>
      </c>
    </row>
    <row r="1480" spans="1:14" s="152" customFormat="1" ht="22.5">
      <c r="A1480" s="139">
        <v>1474</v>
      </c>
      <c r="B1480" s="100"/>
      <c r="C1480" s="190" t="str">
        <f>IF(H1480&lt;&gt;"",COUNTA($H$12:H1480),"")</f>
        <v/>
      </c>
      <c r="D1480" s="15" t="s">
        <v>91</v>
      </c>
      <c r="E1480" s="131" t="s">
        <v>3059</v>
      </c>
      <c r="F1480" s="83"/>
      <c r="G1480" s="16"/>
      <c r="H1480" s="159"/>
      <c r="I1480" s="177" t="str">
        <f t="shared" si="103"/>
        <v/>
      </c>
      <c r="J1480" s="65"/>
      <c r="K1480" s="141"/>
      <c r="L1480" s="162">
        <f>IF(Tabela1[[#This Row],[Cena za enoto]]=1,Tabela1[[#This Row],[Količina]],0)</f>
        <v>0</v>
      </c>
      <c r="M1480" s="139">
        <f>Tabela1[[#This Row],[Cena za enoto]]</f>
        <v>0</v>
      </c>
      <c r="N1480" s="139">
        <f t="shared" si="100"/>
        <v>0</v>
      </c>
    </row>
    <row r="1481" spans="1:14" s="152" customFormat="1">
      <c r="A1481" s="139">
        <v>1475</v>
      </c>
      <c r="B1481" s="100"/>
      <c r="C1481" s="190">
        <f>IF(H1481&lt;&gt;"",COUNTA($H$12:H1481),"")</f>
        <v>853</v>
      </c>
      <c r="D1481" s="15"/>
      <c r="E1481" s="131" t="s">
        <v>3060</v>
      </c>
      <c r="F1481" s="83" t="s">
        <v>14</v>
      </c>
      <c r="G1481" s="16">
        <v>40</v>
      </c>
      <c r="H1481" s="169">
        <v>0</v>
      </c>
      <c r="I1481" s="177">
        <f t="shared" si="103"/>
        <v>0</v>
      </c>
      <c r="J1481" s="65"/>
      <c r="K1481" s="141">
        <f>Tabela1[[#This Row],[Količina]]-Tabela1[[#This Row],[Cena skupaj]]</f>
        <v>40</v>
      </c>
      <c r="L1481" s="162">
        <f>IF(Tabela1[[#This Row],[Cena za enoto]]=1,Tabela1[[#This Row],[Količina]],0)</f>
        <v>0</v>
      </c>
      <c r="M1481" s="139">
        <f>Tabela1[[#This Row],[Cena za enoto]]</f>
        <v>0</v>
      </c>
      <c r="N1481" s="139">
        <f t="shared" si="100"/>
        <v>0</v>
      </c>
    </row>
    <row r="1482" spans="1:14" s="152" customFormat="1">
      <c r="A1482" s="139">
        <v>1476</v>
      </c>
      <c r="B1482" s="100"/>
      <c r="C1482" s="190">
        <f>IF(H1482&lt;&gt;"",COUNTA($H$12:H1482),"")</f>
        <v>854</v>
      </c>
      <c r="D1482" s="15" t="s">
        <v>100</v>
      </c>
      <c r="E1482" s="131" t="s">
        <v>3061</v>
      </c>
      <c r="F1482" s="83" t="s">
        <v>10</v>
      </c>
      <c r="G1482" s="16">
        <v>8</v>
      </c>
      <c r="H1482" s="169">
        <v>0</v>
      </c>
      <c r="I1482" s="177">
        <f t="shared" si="103"/>
        <v>0</v>
      </c>
      <c r="J1482" s="65"/>
      <c r="K1482" s="141">
        <f>Tabela1[[#This Row],[Količina]]-Tabela1[[#This Row],[Cena skupaj]]</f>
        <v>8</v>
      </c>
      <c r="L1482" s="162">
        <f>IF(Tabela1[[#This Row],[Cena za enoto]]=1,Tabela1[[#This Row],[Količina]],0)</f>
        <v>0</v>
      </c>
      <c r="M1482" s="139">
        <f>Tabela1[[#This Row],[Cena za enoto]]</f>
        <v>0</v>
      </c>
      <c r="N1482" s="139">
        <f t="shared" si="100"/>
        <v>0</v>
      </c>
    </row>
    <row r="1483" spans="1:14" s="152" customFormat="1" ht="33.75">
      <c r="A1483" s="139">
        <v>1477</v>
      </c>
      <c r="B1483" s="100"/>
      <c r="C1483" s="190" t="str">
        <f>IF(H1483&lt;&gt;"",COUNTA($H$12:H1483),"")</f>
        <v/>
      </c>
      <c r="D1483" s="15"/>
      <c r="E1483" s="131" t="s">
        <v>3062</v>
      </c>
      <c r="F1483" s="83"/>
      <c r="G1483" s="16"/>
      <c r="H1483" s="159"/>
      <c r="I1483" s="177" t="str">
        <f t="shared" si="103"/>
        <v/>
      </c>
      <c r="J1483" s="65"/>
      <c r="K1483" s="141"/>
      <c r="L1483" s="162">
        <f>IF(Tabela1[[#This Row],[Cena za enoto]]=1,Tabela1[[#This Row],[Količina]],0)</f>
        <v>0</v>
      </c>
      <c r="M1483" s="139">
        <f>Tabela1[[#This Row],[Cena za enoto]]</f>
        <v>0</v>
      </c>
      <c r="N1483" s="139">
        <f t="shared" si="100"/>
        <v>0</v>
      </c>
    </row>
    <row r="1484" spans="1:14">
      <c r="A1484" s="139">
        <v>1478</v>
      </c>
      <c r="B1484" s="93">
        <v>3</v>
      </c>
      <c r="C1484" s="192" t="str">
        <f>IF(H1484&lt;&gt;"",COUNTA($H$12:H1484),"")</f>
        <v/>
      </c>
      <c r="D1484" s="14"/>
      <c r="E1484" s="193" t="s">
        <v>3063</v>
      </c>
      <c r="F1484" s="114"/>
      <c r="G1484" s="37"/>
      <c r="H1484" s="160"/>
      <c r="I1484" s="158">
        <f>SUM(I1485:I1502)</f>
        <v>0</v>
      </c>
      <c r="K1484" s="141">
        <f>Tabela1[[#This Row],[Količina]]-Tabela1[[#This Row],[Cena skupaj]]</f>
        <v>0</v>
      </c>
      <c r="L1484" s="162">
        <f>IF(Tabela1[[#This Row],[Cena za enoto]]=1,Tabela1[[#This Row],[Količina]],0)</f>
        <v>0</v>
      </c>
      <c r="M1484" s="139">
        <f>Tabela1[[#This Row],[Cena za enoto]]</f>
        <v>0</v>
      </c>
      <c r="N1484" s="139">
        <f t="shared" si="100"/>
        <v>0</v>
      </c>
    </row>
    <row r="1485" spans="1:14" s="152" customFormat="1" ht="22.5">
      <c r="A1485" s="139">
        <v>1479</v>
      </c>
      <c r="B1485" s="100"/>
      <c r="C1485" s="190" t="str">
        <f>IF(H1485&lt;&gt;"",COUNTA($H$12:H1485),"")</f>
        <v/>
      </c>
      <c r="D1485" s="15"/>
      <c r="E1485" s="131" t="s">
        <v>863</v>
      </c>
      <c r="F1485" s="83"/>
      <c r="G1485" s="16"/>
      <c r="H1485" s="159"/>
      <c r="I1485" s="177" t="str">
        <f t="shared" ref="I1485:I1502" si="104">IF(ISNUMBER(G1485),ROUND(G1485*H1485,2),"")</f>
        <v/>
      </c>
      <c r="J1485" s="65"/>
      <c r="K1485" s="141"/>
      <c r="L1485" s="162">
        <f>IF(Tabela1[[#This Row],[Cena za enoto]]=1,Tabela1[[#This Row],[Količina]],0)</f>
        <v>0</v>
      </c>
      <c r="M1485" s="139">
        <f>Tabela1[[#This Row],[Cena za enoto]]</f>
        <v>0</v>
      </c>
      <c r="N1485" s="139">
        <f t="shared" si="100"/>
        <v>0</v>
      </c>
    </row>
    <row r="1486" spans="1:14" s="152" customFormat="1" ht="22.5">
      <c r="A1486" s="139">
        <v>1480</v>
      </c>
      <c r="B1486" s="100"/>
      <c r="C1486" s="190" t="str">
        <f>IF(H1486&lt;&gt;"",COUNTA($H$12:H1486),"")</f>
        <v/>
      </c>
      <c r="D1486" s="15" t="s">
        <v>31</v>
      </c>
      <c r="E1486" s="131" t="s">
        <v>864</v>
      </c>
      <c r="F1486" s="83"/>
      <c r="G1486" s="16"/>
      <c r="H1486" s="159"/>
      <c r="I1486" s="177" t="str">
        <f t="shared" si="104"/>
        <v/>
      </c>
      <c r="J1486" s="65"/>
      <c r="K1486" s="141"/>
      <c r="L1486" s="162">
        <f>IF(Tabela1[[#This Row],[Cena za enoto]]=1,Tabela1[[#This Row],[Količina]],0)</f>
        <v>0</v>
      </c>
      <c r="M1486" s="139">
        <f>Tabela1[[#This Row],[Cena za enoto]]</f>
        <v>0</v>
      </c>
      <c r="N1486" s="139">
        <f t="shared" ref="N1486:N1549" si="105">L1486*M1486</f>
        <v>0</v>
      </c>
    </row>
    <row r="1487" spans="1:14" s="152" customFormat="1">
      <c r="A1487" s="139">
        <v>1481</v>
      </c>
      <c r="B1487" s="100"/>
      <c r="C1487" s="190">
        <f>IF(H1487&lt;&gt;"",COUNTA($H$12:H1487),"")</f>
        <v>855</v>
      </c>
      <c r="D1487" s="15"/>
      <c r="E1487" s="131" t="s">
        <v>865</v>
      </c>
      <c r="F1487" s="83" t="s">
        <v>7</v>
      </c>
      <c r="G1487" s="16">
        <v>830</v>
      </c>
      <c r="H1487" s="169">
        <v>0</v>
      </c>
      <c r="I1487" s="177">
        <f t="shared" si="104"/>
        <v>0</v>
      </c>
      <c r="J1487" s="65"/>
      <c r="K1487" s="141">
        <f>Tabela1[[#This Row],[Količina]]-Tabela1[[#This Row],[Cena skupaj]]</f>
        <v>830</v>
      </c>
      <c r="L1487" s="162">
        <f>IF(Tabela1[[#This Row],[Cena za enoto]]=1,Tabela1[[#This Row],[Količina]],0)</f>
        <v>0</v>
      </c>
      <c r="M1487" s="139">
        <f>Tabela1[[#This Row],[Cena za enoto]]</f>
        <v>0</v>
      </c>
      <c r="N1487" s="139">
        <f t="shared" si="105"/>
        <v>0</v>
      </c>
    </row>
    <row r="1488" spans="1:14" s="152" customFormat="1">
      <c r="A1488" s="139">
        <v>1482</v>
      </c>
      <c r="B1488" s="100"/>
      <c r="C1488" s="190" t="str">
        <f>IF(H1488&lt;&gt;"",COUNTA($H$12:H1488),"")</f>
        <v/>
      </c>
      <c r="D1488" s="15" t="s">
        <v>32</v>
      </c>
      <c r="E1488" s="131" t="s">
        <v>866</v>
      </c>
      <c r="F1488" s="83"/>
      <c r="G1488" s="16"/>
      <c r="H1488" s="159"/>
      <c r="I1488" s="177" t="str">
        <f t="shared" si="104"/>
        <v/>
      </c>
      <c r="J1488" s="65"/>
      <c r="K1488" s="141"/>
      <c r="L1488" s="162">
        <f>IF(Tabela1[[#This Row],[Cena za enoto]]=1,Tabela1[[#This Row],[Količina]],0)</f>
        <v>0</v>
      </c>
      <c r="M1488" s="139">
        <f>Tabela1[[#This Row],[Cena za enoto]]</f>
        <v>0</v>
      </c>
      <c r="N1488" s="139">
        <f t="shared" si="105"/>
        <v>0</v>
      </c>
    </row>
    <row r="1489" spans="1:14" s="152" customFormat="1">
      <c r="A1489" s="139">
        <v>1483</v>
      </c>
      <c r="B1489" s="100"/>
      <c r="C1489" s="190" t="str">
        <f>IF(H1489&lt;&gt;"",COUNTA($H$12:H1489),"")</f>
        <v/>
      </c>
      <c r="D1489" s="15"/>
      <c r="E1489" s="131" t="s">
        <v>3064</v>
      </c>
      <c r="F1489" s="83"/>
      <c r="G1489" s="16"/>
      <c r="H1489" s="159"/>
      <c r="I1489" s="177" t="str">
        <f t="shared" si="104"/>
        <v/>
      </c>
      <c r="J1489" s="65"/>
      <c r="K1489" s="141"/>
      <c r="L1489" s="162">
        <f>IF(Tabela1[[#This Row],[Cena za enoto]]=1,Tabela1[[#This Row],[Količina]],0)</f>
        <v>0</v>
      </c>
      <c r="M1489" s="139">
        <f>Tabela1[[#This Row],[Cena za enoto]]</f>
        <v>0</v>
      </c>
      <c r="N1489" s="139">
        <f t="shared" si="105"/>
        <v>0</v>
      </c>
    </row>
    <row r="1490" spans="1:14" s="152" customFormat="1">
      <c r="A1490" s="139">
        <v>1484</v>
      </c>
      <c r="B1490" s="100"/>
      <c r="C1490" s="190">
        <f>IF(H1490&lt;&gt;"",COUNTA($H$12:H1490),"")</f>
        <v>856</v>
      </c>
      <c r="D1490" s="15" t="s">
        <v>29</v>
      </c>
      <c r="E1490" s="131" t="s">
        <v>867</v>
      </c>
      <c r="F1490" s="83" t="s">
        <v>6</v>
      </c>
      <c r="G1490" s="16">
        <v>71</v>
      </c>
      <c r="H1490" s="169">
        <v>0</v>
      </c>
      <c r="I1490" s="177">
        <f t="shared" si="104"/>
        <v>0</v>
      </c>
      <c r="J1490" s="65"/>
      <c r="K1490" s="141">
        <f>Tabela1[[#This Row],[Količina]]-Tabela1[[#This Row],[Cena skupaj]]</f>
        <v>71</v>
      </c>
      <c r="L1490" s="162">
        <f>IF(Tabela1[[#This Row],[Cena za enoto]]=1,Tabela1[[#This Row],[Količina]],0)</f>
        <v>0</v>
      </c>
      <c r="M1490" s="139">
        <f>Tabela1[[#This Row],[Cena za enoto]]</f>
        <v>0</v>
      </c>
      <c r="N1490" s="139">
        <f t="shared" si="105"/>
        <v>0</v>
      </c>
    </row>
    <row r="1491" spans="1:14" s="152" customFormat="1">
      <c r="A1491" s="139">
        <v>1485</v>
      </c>
      <c r="B1491" s="100"/>
      <c r="C1491" s="190">
        <f>IF(H1491&lt;&gt;"",COUNTA($H$12:H1491),"")</f>
        <v>857</v>
      </c>
      <c r="D1491" s="15" t="s">
        <v>30</v>
      </c>
      <c r="E1491" s="131" t="s">
        <v>868</v>
      </c>
      <c r="F1491" s="83" t="s">
        <v>6</v>
      </c>
      <c r="G1491" s="16">
        <v>123</v>
      </c>
      <c r="H1491" s="169">
        <v>0</v>
      </c>
      <c r="I1491" s="177">
        <f t="shared" si="104"/>
        <v>0</v>
      </c>
      <c r="J1491" s="65"/>
      <c r="K1491" s="141">
        <f>Tabela1[[#This Row],[Količina]]-Tabela1[[#This Row],[Cena skupaj]]</f>
        <v>123</v>
      </c>
      <c r="L1491" s="162">
        <f>IF(Tabela1[[#This Row],[Cena za enoto]]=1,Tabela1[[#This Row],[Količina]],0)</f>
        <v>0</v>
      </c>
      <c r="M1491" s="139">
        <f>Tabela1[[#This Row],[Cena za enoto]]</f>
        <v>0</v>
      </c>
      <c r="N1491" s="139">
        <f t="shared" si="105"/>
        <v>0</v>
      </c>
    </row>
    <row r="1492" spans="1:14" s="152" customFormat="1">
      <c r="A1492" s="139">
        <v>1486</v>
      </c>
      <c r="B1492" s="100"/>
      <c r="C1492" s="190" t="str">
        <f>IF(H1492&lt;&gt;"",COUNTA($H$12:H1492),"")</f>
        <v/>
      </c>
      <c r="D1492" s="15" t="s">
        <v>33</v>
      </c>
      <c r="E1492" s="131" t="s">
        <v>869</v>
      </c>
      <c r="F1492" s="83"/>
      <c r="G1492" s="16"/>
      <c r="H1492" s="159"/>
      <c r="I1492" s="177" t="str">
        <f t="shared" si="104"/>
        <v/>
      </c>
      <c r="J1492" s="65"/>
      <c r="K1492" s="141"/>
      <c r="L1492" s="162">
        <f>IF(Tabela1[[#This Row],[Cena za enoto]]=1,Tabela1[[#This Row],[Količina]],0)</f>
        <v>0</v>
      </c>
      <c r="M1492" s="139">
        <f>Tabela1[[#This Row],[Cena za enoto]]</f>
        <v>0</v>
      </c>
      <c r="N1492" s="139">
        <f t="shared" si="105"/>
        <v>0</v>
      </c>
    </row>
    <row r="1493" spans="1:14" s="152" customFormat="1">
      <c r="A1493" s="139">
        <v>1487</v>
      </c>
      <c r="B1493" s="100"/>
      <c r="C1493" s="190">
        <f>IF(H1493&lt;&gt;"",COUNTA($H$12:H1493),"")</f>
        <v>858</v>
      </c>
      <c r="D1493" s="15"/>
      <c r="E1493" s="131" t="s">
        <v>870</v>
      </c>
      <c r="F1493" s="83" t="s">
        <v>6</v>
      </c>
      <c r="G1493" s="16">
        <v>250</v>
      </c>
      <c r="H1493" s="169">
        <v>0</v>
      </c>
      <c r="I1493" s="177">
        <f t="shared" si="104"/>
        <v>0</v>
      </c>
      <c r="J1493" s="65"/>
      <c r="K1493" s="141">
        <f>Tabela1[[#This Row],[Količina]]-Tabela1[[#This Row],[Cena skupaj]]</f>
        <v>250</v>
      </c>
      <c r="L1493" s="162">
        <f>IF(Tabela1[[#This Row],[Cena za enoto]]=1,Tabela1[[#This Row],[Količina]],0)</f>
        <v>0</v>
      </c>
      <c r="M1493" s="139">
        <f>Tabela1[[#This Row],[Cena za enoto]]</f>
        <v>0</v>
      </c>
      <c r="N1493" s="139">
        <f t="shared" si="105"/>
        <v>0</v>
      </c>
    </row>
    <row r="1494" spans="1:14" s="152" customFormat="1">
      <c r="A1494" s="139">
        <v>1488</v>
      </c>
      <c r="B1494" s="100"/>
      <c r="C1494" s="190" t="str">
        <f>IF(H1494&lt;&gt;"",COUNTA($H$12:H1494),"")</f>
        <v/>
      </c>
      <c r="D1494" s="15" t="s">
        <v>34</v>
      </c>
      <c r="E1494" s="131" t="s">
        <v>35</v>
      </c>
      <c r="F1494" s="83"/>
      <c r="G1494" s="16"/>
      <c r="H1494" s="159"/>
      <c r="I1494" s="177" t="str">
        <f t="shared" si="104"/>
        <v/>
      </c>
      <c r="J1494" s="65"/>
      <c r="K1494" s="141"/>
      <c r="L1494" s="162">
        <f>IF(Tabela1[[#This Row],[Cena za enoto]]=1,Tabela1[[#This Row],[Količina]],0)</f>
        <v>0</v>
      </c>
      <c r="M1494" s="139">
        <f>Tabela1[[#This Row],[Cena za enoto]]</f>
        <v>0</v>
      </c>
      <c r="N1494" s="139">
        <f t="shared" si="105"/>
        <v>0</v>
      </c>
    </row>
    <row r="1495" spans="1:14" s="152" customFormat="1" ht="22.5">
      <c r="A1495" s="139">
        <v>1489</v>
      </c>
      <c r="B1495" s="100"/>
      <c r="C1495" s="190">
        <f>IF(H1495&lt;&gt;"",COUNTA($H$12:H1495),"")</f>
        <v>859</v>
      </c>
      <c r="D1495" s="15"/>
      <c r="E1495" s="131" t="s">
        <v>876</v>
      </c>
      <c r="F1495" s="83" t="s">
        <v>7</v>
      </c>
      <c r="G1495" s="16">
        <v>66</v>
      </c>
      <c r="H1495" s="169">
        <v>0</v>
      </c>
      <c r="I1495" s="177">
        <f t="shared" si="104"/>
        <v>0</v>
      </c>
      <c r="J1495" s="65"/>
      <c r="K1495" s="141">
        <f>Tabela1[[#This Row],[Količina]]-Tabela1[[#This Row],[Cena skupaj]]</f>
        <v>66</v>
      </c>
      <c r="L1495" s="162">
        <f>IF(Tabela1[[#This Row],[Cena za enoto]]=1,Tabela1[[#This Row],[Količina]],0)</f>
        <v>0</v>
      </c>
      <c r="M1495" s="139">
        <f>Tabela1[[#This Row],[Cena za enoto]]</f>
        <v>0</v>
      </c>
      <c r="N1495" s="139">
        <f t="shared" si="105"/>
        <v>0</v>
      </c>
    </row>
    <row r="1496" spans="1:14" s="152" customFormat="1">
      <c r="A1496" s="139">
        <v>1490</v>
      </c>
      <c r="B1496" s="100"/>
      <c r="C1496" s="190">
        <f>IF(H1496&lt;&gt;"",COUNTA($H$12:H1496),"")</f>
        <v>860</v>
      </c>
      <c r="D1496" s="15" t="s">
        <v>3065</v>
      </c>
      <c r="E1496" s="131" t="s">
        <v>75</v>
      </c>
      <c r="F1496" s="83" t="s">
        <v>7</v>
      </c>
      <c r="G1496" s="16">
        <v>630</v>
      </c>
      <c r="H1496" s="169">
        <v>0</v>
      </c>
      <c r="I1496" s="177">
        <f t="shared" si="104"/>
        <v>0</v>
      </c>
      <c r="J1496" s="65"/>
      <c r="K1496" s="141">
        <f>Tabela1[[#This Row],[Količina]]-Tabela1[[#This Row],[Cena skupaj]]</f>
        <v>630</v>
      </c>
      <c r="L1496" s="162">
        <f>IF(Tabela1[[#This Row],[Cena za enoto]]=1,Tabela1[[#This Row],[Količina]],0)</f>
        <v>0</v>
      </c>
      <c r="M1496" s="139">
        <f>Tabela1[[#This Row],[Cena za enoto]]</f>
        <v>0</v>
      </c>
      <c r="N1496" s="139">
        <f t="shared" si="105"/>
        <v>0</v>
      </c>
    </row>
    <row r="1497" spans="1:14" s="152" customFormat="1" ht="33.75">
      <c r="A1497" s="139">
        <v>1491</v>
      </c>
      <c r="B1497" s="100"/>
      <c r="C1497" s="190" t="str">
        <f>IF(H1497&lt;&gt;"",COUNTA($H$12:H1497),"")</f>
        <v/>
      </c>
      <c r="D1497" s="15"/>
      <c r="E1497" s="131" t="s">
        <v>3072</v>
      </c>
      <c r="F1497" s="83"/>
      <c r="G1497" s="16"/>
      <c r="H1497" s="159"/>
      <c r="I1497" s="177" t="str">
        <f t="shared" si="104"/>
        <v/>
      </c>
      <c r="J1497" s="65"/>
      <c r="K1497" s="141"/>
      <c r="L1497" s="162">
        <f>IF(Tabela1[[#This Row],[Cena za enoto]]=1,Tabela1[[#This Row],[Količina]],0)</f>
        <v>0</v>
      </c>
      <c r="M1497" s="139">
        <f>Tabela1[[#This Row],[Cena za enoto]]</f>
        <v>0</v>
      </c>
      <c r="N1497" s="139">
        <f t="shared" si="105"/>
        <v>0</v>
      </c>
    </row>
    <row r="1498" spans="1:14" s="152" customFormat="1">
      <c r="A1498" s="139">
        <v>1492</v>
      </c>
      <c r="B1498" s="100"/>
      <c r="C1498" s="190" t="str">
        <f>IF(H1498&lt;&gt;"",COUNTA($H$12:H1498),"")</f>
        <v/>
      </c>
      <c r="D1498" s="15" t="s">
        <v>3066</v>
      </c>
      <c r="E1498" s="131" t="s">
        <v>871</v>
      </c>
      <c r="F1498" s="83"/>
      <c r="G1498" s="16"/>
      <c r="H1498" s="159"/>
      <c r="I1498" s="177" t="str">
        <f t="shared" si="104"/>
        <v/>
      </c>
      <c r="J1498" s="65"/>
      <c r="K1498" s="141"/>
      <c r="L1498" s="162">
        <f>IF(Tabela1[[#This Row],[Cena za enoto]]=1,Tabela1[[#This Row],[Količina]],0)</f>
        <v>0</v>
      </c>
      <c r="M1498" s="139">
        <f>Tabela1[[#This Row],[Cena za enoto]]</f>
        <v>0</v>
      </c>
      <c r="N1498" s="139">
        <f t="shared" si="105"/>
        <v>0</v>
      </c>
    </row>
    <row r="1499" spans="1:14" s="152" customFormat="1" ht="22.5">
      <c r="A1499" s="139">
        <v>1493</v>
      </c>
      <c r="B1499" s="100"/>
      <c r="C1499" s="190">
        <f>IF(H1499&lt;&gt;"",COUNTA($H$12:H1499),"")</f>
        <v>861</v>
      </c>
      <c r="D1499" s="15"/>
      <c r="E1499" s="131" t="s">
        <v>3067</v>
      </c>
      <c r="F1499" s="83" t="s">
        <v>7</v>
      </c>
      <c r="G1499" s="16">
        <v>220</v>
      </c>
      <c r="H1499" s="169">
        <v>0</v>
      </c>
      <c r="I1499" s="177">
        <f t="shared" si="104"/>
        <v>0</v>
      </c>
      <c r="J1499" s="65"/>
      <c r="K1499" s="141">
        <f>Tabela1[[#This Row],[Količina]]-Tabela1[[#This Row],[Cena skupaj]]</f>
        <v>220</v>
      </c>
      <c r="L1499" s="162">
        <f>IF(Tabela1[[#This Row],[Cena za enoto]]=1,Tabela1[[#This Row],[Količina]],0)</f>
        <v>0</v>
      </c>
      <c r="M1499" s="139">
        <f>Tabela1[[#This Row],[Cena za enoto]]</f>
        <v>0</v>
      </c>
      <c r="N1499" s="139">
        <f t="shared" si="105"/>
        <v>0</v>
      </c>
    </row>
    <row r="1500" spans="1:14" s="152" customFormat="1">
      <c r="A1500" s="139">
        <v>1494</v>
      </c>
      <c r="B1500" s="100"/>
      <c r="C1500" s="190">
        <f>IF(H1500&lt;&gt;"",COUNTA($H$12:H1500),"")</f>
        <v>862</v>
      </c>
      <c r="D1500" s="15" t="s">
        <v>3068</v>
      </c>
      <c r="E1500" s="131" t="s">
        <v>3069</v>
      </c>
      <c r="F1500" s="83" t="s">
        <v>6</v>
      </c>
      <c r="G1500" s="16">
        <v>15</v>
      </c>
      <c r="H1500" s="169">
        <v>0</v>
      </c>
      <c r="I1500" s="177">
        <f t="shared" si="104"/>
        <v>0</v>
      </c>
      <c r="J1500" s="65"/>
      <c r="K1500" s="141">
        <f>Tabela1[[#This Row],[Količina]]-Tabela1[[#This Row],[Cena skupaj]]</f>
        <v>15</v>
      </c>
      <c r="L1500" s="162">
        <f>IF(Tabela1[[#This Row],[Cena za enoto]]=1,Tabela1[[#This Row],[Količina]],0)</f>
        <v>0</v>
      </c>
      <c r="M1500" s="139">
        <f>Tabela1[[#This Row],[Cena za enoto]]</f>
        <v>0</v>
      </c>
      <c r="N1500" s="139">
        <f t="shared" si="105"/>
        <v>0</v>
      </c>
    </row>
    <row r="1501" spans="1:14" s="152" customFormat="1">
      <c r="A1501" s="139">
        <v>1495</v>
      </c>
      <c r="B1501" s="100"/>
      <c r="C1501" s="190" t="str">
        <f>IF(H1501&lt;&gt;"",COUNTA($H$12:H1501),"")</f>
        <v/>
      </c>
      <c r="D1501" s="15" t="s">
        <v>3070</v>
      </c>
      <c r="E1501" s="131" t="s">
        <v>873</v>
      </c>
      <c r="F1501" s="83"/>
      <c r="G1501" s="16"/>
      <c r="H1501" s="159"/>
      <c r="I1501" s="177" t="str">
        <f t="shared" si="104"/>
        <v/>
      </c>
      <c r="J1501" s="65"/>
      <c r="K1501" s="141"/>
      <c r="L1501" s="162">
        <f>IF(Tabela1[[#This Row],[Cena za enoto]]=1,Tabela1[[#This Row],[Količina]],0)</f>
        <v>0</v>
      </c>
      <c r="M1501" s="139">
        <f>Tabela1[[#This Row],[Cena za enoto]]</f>
        <v>0</v>
      </c>
      <c r="N1501" s="139">
        <f t="shared" si="105"/>
        <v>0</v>
      </c>
    </row>
    <row r="1502" spans="1:14" s="152" customFormat="1">
      <c r="A1502" s="139">
        <v>1496</v>
      </c>
      <c r="B1502" s="100"/>
      <c r="C1502" s="190">
        <f>IF(H1502&lt;&gt;"",COUNTA($H$12:H1502),"")</f>
        <v>863</v>
      </c>
      <c r="D1502" s="15"/>
      <c r="E1502" s="131" t="s">
        <v>3071</v>
      </c>
      <c r="F1502" s="83" t="s">
        <v>6</v>
      </c>
      <c r="G1502" s="16">
        <v>60</v>
      </c>
      <c r="H1502" s="169">
        <v>0</v>
      </c>
      <c r="I1502" s="177">
        <f t="shared" si="104"/>
        <v>0</v>
      </c>
      <c r="J1502" s="65"/>
      <c r="K1502" s="141">
        <f>Tabela1[[#This Row],[Količina]]-Tabela1[[#This Row],[Cena skupaj]]</f>
        <v>60</v>
      </c>
      <c r="L1502" s="162">
        <f>IF(Tabela1[[#This Row],[Cena za enoto]]=1,Tabela1[[#This Row],[Količina]],0)</f>
        <v>0</v>
      </c>
      <c r="M1502" s="139">
        <f>Tabela1[[#This Row],[Cena za enoto]]</f>
        <v>0</v>
      </c>
      <c r="N1502" s="139">
        <f t="shared" si="105"/>
        <v>0</v>
      </c>
    </row>
    <row r="1503" spans="1:14">
      <c r="A1503" s="139">
        <v>1497</v>
      </c>
      <c r="B1503" s="93">
        <v>3</v>
      </c>
      <c r="C1503" s="192" t="str">
        <f>IF(H1503&lt;&gt;"",COUNTA($H$12:H1503),"")</f>
        <v/>
      </c>
      <c r="D1503" s="14"/>
      <c r="E1503" s="193" t="s">
        <v>3106</v>
      </c>
      <c r="F1503" s="114"/>
      <c r="G1503" s="37"/>
      <c r="H1503" s="160"/>
      <c r="I1503" s="158">
        <f>SUM(I1504:I1508)</f>
        <v>0</v>
      </c>
      <c r="K1503" s="141">
        <f>Tabela1[[#This Row],[Količina]]-Tabela1[[#This Row],[Cena skupaj]]</f>
        <v>0</v>
      </c>
      <c r="L1503" s="162">
        <f>IF(Tabela1[[#This Row],[Cena za enoto]]=1,Tabela1[[#This Row],[Količina]],0)</f>
        <v>0</v>
      </c>
      <c r="M1503" s="139">
        <f>Tabela1[[#This Row],[Cena za enoto]]</f>
        <v>0</v>
      </c>
      <c r="N1503" s="139">
        <f t="shared" si="105"/>
        <v>0</v>
      </c>
    </row>
    <row r="1504" spans="1:14" s="152" customFormat="1" ht="33.75">
      <c r="A1504" s="139">
        <v>1498</v>
      </c>
      <c r="B1504" s="100"/>
      <c r="C1504" s="190">
        <f>IF(H1504&lt;&gt;"",COUNTA($H$12:H1504),"")</f>
        <v>864</v>
      </c>
      <c r="D1504" s="15" t="s">
        <v>36</v>
      </c>
      <c r="E1504" s="131" t="s">
        <v>3107</v>
      </c>
      <c r="F1504" s="83" t="s">
        <v>7</v>
      </c>
      <c r="G1504" s="16">
        <v>2.9</v>
      </c>
      <c r="H1504" s="169">
        <v>0</v>
      </c>
      <c r="I1504" s="177">
        <f>IF(ISNUMBER(G1504),ROUND(G1504*H1504,2),"")</f>
        <v>0</v>
      </c>
      <c r="J1504" s="65"/>
      <c r="K1504" s="141">
        <f>Tabela1[[#This Row],[Količina]]-Tabela1[[#This Row],[Cena skupaj]]</f>
        <v>2.9</v>
      </c>
      <c r="L1504" s="162">
        <f>IF(Tabela1[[#This Row],[Cena za enoto]]=1,Tabela1[[#This Row],[Količina]],0)</f>
        <v>0</v>
      </c>
      <c r="M1504" s="139">
        <f>Tabela1[[#This Row],[Cena za enoto]]</f>
        <v>0</v>
      </c>
      <c r="N1504" s="139">
        <f t="shared" si="105"/>
        <v>0</v>
      </c>
    </row>
    <row r="1505" spans="1:14" s="152" customFormat="1" ht="22.5">
      <c r="A1505" s="139">
        <v>1499</v>
      </c>
      <c r="B1505" s="100"/>
      <c r="C1505" s="190">
        <f>IF(H1505&lt;&gt;"",COUNTA($H$12:H1505),"")</f>
        <v>865</v>
      </c>
      <c r="D1505" s="15" t="s">
        <v>37</v>
      </c>
      <c r="E1505" s="131" t="s">
        <v>3108</v>
      </c>
      <c r="F1505" s="83" t="s">
        <v>6</v>
      </c>
      <c r="G1505" s="16">
        <v>14</v>
      </c>
      <c r="H1505" s="169">
        <v>0</v>
      </c>
      <c r="I1505" s="177">
        <f>IF(ISNUMBER(G1505),ROUND(G1505*H1505,2),"")</f>
        <v>0</v>
      </c>
      <c r="J1505" s="65"/>
      <c r="K1505" s="141">
        <f>Tabela1[[#This Row],[Količina]]-Tabela1[[#This Row],[Cena skupaj]]</f>
        <v>14</v>
      </c>
      <c r="L1505" s="162">
        <f>IF(Tabela1[[#This Row],[Cena za enoto]]=1,Tabela1[[#This Row],[Količina]],0)</f>
        <v>0</v>
      </c>
      <c r="M1505" s="139">
        <f>Tabela1[[#This Row],[Cena za enoto]]</f>
        <v>0</v>
      </c>
      <c r="N1505" s="139">
        <f t="shared" si="105"/>
        <v>0</v>
      </c>
    </row>
    <row r="1506" spans="1:14" s="152" customFormat="1" ht="33.75">
      <c r="A1506" s="139">
        <v>1500</v>
      </c>
      <c r="B1506" s="100"/>
      <c r="C1506" s="190" t="str">
        <f>IF(H1506&lt;&gt;"",COUNTA($H$12:H1506),"")</f>
        <v/>
      </c>
      <c r="D1506" s="15" t="s">
        <v>92</v>
      </c>
      <c r="E1506" s="131" t="s">
        <v>813</v>
      </c>
      <c r="F1506" s="83"/>
      <c r="G1506" s="16"/>
      <c r="H1506" s="159"/>
      <c r="I1506" s="177" t="str">
        <f>IF(ISNUMBER(G1506),ROUND(G1506*H1506,2),"")</f>
        <v/>
      </c>
      <c r="J1506" s="65"/>
      <c r="K1506" s="141"/>
      <c r="L1506" s="162">
        <f>IF(Tabela1[[#This Row],[Cena za enoto]]=1,Tabela1[[#This Row],[Količina]],0)</f>
        <v>0</v>
      </c>
      <c r="M1506" s="139">
        <f>Tabela1[[#This Row],[Cena za enoto]]</f>
        <v>0</v>
      </c>
      <c r="N1506" s="139">
        <f t="shared" si="105"/>
        <v>0</v>
      </c>
    </row>
    <row r="1507" spans="1:14" s="152" customFormat="1">
      <c r="A1507" s="139">
        <v>1501</v>
      </c>
      <c r="B1507" s="100"/>
      <c r="C1507" s="190">
        <f>IF(H1507&lt;&gt;"",COUNTA($H$12:H1507),"")</f>
        <v>866</v>
      </c>
      <c r="D1507" s="15" t="s">
        <v>29</v>
      </c>
      <c r="E1507" s="131" t="s">
        <v>3109</v>
      </c>
      <c r="F1507" s="83" t="s">
        <v>14</v>
      </c>
      <c r="G1507" s="16">
        <v>38</v>
      </c>
      <c r="H1507" s="169">
        <v>0</v>
      </c>
      <c r="I1507" s="177">
        <f>IF(ISNUMBER(G1507),ROUND(G1507*H1507,2),"")</f>
        <v>0</v>
      </c>
      <c r="J1507" s="65"/>
      <c r="K1507" s="141">
        <f>Tabela1[[#This Row],[Količina]]-Tabela1[[#This Row],[Cena skupaj]]</f>
        <v>38</v>
      </c>
      <c r="L1507" s="162">
        <f>IF(Tabela1[[#This Row],[Cena za enoto]]=1,Tabela1[[#This Row],[Količina]],0)</f>
        <v>0</v>
      </c>
      <c r="M1507" s="139">
        <f>Tabela1[[#This Row],[Cena za enoto]]</f>
        <v>0</v>
      </c>
      <c r="N1507" s="139">
        <f t="shared" si="105"/>
        <v>0</v>
      </c>
    </row>
    <row r="1508" spans="1:14" s="152" customFormat="1">
      <c r="A1508" s="139">
        <v>1502</v>
      </c>
      <c r="B1508" s="100"/>
      <c r="C1508" s="190">
        <f>IF(H1508&lt;&gt;"",COUNTA($H$12:H1508),"")</f>
        <v>867</v>
      </c>
      <c r="D1508" s="15" t="s">
        <v>30</v>
      </c>
      <c r="E1508" s="131" t="s">
        <v>3110</v>
      </c>
      <c r="F1508" s="83" t="s">
        <v>14</v>
      </c>
      <c r="G1508" s="16">
        <v>10.3</v>
      </c>
      <c r="H1508" s="169">
        <v>0</v>
      </c>
      <c r="I1508" s="177">
        <f>IF(ISNUMBER(G1508),ROUND(G1508*H1508,2),"")</f>
        <v>0</v>
      </c>
      <c r="J1508" s="65"/>
      <c r="K1508" s="141">
        <f>Tabela1[[#This Row],[Količina]]-Tabela1[[#This Row],[Cena skupaj]]</f>
        <v>10.3</v>
      </c>
      <c r="L1508" s="162">
        <f>IF(Tabela1[[#This Row],[Cena za enoto]]=1,Tabela1[[#This Row],[Količina]],0)</f>
        <v>0</v>
      </c>
      <c r="M1508" s="139">
        <f>Tabela1[[#This Row],[Cena za enoto]]</f>
        <v>0</v>
      </c>
      <c r="N1508" s="139">
        <f t="shared" si="105"/>
        <v>0</v>
      </c>
    </row>
    <row r="1509" spans="1:14">
      <c r="A1509" s="139">
        <v>1503</v>
      </c>
      <c r="B1509" s="93">
        <v>3</v>
      </c>
      <c r="C1509" s="192" t="str">
        <f>IF(H1509&lt;&gt;"",COUNTA($H$12:H1509),"")</f>
        <v/>
      </c>
      <c r="D1509" s="14"/>
      <c r="E1509" s="193" t="s">
        <v>3111</v>
      </c>
      <c r="F1509" s="114"/>
      <c r="G1509" s="37"/>
      <c r="H1509" s="160"/>
      <c r="I1509" s="158">
        <f>SUM(I1510:I1525)</f>
        <v>0</v>
      </c>
      <c r="K1509" s="141">
        <f>Tabela1[[#This Row],[Količina]]-Tabela1[[#This Row],[Cena skupaj]]</f>
        <v>0</v>
      </c>
      <c r="L1509" s="162">
        <f>IF(Tabela1[[#This Row],[Cena za enoto]]=1,Tabela1[[#This Row],[Količina]],0)</f>
        <v>0</v>
      </c>
      <c r="M1509" s="139">
        <f>Tabela1[[#This Row],[Cena za enoto]]</f>
        <v>0</v>
      </c>
      <c r="N1509" s="139">
        <f t="shared" si="105"/>
        <v>0</v>
      </c>
    </row>
    <row r="1510" spans="1:14" s="152" customFormat="1" ht="22.5">
      <c r="A1510" s="139">
        <v>1504</v>
      </c>
      <c r="B1510" s="100"/>
      <c r="C1510" s="190">
        <f>IF(H1510&lt;&gt;"",COUNTA($H$12:H1510),"")</f>
        <v>868</v>
      </c>
      <c r="D1510" s="15" t="s">
        <v>38</v>
      </c>
      <c r="E1510" s="131" t="s">
        <v>44</v>
      </c>
      <c r="F1510" s="83" t="s">
        <v>14</v>
      </c>
      <c r="G1510" s="16">
        <v>3</v>
      </c>
      <c r="H1510" s="169">
        <v>0</v>
      </c>
      <c r="I1510" s="177">
        <f t="shared" ref="I1510:I1525" si="106">IF(ISNUMBER(G1510),ROUND(G1510*H1510,2),"")</f>
        <v>0</v>
      </c>
      <c r="J1510" s="65"/>
      <c r="K1510" s="141">
        <f>Tabela1[[#This Row],[Količina]]-Tabela1[[#This Row],[Cena skupaj]]</f>
        <v>3</v>
      </c>
      <c r="L1510" s="162">
        <f>IF(Tabela1[[#This Row],[Cena za enoto]]=1,Tabela1[[#This Row],[Količina]],0)</f>
        <v>0</v>
      </c>
      <c r="M1510" s="139">
        <f>Tabela1[[#This Row],[Cena za enoto]]</f>
        <v>0</v>
      </c>
      <c r="N1510" s="139">
        <f t="shared" si="105"/>
        <v>0</v>
      </c>
    </row>
    <row r="1511" spans="1:14" s="152" customFormat="1" ht="22.5">
      <c r="A1511" s="139">
        <v>1505</v>
      </c>
      <c r="B1511" s="100"/>
      <c r="C1511" s="190" t="str">
        <f>IF(H1511&lt;&gt;"",COUNTA($H$12:H1511),"")</f>
        <v/>
      </c>
      <c r="D1511" s="15"/>
      <c r="E1511" s="131" t="s">
        <v>878</v>
      </c>
      <c r="F1511" s="83"/>
      <c r="G1511" s="16"/>
      <c r="H1511" s="159"/>
      <c r="I1511" s="177" t="str">
        <f t="shared" si="106"/>
        <v/>
      </c>
      <c r="J1511" s="65"/>
      <c r="K1511" s="141"/>
      <c r="L1511" s="162">
        <f>IF(Tabela1[[#This Row],[Cena za enoto]]=1,Tabela1[[#This Row],[Količina]],0)</f>
        <v>0</v>
      </c>
      <c r="M1511" s="139">
        <f>Tabela1[[#This Row],[Cena za enoto]]</f>
        <v>0</v>
      </c>
      <c r="N1511" s="139">
        <f t="shared" si="105"/>
        <v>0</v>
      </c>
    </row>
    <row r="1512" spans="1:14" s="152" customFormat="1" ht="22.5">
      <c r="A1512" s="139">
        <v>1506</v>
      </c>
      <c r="B1512" s="100"/>
      <c r="C1512" s="190">
        <f>IF(H1512&lt;&gt;"",COUNTA($H$12:H1512),"")</f>
        <v>869</v>
      </c>
      <c r="D1512" s="15" t="s">
        <v>40</v>
      </c>
      <c r="E1512" s="131" t="s">
        <v>3112</v>
      </c>
      <c r="F1512" s="83" t="s">
        <v>14</v>
      </c>
      <c r="G1512" s="16">
        <v>15</v>
      </c>
      <c r="H1512" s="169">
        <v>0</v>
      </c>
      <c r="I1512" s="177">
        <f t="shared" si="106"/>
        <v>0</v>
      </c>
      <c r="J1512" s="65"/>
      <c r="K1512" s="141">
        <f>Tabela1[[#This Row],[Količina]]-Tabela1[[#This Row],[Cena skupaj]]</f>
        <v>15</v>
      </c>
      <c r="L1512" s="162">
        <f>IF(Tabela1[[#This Row],[Cena za enoto]]=1,Tabela1[[#This Row],[Količina]],0)</f>
        <v>0</v>
      </c>
      <c r="M1512" s="139">
        <f>Tabela1[[#This Row],[Cena za enoto]]</f>
        <v>0</v>
      </c>
      <c r="N1512" s="139">
        <f t="shared" si="105"/>
        <v>0</v>
      </c>
    </row>
    <row r="1513" spans="1:14" s="152" customFormat="1">
      <c r="A1513" s="139">
        <v>1507</v>
      </c>
      <c r="B1513" s="100"/>
      <c r="C1513" s="190" t="str">
        <f>IF(H1513&lt;&gt;"",COUNTA($H$12:H1513),"")</f>
        <v/>
      </c>
      <c r="D1513" s="15"/>
      <c r="E1513" s="131" t="s">
        <v>3113</v>
      </c>
      <c r="F1513" s="83"/>
      <c r="G1513" s="16"/>
      <c r="H1513" s="159"/>
      <c r="I1513" s="177" t="str">
        <f t="shared" si="106"/>
        <v/>
      </c>
      <c r="J1513" s="65"/>
      <c r="K1513" s="141"/>
      <c r="L1513" s="162">
        <f>IF(Tabela1[[#This Row],[Cena za enoto]]=1,Tabela1[[#This Row],[Količina]],0)</f>
        <v>0</v>
      </c>
      <c r="M1513" s="139">
        <f>Tabela1[[#This Row],[Cena za enoto]]</f>
        <v>0</v>
      </c>
      <c r="N1513" s="139">
        <f t="shared" si="105"/>
        <v>0</v>
      </c>
    </row>
    <row r="1514" spans="1:14" s="152" customFormat="1">
      <c r="A1514" s="139">
        <v>1508</v>
      </c>
      <c r="B1514" s="100"/>
      <c r="C1514" s="190" t="str">
        <f>IF(H1514&lt;&gt;"",COUNTA($H$12:H1514),"")</f>
        <v/>
      </c>
      <c r="D1514" s="15" t="s">
        <v>42</v>
      </c>
      <c r="E1514" s="131" t="s">
        <v>39</v>
      </c>
      <c r="F1514" s="83"/>
      <c r="G1514" s="16"/>
      <c r="H1514" s="159"/>
      <c r="I1514" s="177" t="str">
        <f t="shared" si="106"/>
        <v/>
      </c>
      <c r="J1514" s="65"/>
      <c r="K1514" s="141"/>
      <c r="L1514" s="162">
        <f>IF(Tabela1[[#This Row],[Cena za enoto]]=1,Tabela1[[#This Row],[Količina]],0)</f>
        <v>0</v>
      </c>
      <c r="M1514" s="139">
        <f>Tabela1[[#This Row],[Cena za enoto]]</f>
        <v>0</v>
      </c>
      <c r="N1514" s="139">
        <f t="shared" si="105"/>
        <v>0</v>
      </c>
    </row>
    <row r="1515" spans="1:14" s="152" customFormat="1" ht="22.5">
      <c r="A1515" s="139">
        <v>1509</v>
      </c>
      <c r="B1515" s="100"/>
      <c r="C1515" s="190">
        <f>IF(H1515&lt;&gt;"",COUNTA($H$12:H1515),"")</f>
        <v>870</v>
      </c>
      <c r="D1515" s="15"/>
      <c r="E1515" s="131" t="s">
        <v>879</v>
      </c>
      <c r="F1515" s="83" t="s">
        <v>14</v>
      </c>
      <c r="G1515" s="16">
        <v>6</v>
      </c>
      <c r="H1515" s="169">
        <v>0</v>
      </c>
      <c r="I1515" s="177">
        <f t="shared" si="106"/>
        <v>0</v>
      </c>
      <c r="J1515" s="65"/>
      <c r="K1515" s="141">
        <f>Tabela1[[#This Row],[Količina]]-Tabela1[[#This Row],[Cena skupaj]]</f>
        <v>6</v>
      </c>
      <c r="L1515" s="162">
        <f>IF(Tabela1[[#This Row],[Cena za enoto]]=1,Tabela1[[#This Row],[Količina]],0)</f>
        <v>0</v>
      </c>
      <c r="M1515" s="139">
        <f>Tabela1[[#This Row],[Cena za enoto]]</f>
        <v>0</v>
      </c>
      <c r="N1515" s="139">
        <f t="shared" si="105"/>
        <v>0</v>
      </c>
    </row>
    <row r="1516" spans="1:14" s="152" customFormat="1">
      <c r="A1516" s="139">
        <v>1510</v>
      </c>
      <c r="B1516" s="100"/>
      <c r="C1516" s="190" t="str">
        <f>IF(H1516&lt;&gt;"",COUNTA($H$12:H1516),"")</f>
        <v/>
      </c>
      <c r="D1516" s="15"/>
      <c r="E1516" s="131" t="s">
        <v>880</v>
      </c>
      <c r="F1516" s="83"/>
      <c r="G1516" s="16"/>
      <c r="H1516" s="159"/>
      <c r="I1516" s="177" t="str">
        <f t="shared" si="106"/>
        <v/>
      </c>
      <c r="J1516" s="65"/>
      <c r="K1516" s="141"/>
      <c r="L1516" s="162">
        <f>IF(Tabela1[[#This Row],[Cena za enoto]]=1,Tabela1[[#This Row],[Količina]],0)</f>
        <v>0</v>
      </c>
      <c r="M1516" s="139">
        <f>Tabela1[[#This Row],[Cena za enoto]]</f>
        <v>0</v>
      </c>
      <c r="N1516" s="139">
        <f t="shared" si="105"/>
        <v>0</v>
      </c>
    </row>
    <row r="1517" spans="1:14" s="152" customFormat="1">
      <c r="A1517" s="139">
        <v>1511</v>
      </c>
      <c r="B1517" s="100"/>
      <c r="C1517" s="190" t="str">
        <f>IF(H1517&lt;&gt;"",COUNTA($H$12:H1517),"")</f>
        <v/>
      </c>
      <c r="D1517" s="15" t="s">
        <v>43</v>
      </c>
      <c r="E1517" s="131" t="s">
        <v>39</v>
      </c>
      <c r="F1517" s="83"/>
      <c r="G1517" s="16"/>
      <c r="H1517" s="159"/>
      <c r="I1517" s="177" t="str">
        <f t="shared" si="106"/>
        <v/>
      </c>
      <c r="J1517" s="65"/>
      <c r="K1517" s="141"/>
      <c r="L1517" s="162">
        <f>IF(Tabela1[[#This Row],[Cena za enoto]]=1,Tabela1[[#This Row],[Količina]],0)</f>
        <v>0</v>
      </c>
      <c r="M1517" s="139">
        <f>Tabela1[[#This Row],[Cena za enoto]]</f>
        <v>0</v>
      </c>
      <c r="N1517" s="139">
        <f t="shared" si="105"/>
        <v>0</v>
      </c>
    </row>
    <row r="1518" spans="1:14" s="152" customFormat="1" ht="22.5">
      <c r="A1518" s="139">
        <v>1512</v>
      </c>
      <c r="B1518" s="100"/>
      <c r="C1518" s="190" t="str">
        <f>IF(H1518&lt;&gt;"",COUNTA($H$12:H1518),"")</f>
        <v/>
      </c>
      <c r="D1518" s="15"/>
      <c r="E1518" s="131" t="s">
        <v>881</v>
      </c>
      <c r="F1518" s="83"/>
      <c r="G1518" s="16"/>
      <c r="H1518" s="159"/>
      <c r="I1518" s="177" t="str">
        <f t="shared" si="106"/>
        <v/>
      </c>
      <c r="J1518" s="65"/>
      <c r="K1518" s="141"/>
      <c r="L1518" s="162">
        <f>IF(Tabela1[[#This Row],[Cena za enoto]]=1,Tabela1[[#This Row],[Količina]],0)</f>
        <v>0</v>
      </c>
      <c r="M1518" s="139">
        <f>Tabela1[[#This Row],[Cena za enoto]]</f>
        <v>0</v>
      </c>
      <c r="N1518" s="139">
        <f t="shared" si="105"/>
        <v>0</v>
      </c>
    </row>
    <row r="1519" spans="1:14" s="152" customFormat="1" ht="22.5">
      <c r="A1519" s="139">
        <v>1513</v>
      </c>
      <c r="B1519" s="100"/>
      <c r="C1519" s="190" t="str">
        <f>IF(H1519&lt;&gt;"",COUNTA($H$12:H1519),"")</f>
        <v/>
      </c>
      <c r="D1519" s="15"/>
      <c r="E1519" s="131" t="s">
        <v>41</v>
      </c>
      <c r="F1519" s="83"/>
      <c r="G1519" s="16"/>
      <c r="H1519" s="159"/>
      <c r="I1519" s="177" t="str">
        <f t="shared" si="106"/>
        <v/>
      </c>
      <c r="J1519" s="65"/>
      <c r="K1519" s="141"/>
      <c r="L1519" s="162">
        <f>IF(Tabela1[[#This Row],[Cena za enoto]]=1,Tabela1[[#This Row],[Količina]],0)</f>
        <v>0</v>
      </c>
      <c r="M1519" s="139">
        <f>Tabela1[[#This Row],[Cena za enoto]]</f>
        <v>0</v>
      </c>
      <c r="N1519" s="139">
        <f t="shared" si="105"/>
        <v>0</v>
      </c>
    </row>
    <row r="1520" spans="1:14" s="152" customFormat="1">
      <c r="A1520" s="139">
        <v>1514</v>
      </c>
      <c r="B1520" s="100"/>
      <c r="C1520" s="190">
        <f>IF(H1520&lt;&gt;"",COUNTA($H$12:H1520),"")</f>
        <v>871</v>
      </c>
      <c r="D1520" s="15"/>
      <c r="E1520" s="131" t="s">
        <v>76</v>
      </c>
      <c r="F1520" s="83" t="s">
        <v>14</v>
      </c>
      <c r="G1520" s="16">
        <v>28</v>
      </c>
      <c r="H1520" s="169">
        <v>0</v>
      </c>
      <c r="I1520" s="177">
        <f t="shared" si="106"/>
        <v>0</v>
      </c>
      <c r="J1520" s="65"/>
      <c r="K1520" s="141">
        <f>Tabela1[[#This Row],[Količina]]-Tabela1[[#This Row],[Cena skupaj]]</f>
        <v>28</v>
      </c>
      <c r="L1520" s="162">
        <f>IF(Tabela1[[#This Row],[Cena za enoto]]=1,Tabela1[[#This Row],[Količina]],0)</f>
        <v>0</v>
      </c>
      <c r="M1520" s="139">
        <f>Tabela1[[#This Row],[Cena za enoto]]</f>
        <v>0</v>
      </c>
      <c r="N1520" s="139">
        <f t="shared" si="105"/>
        <v>0</v>
      </c>
    </row>
    <row r="1521" spans="1:14" s="152" customFormat="1" ht="33.75">
      <c r="A1521" s="139">
        <v>1515</v>
      </c>
      <c r="B1521" s="100"/>
      <c r="C1521" s="190" t="str">
        <f>IF(H1521&lt;&gt;"",COUNTA($H$12:H1521),"")</f>
        <v/>
      </c>
      <c r="D1521" s="15" t="s">
        <v>45</v>
      </c>
      <c r="E1521" s="131" t="s">
        <v>3114</v>
      </c>
      <c r="F1521" s="83"/>
      <c r="G1521" s="16"/>
      <c r="H1521" s="159"/>
      <c r="I1521" s="177" t="str">
        <f t="shared" si="106"/>
        <v/>
      </c>
      <c r="J1521" s="65"/>
      <c r="K1521" s="141"/>
      <c r="L1521" s="162">
        <f>IF(Tabela1[[#This Row],[Cena za enoto]]=1,Tabela1[[#This Row],[Količina]],0)</f>
        <v>0</v>
      </c>
      <c r="M1521" s="139">
        <f>Tabela1[[#This Row],[Cena za enoto]]</f>
        <v>0</v>
      </c>
      <c r="N1521" s="139">
        <f t="shared" si="105"/>
        <v>0</v>
      </c>
    </row>
    <row r="1522" spans="1:14" s="152" customFormat="1">
      <c r="A1522" s="139">
        <v>1516</v>
      </c>
      <c r="B1522" s="100"/>
      <c r="C1522" s="190">
        <f>IF(H1522&lt;&gt;"",COUNTA($H$12:H1522),"")</f>
        <v>872</v>
      </c>
      <c r="D1522" s="15"/>
      <c r="E1522" s="131" t="s">
        <v>311</v>
      </c>
      <c r="F1522" s="83" t="s">
        <v>10</v>
      </c>
      <c r="G1522" s="16">
        <v>2</v>
      </c>
      <c r="H1522" s="169">
        <v>0</v>
      </c>
      <c r="I1522" s="177">
        <f t="shared" si="106"/>
        <v>0</v>
      </c>
      <c r="J1522" s="65"/>
      <c r="K1522" s="141">
        <f>Tabela1[[#This Row],[Količina]]-Tabela1[[#This Row],[Cena skupaj]]</f>
        <v>2</v>
      </c>
      <c r="L1522" s="162">
        <f>IF(Tabela1[[#This Row],[Cena za enoto]]=1,Tabela1[[#This Row],[Količina]],0)</f>
        <v>0</v>
      </c>
      <c r="M1522" s="139">
        <f>Tabela1[[#This Row],[Cena za enoto]]</f>
        <v>0</v>
      </c>
      <c r="N1522" s="139">
        <f t="shared" si="105"/>
        <v>0</v>
      </c>
    </row>
    <row r="1523" spans="1:14" s="152" customFormat="1" ht="22.5">
      <c r="A1523" s="139">
        <v>1517</v>
      </c>
      <c r="B1523" s="100"/>
      <c r="C1523" s="190">
        <f>IF(H1523&lt;&gt;"",COUNTA($H$12:H1523),"")</f>
        <v>873</v>
      </c>
      <c r="D1523" s="15" t="s">
        <v>94</v>
      </c>
      <c r="E1523" s="131" t="s">
        <v>882</v>
      </c>
      <c r="F1523" s="83" t="s">
        <v>10</v>
      </c>
      <c r="G1523" s="16">
        <v>1</v>
      </c>
      <c r="H1523" s="169">
        <v>0</v>
      </c>
      <c r="I1523" s="177">
        <f t="shared" si="106"/>
        <v>0</v>
      </c>
      <c r="J1523" s="65"/>
      <c r="K1523" s="141">
        <f>Tabela1[[#This Row],[Količina]]-Tabela1[[#This Row],[Cena skupaj]]</f>
        <v>1</v>
      </c>
      <c r="L1523" s="162">
        <f>IF(Tabela1[[#This Row],[Cena za enoto]]=1,Tabela1[[#This Row],[Količina]],0)</f>
        <v>0</v>
      </c>
      <c r="M1523" s="139">
        <f>Tabela1[[#This Row],[Cena za enoto]]</f>
        <v>0</v>
      </c>
      <c r="N1523" s="139">
        <f t="shared" si="105"/>
        <v>0</v>
      </c>
    </row>
    <row r="1524" spans="1:14" s="152" customFormat="1" ht="33.75">
      <c r="A1524" s="139">
        <v>1518</v>
      </c>
      <c r="B1524" s="100"/>
      <c r="C1524" s="190" t="str">
        <f>IF(H1524&lt;&gt;"",COUNTA($H$12:H1524),"")</f>
        <v/>
      </c>
      <c r="D1524" s="15"/>
      <c r="E1524" s="131" t="s">
        <v>883</v>
      </c>
      <c r="F1524" s="83"/>
      <c r="G1524" s="16"/>
      <c r="H1524" s="159"/>
      <c r="I1524" s="177" t="str">
        <f t="shared" si="106"/>
        <v/>
      </c>
      <c r="J1524" s="65"/>
      <c r="K1524" s="141"/>
      <c r="L1524" s="162">
        <f>IF(Tabela1[[#This Row],[Cena za enoto]]=1,Tabela1[[#This Row],[Količina]],0)</f>
        <v>0</v>
      </c>
      <c r="M1524" s="139">
        <f>Tabela1[[#This Row],[Cena za enoto]]</f>
        <v>0</v>
      </c>
      <c r="N1524" s="139">
        <f t="shared" si="105"/>
        <v>0</v>
      </c>
    </row>
    <row r="1525" spans="1:14" s="152" customFormat="1">
      <c r="A1525" s="139">
        <v>1519</v>
      </c>
      <c r="B1525" s="100"/>
      <c r="C1525" s="190">
        <f>IF(H1525&lt;&gt;"",COUNTA($H$12:H1525),"")</f>
        <v>874</v>
      </c>
      <c r="D1525" s="15" t="s">
        <v>95</v>
      </c>
      <c r="E1525" s="131" t="s">
        <v>3115</v>
      </c>
      <c r="F1525" s="83" t="s">
        <v>14</v>
      </c>
      <c r="G1525" s="16">
        <v>15</v>
      </c>
      <c r="H1525" s="169">
        <v>0</v>
      </c>
      <c r="I1525" s="177">
        <f t="shared" si="106"/>
        <v>0</v>
      </c>
      <c r="J1525" s="65"/>
      <c r="K1525" s="141">
        <f>Tabela1[[#This Row],[Količina]]-Tabela1[[#This Row],[Cena skupaj]]</f>
        <v>15</v>
      </c>
      <c r="L1525" s="162">
        <f>IF(Tabela1[[#This Row],[Cena za enoto]]=1,Tabela1[[#This Row],[Količina]],0)</f>
        <v>0</v>
      </c>
      <c r="M1525" s="139">
        <f>Tabela1[[#This Row],[Cena za enoto]]</f>
        <v>0</v>
      </c>
      <c r="N1525" s="139">
        <f t="shared" si="105"/>
        <v>0</v>
      </c>
    </row>
    <row r="1526" spans="1:14">
      <c r="A1526" s="139">
        <v>1520</v>
      </c>
      <c r="B1526" s="93">
        <v>3</v>
      </c>
      <c r="C1526" s="192" t="str">
        <f>IF(H1526&lt;&gt;"",COUNTA($H$12:H1526),"")</f>
        <v/>
      </c>
      <c r="D1526" s="14"/>
      <c r="E1526" s="193" t="s">
        <v>3116</v>
      </c>
      <c r="F1526" s="114"/>
      <c r="G1526" s="37"/>
      <c r="H1526" s="160"/>
      <c r="I1526" s="158">
        <f>I1527+I1547+I1552+I1566+I1595+I1600</f>
        <v>0</v>
      </c>
      <c r="K1526" s="141">
        <f>Tabela1[[#This Row],[Količina]]-Tabela1[[#This Row],[Cena skupaj]]</f>
        <v>0</v>
      </c>
      <c r="L1526" s="162">
        <f>IF(Tabela1[[#This Row],[Cena za enoto]]=1,Tabela1[[#This Row],[Količina]],0)</f>
        <v>0</v>
      </c>
      <c r="M1526" s="139">
        <f>Tabela1[[#This Row],[Cena za enoto]]</f>
        <v>0</v>
      </c>
      <c r="N1526" s="139">
        <f t="shared" si="105"/>
        <v>0</v>
      </c>
    </row>
    <row r="1527" spans="1:14" s="145" customFormat="1">
      <c r="A1527" s="139">
        <v>1521</v>
      </c>
      <c r="B1527" s="103">
        <v>4</v>
      </c>
      <c r="C1527" s="207" t="str">
        <f>IF(H1527&lt;&gt;"",COUNTA($H$12:H1527),"")</f>
        <v/>
      </c>
      <c r="D1527" s="84"/>
      <c r="E1527" s="208" t="s">
        <v>3117</v>
      </c>
      <c r="F1527" s="122"/>
      <c r="G1527" s="86"/>
      <c r="H1527" s="168"/>
      <c r="I1527" s="210">
        <f>SUM(I1528:I1546)</f>
        <v>0</v>
      </c>
      <c r="J1527" s="58"/>
      <c r="K1527" s="141">
        <f>Tabela1[[#This Row],[Količina]]-Tabela1[[#This Row],[Cena skupaj]]</f>
        <v>0</v>
      </c>
      <c r="L1527" s="162">
        <f>IF(Tabela1[[#This Row],[Cena za enoto]]=1,Tabela1[[#This Row],[Količina]],0)</f>
        <v>0</v>
      </c>
      <c r="M1527" s="139">
        <f>Tabela1[[#This Row],[Cena za enoto]]</f>
        <v>0</v>
      </c>
      <c r="N1527" s="139">
        <f t="shared" si="105"/>
        <v>0</v>
      </c>
    </row>
    <row r="1528" spans="1:14" s="152" customFormat="1" ht="33.75">
      <c r="A1528" s="139">
        <v>1522</v>
      </c>
      <c r="B1528" s="100"/>
      <c r="C1528" s="190" t="str">
        <f>IF(H1528&lt;&gt;"",COUNTA($H$12:H1528),"")</f>
        <v/>
      </c>
      <c r="D1528" s="15"/>
      <c r="E1528" s="131" t="s">
        <v>886</v>
      </c>
      <c r="F1528" s="83"/>
      <c r="G1528" s="16"/>
      <c r="H1528" s="159"/>
      <c r="I1528" s="177" t="str">
        <f t="shared" ref="I1528:I1546" si="107">IF(ISNUMBER(G1528),ROUND(G1528*H1528,2),"")</f>
        <v/>
      </c>
      <c r="J1528" s="65"/>
      <c r="K1528" s="141"/>
      <c r="L1528" s="162">
        <f>IF(Tabela1[[#This Row],[Cena za enoto]]=1,Tabela1[[#This Row],[Količina]],0)</f>
        <v>0</v>
      </c>
      <c r="M1528" s="139">
        <f>Tabela1[[#This Row],[Cena za enoto]]</f>
        <v>0</v>
      </c>
      <c r="N1528" s="139">
        <f t="shared" si="105"/>
        <v>0</v>
      </c>
    </row>
    <row r="1529" spans="1:14" s="152" customFormat="1">
      <c r="A1529" s="139">
        <v>1523</v>
      </c>
      <c r="B1529" s="100"/>
      <c r="C1529" s="190">
        <f>IF(H1529&lt;&gt;"",COUNTA($H$12:H1529),"")</f>
        <v>875</v>
      </c>
      <c r="D1529" s="15" t="s">
        <v>3118</v>
      </c>
      <c r="E1529" s="131" t="s">
        <v>888</v>
      </c>
      <c r="F1529" s="83" t="s">
        <v>6</v>
      </c>
      <c r="G1529" s="16">
        <v>53</v>
      </c>
      <c r="H1529" s="169">
        <v>0</v>
      </c>
      <c r="I1529" s="177">
        <f t="shared" si="107"/>
        <v>0</v>
      </c>
      <c r="J1529" s="65"/>
      <c r="K1529" s="141">
        <f>Tabela1[[#This Row],[Količina]]-Tabela1[[#This Row],[Cena skupaj]]</f>
        <v>53</v>
      </c>
      <c r="L1529" s="162">
        <f>IF(Tabela1[[#This Row],[Cena za enoto]]=1,Tabela1[[#This Row],[Količina]],0)</f>
        <v>0</v>
      </c>
      <c r="M1529" s="139">
        <f>Tabela1[[#This Row],[Cena za enoto]]</f>
        <v>0</v>
      </c>
      <c r="N1529" s="139">
        <f t="shared" si="105"/>
        <v>0</v>
      </c>
    </row>
    <row r="1530" spans="1:14" s="152" customFormat="1">
      <c r="A1530" s="139">
        <v>1524</v>
      </c>
      <c r="B1530" s="100"/>
      <c r="C1530" s="190" t="str">
        <f>IF(H1530&lt;&gt;"",COUNTA($H$12:H1530),"")</f>
        <v/>
      </c>
      <c r="D1530" s="15"/>
      <c r="E1530" s="131" t="s">
        <v>3119</v>
      </c>
      <c r="F1530" s="83"/>
      <c r="G1530" s="16"/>
      <c r="H1530" s="159"/>
      <c r="I1530" s="177" t="str">
        <f t="shared" si="107"/>
        <v/>
      </c>
      <c r="J1530" s="65"/>
      <c r="K1530" s="141"/>
      <c r="L1530" s="162">
        <f>IF(Tabela1[[#This Row],[Cena za enoto]]=1,Tabela1[[#This Row],[Količina]],0)</f>
        <v>0</v>
      </c>
      <c r="M1530" s="139">
        <f>Tabela1[[#This Row],[Cena za enoto]]</f>
        <v>0</v>
      </c>
      <c r="N1530" s="139">
        <f t="shared" si="105"/>
        <v>0</v>
      </c>
    </row>
    <row r="1531" spans="1:14" s="152" customFormat="1">
      <c r="A1531" s="139">
        <v>1525</v>
      </c>
      <c r="B1531" s="100"/>
      <c r="C1531" s="190">
        <f>IF(H1531&lt;&gt;"",COUNTA($H$12:H1531),"")</f>
        <v>876</v>
      </c>
      <c r="D1531" s="15" t="s">
        <v>3120</v>
      </c>
      <c r="E1531" s="131" t="s">
        <v>46</v>
      </c>
      <c r="F1531" s="83" t="s">
        <v>6</v>
      </c>
      <c r="G1531" s="16">
        <v>11.2</v>
      </c>
      <c r="H1531" s="169">
        <v>0</v>
      </c>
      <c r="I1531" s="177">
        <f t="shared" si="107"/>
        <v>0</v>
      </c>
      <c r="J1531" s="65"/>
      <c r="K1531" s="141">
        <f>Tabela1[[#This Row],[Količina]]-Tabela1[[#This Row],[Cena skupaj]]</f>
        <v>11.2</v>
      </c>
      <c r="L1531" s="162">
        <f>IF(Tabela1[[#This Row],[Cena za enoto]]=1,Tabela1[[#This Row],[Količina]],0)</f>
        <v>0</v>
      </c>
      <c r="M1531" s="139">
        <f>Tabela1[[#This Row],[Cena za enoto]]</f>
        <v>0</v>
      </c>
      <c r="N1531" s="139">
        <f t="shared" si="105"/>
        <v>0</v>
      </c>
    </row>
    <row r="1532" spans="1:14" s="152" customFormat="1">
      <c r="A1532" s="139">
        <v>1526</v>
      </c>
      <c r="B1532" s="100"/>
      <c r="C1532" s="190" t="str">
        <f>IF(H1532&lt;&gt;"",COUNTA($H$12:H1532),"")</f>
        <v/>
      </c>
      <c r="D1532" s="15"/>
      <c r="E1532" s="131" t="s">
        <v>891</v>
      </c>
      <c r="F1532" s="83"/>
      <c r="G1532" s="16"/>
      <c r="H1532" s="159"/>
      <c r="I1532" s="177" t="str">
        <f t="shared" si="107"/>
        <v/>
      </c>
      <c r="J1532" s="65"/>
      <c r="K1532" s="141"/>
      <c r="L1532" s="162">
        <f>IF(Tabela1[[#This Row],[Cena za enoto]]=1,Tabela1[[#This Row],[Količina]],0)</f>
        <v>0</v>
      </c>
      <c r="M1532" s="139">
        <f>Tabela1[[#This Row],[Cena za enoto]]</f>
        <v>0</v>
      </c>
      <c r="N1532" s="139">
        <f t="shared" si="105"/>
        <v>0</v>
      </c>
    </row>
    <row r="1533" spans="1:14" s="152" customFormat="1">
      <c r="A1533" s="139">
        <v>1527</v>
      </c>
      <c r="B1533" s="100"/>
      <c r="C1533" s="190">
        <f>IF(H1533&lt;&gt;"",COUNTA($H$12:H1533),"")</f>
        <v>877</v>
      </c>
      <c r="D1533" s="15" t="s">
        <v>3121</v>
      </c>
      <c r="E1533" s="131" t="s">
        <v>893</v>
      </c>
      <c r="F1533" s="83" t="s">
        <v>6</v>
      </c>
      <c r="G1533" s="16">
        <v>48</v>
      </c>
      <c r="H1533" s="169">
        <v>0</v>
      </c>
      <c r="I1533" s="177">
        <f t="shared" si="107"/>
        <v>0</v>
      </c>
      <c r="J1533" s="65"/>
      <c r="K1533" s="141">
        <f>Tabela1[[#This Row],[Količina]]-Tabela1[[#This Row],[Cena skupaj]]</f>
        <v>48</v>
      </c>
      <c r="L1533" s="162">
        <f>IF(Tabela1[[#This Row],[Cena za enoto]]=1,Tabela1[[#This Row],[Količina]],0)</f>
        <v>0</v>
      </c>
      <c r="M1533" s="139">
        <f>Tabela1[[#This Row],[Cena za enoto]]</f>
        <v>0</v>
      </c>
      <c r="N1533" s="139">
        <f t="shared" si="105"/>
        <v>0</v>
      </c>
    </row>
    <row r="1534" spans="1:14" s="152" customFormat="1">
      <c r="A1534" s="139">
        <v>1528</v>
      </c>
      <c r="B1534" s="100"/>
      <c r="C1534" s="190" t="str">
        <f>IF(H1534&lt;&gt;"",COUNTA($H$12:H1534),"")</f>
        <v/>
      </c>
      <c r="D1534" s="15"/>
      <c r="E1534" s="131" t="s">
        <v>3122</v>
      </c>
      <c r="F1534" s="83"/>
      <c r="G1534" s="16"/>
      <c r="H1534" s="159"/>
      <c r="I1534" s="177" t="str">
        <f t="shared" si="107"/>
        <v/>
      </c>
      <c r="J1534" s="65"/>
      <c r="K1534" s="141"/>
      <c r="L1534" s="162">
        <f>IF(Tabela1[[#This Row],[Cena za enoto]]=1,Tabela1[[#This Row],[Količina]],0)</f>
        <v>0</v>
      </c>
      <c r="M1534" s="139">
        <f>Tabela1[[#This Row],[Cena za enoto]]</f>
        <v>0</v>
      </c>
      <c r="N1534" s="139">
        <f t="shared" si="105"/>
        <v>0</v>
      </c>
    </row>
    <row r="1535" spans="1:14" s="152" customFormat="1">
      <c r="A1535" s="139">
        <v>1529</v>
      </c>
      <c r="B1535" s="100"/>
      <c r="C1535" s="190">
        <f>IF(H1535&lt;&gt;"",COUNTA($H$12:H1535),"")</f>
        <v>878</v>
      </c>
      <c r="D1535" s="15" t="s">
        <v>3123</v>
      </c>
      <c r="E1535" s="131" t="s">
        <v>47</v>
      </c>
      <c r="F1535" s="83" t="s">
        <v>6</v>
      </c>
      <c r="G1535" s="16">
        <v>391</v>
      </c>
      <c r="H1535" s="169">
        <v>0</v>
      </c>
      <c r="I1535" s="177">
        <f t="shared" si="107"/>
        <v>0</v>
      </c>
      <c r="J1535" s="65"/>
      <c r="K1535" s="141">
        <f>Tabela1[[#This Row],[Količina]]-Tabela1[[#This Row],[Cena skupaj]]</f>
        <v>391</v>
      </c>
      <c r="L1535" s="162">
        <f>IF(Tabela1[[#This Row],[Cena za enoto]]=1,Tabela1[[#This Row],[Količina]],0)</f>
        <v>0</v>
      </c>
      <c r="M1535" s="139">
        <f>Tabela1[[#This Row],[Cena za enoto]]</f>
        <v>0</v>
      </c>
      <c r="N1535" s="139">
        <f t="shared" si="105"/>
        <v>0</v>
      </c>
    </row>
    <row r="1536" spans="1:14" s="152" customFormat="1">
      <c r="A1536" s="139">
        <v>1530</v>
      </c>
      <c r="B1536" s="100"/>
      <c r="C1536" s="190" t="str">
        <f>IF(H1536&lt;&gt;"",COUNTA($H$12:H1536),"")</f>
        <v/>
      </c>
      <c r="D1536" s="15"/>
      <c r="E1536" s="131" t="s">
        <v>896</v>
      </c>
      <c r="F1536" s="83"/>
      <c r="G1536" s="16"/>
      <c r="H1536" s="159"/>
      <c r="I1536" s="177" t="str">
        <f t="shared" si="107"/>
        <v/>
      </c>
      <c r="J1536" s="65"/>
      <c r="K1536" s="141"/>
      <c r="L1536" s="162">
        <f>IF(Tabela1[[#This Row],[Cena za enoto]]=1,Tabela1[[#This Row],[Količina]],0)</f>
        <v>0</v>
      </c>
      <c r="M1536" s="139">
        <f>Tabela1[[#This Row],[Cena za enoto]]</f>
        <v>0</v>
      </c>
      <c r="N1536" s="139">
        <f t="shared" si="105"/>
        <v>0</v>
      </c>
    </row>
    <row r="1537" spans="1:14" s="152" customFormat="1">
      <c r="A1537" s="139">
        <v>1531</v>
      </c>
      <c r="B1537" s="100"/>
      <c r="C1537" s="190" t="str">
        <f>IF(H1537&lt;&gt;"",COUNTA($H$12:H1537),"")</f>
        <v/>
      </c>
      <c r="D1537" s="15" t="s">
        <v>3124</v>
      </c>
      <c r="E1537" s="131" t="s">
        <v>48</v>
      </c>
      <c r="F1537" s="83"/>
      <c r="G1537" s="16"/>
      <c r="H1537" s="159"/>
      <c r="I1537" s="177" t="str">
        <f t="shared" si="107"/>
        <v/>
      </c>
      <c r="J1537" s="65"/>
      <c r="K1537" s="141"/>
      <c r="L1537" s="162">
        <f>IF(Tabela1[[#This Row],[Cena za enoto]]=1,Tabela1[[#This Row],[Količina]],0)</f>
        <v>0</v>
      </c>
      <c r="M1537" s="139">
        <f>Tabela1[[#This Row],[Cena za enoto]]</f>
        <v>0</v>
      </c>
      <c r="N1537" s="139">
        <f t="shared" si="105"/>
        <v>0</v>
      </c>
    </row>
    <row r="1538" spans="1:14" s="152" customFormat="1" ht="22.5">
      <c r="A1538" s="139">
        <v>1532</v>
      </c>
      <c r="B1538" s="100"/>
      <c r="C1538" s="190">
        <f>IF(H1538&lt;&gt;"",COUNTA($H$12:H1538),"")</f>
        <v>879</v>
      </c>
      <c r="D1538" s="15"/>
      <c r="E1538" s="131" t="s">
        <v>49</v>
      </c>
      <c r="F1538" s="83" t="s">
        <v>6</v>
      </c>
      <c r="G1538" s="16">
        <v>7.9</v>
      </c>
      <c r="H1538" s="169">
        <v>0</v>
      </c>
      <c r="I1538" s="177">
        <f t="shared" si="107"/>
        <v>0</v>
      </c>
      <c r="J1538" s="65"/>
      <c r="K1538" s="141">
        <f>Tabela1[[#This Row],[Količina]]-Tabela1[[#This Row],[Cena skupaj]]</f>
        <v>7.9</v>
      </c>
      <c r="L1538" s="162">
        <f>IF(Tabela1[[#This Row],[Cena za enoto]]=1,Tabela1[[#This Row],[Količina]],0)</f>
        <v>0</v>
      </c>
      <c r="M1538" s="139">
        <f>Tabela1[[#This Row],[Cena za enoto]]</f>
        <v>0</v>
      </c>
      <c r="N1538" s="139">
        <f t="shared" si="105"/>
        <v>0</v>
      </c>
    </row>
    <row r="1539" spans="1:14" s="152" customFormat="1">
      <c r="A1539" s="139">
        <v>1533</v>
      </c>
      <c r="B1539" s="100"/>
      <c r="C1539" s="190">
        <f>IF(H1539&lt;&gt;"",COUNTA($H$12:H1539),"")</f>
        <v>880</v>
      </c>
      <c r="D1539" s="15" t="s">
        <v>3125</v>
      </c>
      <c r="E1539" s="131" t="s">
        <v>901</v>
      </c>
      <c r="F1539" s="83" t="s">
        <v>6</v>
      </c>
      <c r="G1539" s="16">
        <v>60</v>
      </c>
      <c r="H1539" s="169">
        <v>0</v>
      </c>
      <c r="I1539" s="177">
        <f t="shared" si="107"/>
        <v>0</v>
      </c>
      <c r="J1539" s="65"/>
      <c r="K1539" s="141">
        <f>Tabela1[[#This Row],[Količina]]-Tabela1[[#This Row],[Cena skupaj]]</f>
        <v>60</v>
      </c>
      <c r="L1539" s="162">
        <f>IF(Tabela1[[#This Row],[Cena za enoto]]=1,Tabela1[[#This Row],[Količina]],0)</f>
        <v>0</v>
      </c>
      <c r="M1539" s="139">
        <f>Tabela1[[#This Row],[Cena za enoto]]</f>
        <v>0</v>
      </c>
      <c r="N1539" s="139">
        <f t="shared" si="105"/>
        <v>0</v>
      </c>
    </row>
    <row r="1540" spans="1:14" s="152" customFormat="1" ht="22.5">
      <c r="A1540" s="139">
        <v>1534</v>
      </c>
      <c r="B1540" s="100"/>
      <c r="C1540" s="190" t="str">
        <f>IF(H1540&lt;&gt;"",COUNTA($H$12:H1540),"")</f>
        <v/>
      </c>
      <c r="D1540" s="15"/>
      <c r="E1540" s="131" t="s">
        <v>902</v>
      </c>
      <c r="F1540" s="83"/>
      <c r="G1540" s="16"/>
      <c r="H1540" s="159"/>
      <c r="I1540" s="177" t="str">
        <f t="shared" si="107"/>
        <v/>
      </c>
      <c r="J1540" s="65"/>
      <c r="K1540" s="141"/>
      <c r="L1540" s="162">
        <f>IF(Tabela1[[#This Row],[Cena za enoto]]=1,Tabela1[[#This Row],[Količina]],0)</f>
        <v>0</v>
      </c>
      <c r="M1540" s="139">
        <f>Tabela1[[#This Row],[Cena za enoto]]</f>
        <v>0</v>
      </c>
      <c r="N1540" s="139">
        <f t="shared" si="105"/>
        <v>0</v>
      </c>
    </row>
    <row r="1541" spans="1:14" s="152" customFormat="1">
      <c r="A1541" s="139">
        <v>1535</v>
      </c>
      <c r="B1541" s="100"/>
      <c r="C1541" s="190" t="str">
        <f>IF(H1541&lt;&gt;"",COUNTA($H$12:H1541),"")</f>
        <v/>
      </c>
      <c r="D1541" s="15" t="s">
        <v>3126</v>
      </c>
      <c r="E1541" s="131" t="s">
        <v>50</v>
      </c>
      <c r="F1541" s="83"/>
      <c r="G1541" s="16"/>
      <c r="H1541" s="159"/>
      <c r="I1541" s="177" t="str">
        <f t="shared" si="107"/>
        <v/>
      </c>
      <c r="J1541" s="65"/>
      <c r="K1541" s="141"/>
      <c r="L1541" s="162">
        <f>IF(Tabela1[[#This Row],[Cena za enoto]]=1,Tabela1[[#This Row],[Količina]],0)</f>
        <v>0</v>
      </c>
      <c r="M1541" s="139">
        <f>Tabela1[[#This Row],[Cena za enoto]]</f>
        <v>0</v>
      </c>
      <c r="N1541" s="139">
        <f t="shared" si="105"/>
        <v>0</v>
      </c>
    </row>
    <row r="1542" spans="1:14" s="152" customFormat="1" ht="22.5">
      <c r="A1542" s="139">
        <v>1536</v>
      </c>
      <c r="B1542" s="100"/>
      <c r="C1542" s="190">
        <f>IF(H1542&lt;&gt;"",COUNTA($H$12:H1542),"")</f>
        <v>881</v>
      </c>
      <c r="D1542" s="15"/>
      <c r="E1542" s="131" t="s">
        <v>118</v>
      </c>
      <c r="F1542" s="83" t="s">
        <v>6</v>
      </c>
      <c r="G1542" s="16">
        <v>27.9</v>
      </c>
      <c r="H1542" s="169">
        <v>0</v>
      </c>
      <c r="I1542" s="177">
        <f t="shared" si="107"/>
        <v>0</v>
      </c>
      <c r="J1542" s="65"/>
      <c r="K1542" s="141">
        <f>Tabela1[[#This Row],[Količina]]-Tabela1[[#This Row],[Cena skupaj]]</f>
        <v>27.9</v>
      </c>
      <c r="L1542" s="162">
        <f>IF(Tabela1[[#This Row],[Cena za enoto]]=1,Tabela1[[#This Row],[Količina]],0)</f>
        <v>0</v>
      </c>
      <c r="M1542" s="139">
        <f>Tabela1[[#This Row],[Cena za enoto]]</f>
        <v>0</v>
      </c>
      <c r="N1542" s="139">
        <f t="shared" si="105"/>
        <v>0</v>
      </c>
    </row>
    <row r="1543" spans="1:14" s="152" customFormat="1">
      <c r="A1543" s="139">
        <v>1537</v>
      </c>
      <c r="B1543" s="100"/>
      <c r="C1543" s="190">
        <f>IF(H1543&lt;&gt;"",COUNTA($H$12:H1543),"")</f>
        <v>882</v>
      </c>
      <c r="D1543" s="15" t="s">
        <v>3127</v>
      </c>
      <c r="E1543" s="131" t="s">
        <v>3077</v>
      </c>
      <c r="F1543" s="83" t="s">
        <v>6</v>
      </c>
      <c r="G1543" s="16">
        <v>3</v>
      </c>
      <c r="H1543" s="169">
        <v>0</v>
      </c>
      <c r="I1543" s="177">
        <f t="shared" si="107"/>
        <v>0</v>
      </c>
      <c r="J1543" s="65"/>
      <c r="K1543" s="141">
        <f>Tabela1[[#This Row],[Količina]]-Tabela1[[#This Row],[Cena skupaj]]</f>
        <v>3</v>
      </c>
      <c r="L1543" s="162">
        <f>IF(Tabela1[[#This Row],[Cena za enoto]]=1,Tabela1[[#This Row],[Količina]],0)</f>
        <v>0</v>
      </c>
      <c r="M1543" s="139">
        <f>Tabela1[[#This Row],[Cena za enoto]]</f>
        <v>0</v>
      </c>
      <c r="N1543" s="139">
        <f t="shared" si="105"/>
        <v>0</v>
      </c>
    </row>
    <row r="1544" spans="1:14" s="152" customFormat="1">
      <c r="A1544" s="139">
        <v>1538</v>
      </c>
      <c r="B1544" s="100"/>
      <c r="C1544" s="190" t="str">
        <f>IF(H1544&lt;&gt;"",COUNTA($H$12:H1544),"")</f>
        <v/>
      </c>
      <c r="D1544" s="15"/>
      <c r="E1544" s="131" t="s">
        <v>905</v>
      </c>
      <c r="F1544" s="83"/>
      <c r="G1544" s="16"/>
      <c r="H1544" s="159"/>
      <c r="I1544" s="177" t="str">
        <f t="shared" si="107"/>
        <v/>
      </c>
      <c r="J1544" s="65"/>
      <c r="K1544" s="141"/>
      <c r="L1544" s="162">
        <f>IF(Tabela1[[#This Row],[Cena za enoto]]=1,Tabela1[[#This Row],[Količina]],0)</f>
        <v>0</v>
      </c>
      <c r="M1544" s="139">
        <f>Tabela1[[#This Row],[Cena za enoto]]</f>
        <v>0</v>
      </c>
      <c r="N1544" s="139">
        <f t="shared" si="105"/>
        <v>0</v>
      </c>
    </row>
    <row r="1545" spans="1:14" s="152" customFormat="1">
      <c r="A1545" s="139">
        <v>1539</v>
      </c>
      <c r="B1545" s="100"/>
      <c r="C1545" s="190" t="str">
        <f>IF(H1545&lt;&gt;"",COUNTA($H$12:H1545),"")</f>
        <v/>
      </c>
      <c r="D1545" s="15" t="s">
        <v>3128</v>
      </c>
      <c r="E1545" s="131" t="s">
        <v>51</v>
      </c>
      <c r="F1545" s="83"/>
      <c r="G1545" s="16"/>
      <c r="H1545" s="159"/>
      <c r="I1545" s="177" t="str">
        <f t="shared" si="107"/>
        <v/>
      </c>
      <c r="J1545" s="65"/>
      <c r="K1545" s="141"/>
      <c r="L1545" s="162">
        <f>IF(Tabela1[[#This Row],[Cena za enoto]]=1,Tabela1[[#This Row],[Količina]],0)</f>
        <v>0</v>
      </c>
      <c r="M1545" s="139">
        <f>Tabela1[[#This Row],[Cena za enoto]]</f>
        <v>0</v>
      </c>
      <c r="N1545" s="139">
        <f t="shared" si="105"/>
        <v>0</v>
      </c>
    </row>
    <row r="1546" spans="1:14" s="152" customFormat="1">
      <c r="A1546" s="139">
        <v>1540</v>
      </c>
      <c r="B1546" s="100"/>
      <c r="C1546" s="190">
        <f>IF(H1546&lt;&gt;"",COUNTA($H$12:H1546),"")</f>
        <v>883</v>
      </c>
      <c r="D1546" s="15"/>
      <c r="E1546" s="131" t="s">
        <v>908</v>
      </c>
      <c r="F1546" s="83" t="s">
        <v>6</v>
      </c>
      <c r="G1546" s="16">
        <v>25.9</v>
      </c>
      <c r="H1546" s="169">
        <v>0</v>
      </c>
      <c r="I1546" s="177">
        <f t="shared" si="107"/>
        <v>0</v>
      </c>
      <c r="J1546" s="65"/>
      <c r="K1546" s="141">
        <f>Tabela1[[#This Row],[Količina]]-Tabela1[[#This Row],[Cena skupaj]]</f>
        <v>25.9</v>
      </c>
      <c r="L1546" s="162">
        <f>IF(Tabela1[[#This Row],[Cena za enoto]]=1,Tabela1[[#This Row],[Količina]],0)</f>
        <v>0</v>
      </c>
      <c r="M1546" s="139">
        <f>Tabela1[[#This Row],[Cena za enoto]]</f>
        <v>0</v>
      </c>
      <c r="N1546" s="139">
        <f t="shared" si="105"/>
        <v>0</v>
      </c>
    </row>
    <row r="1547" spans="1:14" s="145" customFormat="1">
      <c r="A1547" s="139">
        <v>1541</v>
      </c>
      <c r="B1547" s="103">
        <v>4</v>
      </c>
      <c r="C1547" s="207" t="str">
        <f>IF(H1547&lt;&gt;"",COUNTA($H$12:H1547),"")</f>
        <v/>
      </c>
      <c r="D1547" s="84"/>
      <c r="E1547" s="208" t="s">
        <v>3129</v>
      </c>
      <c r="F1547" s="122"/>
      <c r="G1547" s="86"/>
      <c r="H1547" s="168"/>
      <c r="I1547" s="210">
        <f>SUM(I1548:I1551)</f>
        <v>0</v>
      </c>
      <c r="J1547" s="58"/>
      <c r="K1547" s="141">
        <f>Tabela1[[#This Row],[Količina]]-Tabela1[[#This Row],[Cena skupaj]]</f>
        <v>0</v>
      </c>
      <c r="L1547" s="162">
        <f>IF(Tabela1[[#This Row],[Cena za enoto]]=1,Tabela1[[#This Row],[Količina]],0)</f>
        <v>0</v>
      </c>
      <c r="M1547" s="139">
        <f>Tabela1[[#This Row],[Cena za enoto]]</f>
        <v>0</v>
      </c>
      <c r="N1547" s="139">
        <f t="shared" si="105"/>
        <v>0</v>
      </c>
    </row>
    <row r="1548" spans="1:14" s="152" customFormat="1" ht="22.5">
      <c r="A1548" s="139">
        <v>1542</v>
      </c>
      <c r="B1548" s="100"/>
      <c r="C1548" s="190" t="str">
        <f>IF(H1548&lt;&gt;"",COUNTA($H$12:H1548),"")</f>
        <v/>
      </c>
      <c r="D1548" s="15" t="s">
        <v>3130</v>
      </c>
      <c r="E1548" s="131" t="s">
        <v>52</v>
      </c>
      <c r="F1548" s="83"/>
      <c r="G1548" s="16"/>
      <c r="H1548" s="159"/>
      <c r="I1548" s="177" t="str">
        <f>IF(ISNUMBER(G1548),ROUND(G1548*H1548,2),"")</f>
        <v/>
      </c>
      <c r="J1548" s="65"/>
      <c r="K1548" s="141"/>
      <c r="L1548" s="162">
        <f>IF(Tabela1[[#This Row],[Cena za enoto]]=1,Tabela1[[#This Row],[Količina]],0)</f>
        <v>0</v>
      </c>
      <c r="M1548" s="139">
        <f>Tabela1[[#This Row],[Cena za enoto]]</f>
        <v>0</v>
      </c>
      <c r="N1548" s="139">
        <f t="shared" si="105"/>
        <v>0</v>
      </c>
    </row>
    <row r="1549" spans="1:14" s="152" customFormat="1">
      <c r="A1549" s="139">
        <v>1543</v>
      </c>
      <c r="B1549" s="100"/>
      <c r="C1549" s="190">
        <f>IF(H1549&lt;&gt;"",COUNTA($H$12:H1549),"")</f>
        <v>884</v>
      </c>
      <c r="D1549" s="15"/>
      <c r="E1549" s="131" t="s">
        <v>130</v>
      </c>
      <c r="F1549" s="83" t="s">
        <v>13</v>
      </c>
      <c r="G1549" s="16">
        <v>4600</v>
      </c>
      <c r="H1549" s="169">
        <v>0</v>
      </c>
      <c r="I1549" s="177">
        <f>IF(ISNUMBER(G1549),ROUND(G1549*H1549,2),"")</f>
        <v>0</v>
      </c>
      <c r="J1549" s="65"/>
      <c r="K1549" s="141">
        <f>Tabela1[[#This Row],[Količina]]-Tabela1[[#This Row],[Cena skupaj]]</f>
        <v>4600</v>
      </c>
      <c r="L1549" s="162">
        <f>IF(Tabela1[[#This Row],[Cena za enoto]]=1,Tabela1[[#This Row],[Količina]],0)</f>
        <v>0</v>
      </c>
      <c r="M1549" s="139">
        <f>Tabela1[[#This Row],[Cena za enoto]]</f>
        <v>0</v>
      </c>
      <c r="N1549" s="139">
        <f t="shared" si="105"/>
        <v>0</v>
      </c>
    </row>
    <row r="1550" spans="1:14" s="152" customFormat="1" ht="22.5">
      <c r="A1550" s="139">
        <v>1544</v>
      </c>
      <c r="B1550" s="100"/>
      <c r="C1550" s="190" t="str">
        <f>IF(H1550&lt;&gt;"",COUNTA($H$12:H1550),"")</f>
        <v/>
      </c>
      <c r="D1550" s="15" t="s">
        <v>3131</v>
      </c>
      <c r="E1550" s="131" t="s">
        <v>79</v>
      </c>
      <c r="F1550" s="83"/>
      <c r="G1550" s="16"/>
      <c r="H1550" s="159"/>
      <c r="I1550" s="177" t="str">
        <f>IF(ISNUMBER(G1550),ROUND(G1550*H1550,2),"")</f>
        <v/>
      </c>
      <c r="J1550" s="65"/>
      <c r="K1550" s="141"/>
      <c r="L1550" s="162">
        <f>IF(Tabela1[[#This Row],[Cena za enoto]]=1,Tabela1[[#This Row],[Količina]],0)</f>
        <v>0</v>
      </c>
      <c r="M1550" s="139">
        <f>Tabela1[[#This Row],[Cena za enoto]]</f>
        <v>0</v>
      </c>
      <c r="N1550" s="139">
        <f t="shared" ref="N1550:N1613" si="108">L1550*M1550</f>
        <v>0</v>
      </c>
    </row>
    <row r="1551" spans="1:14" s="152" customFormat="1">
      <c r="A1551" s="139">
        <v>1545</v>
      </c>
      <c r="B1551" s="100"/>
      <c r="C1551" s="190">
        <f>IF(H1551&lt;&gt;"",COUNTA($H$12:H1551),"")</f>
        <v>885</v>
      </c>
      <c r="D1551" s="15"/>
      <c r="E1551" s="131" t="s">
        <v>130</v>
      </c>
      <c r="F1551" s="83" t="s">
        <v>13</v>
      </c>
      <c r="G1551" s="16">
        <v>20500</v>
      </c>
      <c r="H1551" s="169">
        <v>0</v>
      </c>
      <c r="I1551" s="177">
        <f>IF(ISNUMBER(G1551),ROUND(G1551*H1551,2),"")</f>
        <v>0</v>
      </c>
      <c r="J1551" s="65"/>
      <c r="K1551" s="141">
        <f>Tabela1[[#This Row],[Količina]]-Tabela1[[#This Row],[Cena skupaj]]</f>
        <v>20500</v>
      </c>
      <c r="L1551" s="162">
        <f>IF(Tabela1[[#This Row],[Cena za enoto]]=1,Tabela1[[#This Row],[Količina]],0)</f>
        <v>0</v>
      </c>
      <c r="M1551" s="139">
        <f>Tabela1[[#This Row],[Cena za enoto]]</f>
        <v>0</v>
      </c>
      <c r="N1551" s="139">
        <f t="shared" si="108"/>
        <v>0</v>
      </c>
    </row>
    <row r="1552" spans="1:14" s="145" customFormat="1">
      <c r="A1552" s="139">
        <v>1546</v>
      </c>
      <c r="B1552" s="103">
        <v>4</v>
      </c>
      <c r="C1552" s="207" t="str">
        <f>IF(H1552&lt;&gt;"",COUNTA($H$12:H1552),"")</f>
        <v/>
      </c>
      <c r="D1552" s="84"/>
      <c r="E1552" s="208" t="s">
        <v>3132</v>
      </c>
      <c r="F1552" s="122"/>
      <c r="G1552" s="86"/>
      <c r="H1552" s="168"/>
      <c r="I1552" s="210">
        <f>SUM(I1553:I1565)</f>
        <v>0</v>
      </c>
      <c r="J1552" s="58"/>
      <c r="K1552" s="141">
        <f>Tabela1[[#This Row],[Količina]]-Tabela1[[#This Row],[Cena skupaj]]</f>
        <v>0</v>
      </c>
      <c r="L1552" s="162">
        <f>IF(Tabela1[[#This Row],[Cena za enoto]]=1,Tabela1[[#This Row],[Količina]],0)</f>
        <v>0</v>
      </c>
      <c r="M1552" s="139">
        <f>Tabela1[[#This Row],[Cena za enoto]]</f>
        <v>0</v>
      </c>
      <c r="N1552" s="139">
        <f t="shared" si="108"/>
        <v>0</v>
      </c>
    </row>
    <row r="1553" spans="1:14" s="152" customFormat="1" ht="33.75">
      <c r="A1553" s="139">
        <v>1547</v>
      </c>
      <c r="B1553" s="100"/>
      <c r="C1553" s="190" t="str">
        <f>IF(H1553&lt;&gt;"",COUNTA($H$12:H1553),"")</f>
        <v/>
      </c>
      <c r="D1553" s="15"/>
      <c r="E1553" s="131" t="s">
        <v>3133</v>
      </c>
      <c r="F1553" s="83"/>
      <c r="G1553" s="16"/>
      <c r="H1553" s="159"/>
      <c r="I1553" s="177" t="str">
        <f t="shared" ref="I1553:I1565" si="109">IF(ISNUMBER(G1553),ROUND(G1553*H1553,2),"")</f>
        <v/>
      </c>
      <c r="J1553" s="65"/>
      <c r="K1553" s="141"/>
      <c r="L1553" s="162">
        <f>IF(Tabela1[[#This Row],[Cena za enoto]]=1,Tabela1[[#This Row],[Količina]],0)</f>
        <v>0</v>
      </c>
      <c r="M1553" s="139">
        <f>Tabela1[[#This Row],[Cena za enoto]]</f>
        <v>0</v>
      </c>
      <c r="N1553" s="139">
        <f t="shared" si="108"/>
        <v>0</v>
      </c>
    </row>
    <row r="1554" spans="1:14" s="152" customFormat="1" ht="22.5">
      <c r="A1554" s="139">
        <v>1548</v>
      </c>
      <c r="B1554" s="100"/>
      <c r="C1554" s="190" t="str">
        <f>IF(H1554&lt;&gt;"",COUNTA($H$12:H1554),"")</f>
        <v/>
      </c>
      <c r="D1554" s="15" t="s">
        <v>3134</v>
      </c>
      <c r="E1554" s="131" t="s">
        <v>928</v>
      </c>
      <c r="F1554" s="83"/>
      <c r="G1554" s="16"/>
      <c r="H1554" s="159"/>
      <c r="I1554" s="177" t="str">
        <f t="shared" si="109"/>
        <v/>
      </c>
      <c r="J1554" s="65"/>
      <c r="K1554" s="141"/>
      <c r="L1554" s="162">
        <f>IF(Tabela1[[#This Row],[Cena za enoto]]=1,Tabela1[[#This Row],[Količina]],0)</f>
        <v>0</v>
      </c>
      <c r="M1554" s="139">
        <f>Tabela1[[#This Row],[Cena za enoto]]</f>
        <v>0</v>
      </c>
      <c r="N1554" s="139">
        <f t="shared" si="108"/>
        <v>0</v>
      </c>
    </row>
    <row r="1555" spans="1:14" s="152" customFormat="1">
      <c r="A1555" s="139">
        <v>1549</v>
      </c>
      <c r="B1555" s="100"/>
      <c r="C1555" s="190">
        <f>IF(H1555&lt;&gt;"",COUNTA($H$12:H1555),"")</f>
        <v>886</v>
      </c>
      <c r="D1555" s="15"/>
      <c r="E1555" s="131" t="s">
        <v>119</v>
      </c>
      <c r="F1555" s="83" t="s">
        <v>7</v>
      </c>
      <c r="G1555" s="16">
        <v>20</v>
      </c>
      <c r="H1555" s="169">
        <v>0</v>
      </c>
      <c r="I1555" s="177">
        <f t="shared" si="109"/>
        <v>0</v>
      </c>
      <c r="J1555" s="65"/>
      <c r="K1555" s="141">
        <f>Tabela1[[#This Row],[Količina]]-Tabela1[[#This Row],[Cena skupaj]]</f>
        <v>20</v>
      </c>
      <c r="L1555" s="162">
        <f>IF(Tabela1[[#This Row],[Cena za enoto]]=1,Tabela1[[#This Row],[Količina]],0)</f>
        <v>0</v>
      </c>
      <c r="M1555" s="139">
        <f>Tabela1[[#This Row],[Cena za enoto]]</f>
        <v>0</v>
      </c>
      <c r="N1555" s="139">
        <f t="shared" si="108"/>
        <v>0</v>
      </c>
    </row>
    <row r="1556" spans="1:14" s="152" customFormat="1" ht="22.5">
      <c r="A1556" s="139">
        <v>1550</v>
      </c>
      <c r="B1556" s="100"/>
      <c r="C1556" s="190">
        <f>IF(H1556&lt;&gt;"",COUNTA($H$12:H1556),"")</f>
        <v>887</v>
      </c>
      <c r="D1556" s="15" t="s">
        <v>3135</v>
      </c>
      <c r="E1556" s="131" t="s">
        <v>929</v>
      </c>
      <c r="F1556" s="83" t="s">
        <v>7</v>
      </c>
      <c r="G1556" s="16">
        <v>10</v>
      </c>
      <c r="H1556" s="169">
        <v>0</v>
      </c>
      <c r="I1556" s="177">
        <f t="shared" si="109"/>
        <v>0</v>
      </c>
      <c r="J1556" s="65"/>
      <c r="K1556" s="141">
        <f>Tabela1[[#This Row],[Količina]]-Tabela1[[#This Row],[Cena skupaj]]</f>
        <v>10</v>
      </c>
      <c r="L1556" s="162">
        <f>IF(Tabela1[[#This Row],[Cena za enoto]]=1,Tabela1[[#This Row],[Količina]],0)</f>
        <v>0</v>
      </c>
      <c r="M1556" s="139">
        <f>Tabela1[[#This Row],[Cena za enoto]]</f>
        <v>0</v>
      </c>
      <c r="N1556" s="139">
        <f t="shared" si="108"/>
        <v>0</v>
      </c>
    </row>
    <row r="1557" spans="1:14" s="152" customFormat="1">
      <c r="A1557" s="139">
        <v>1551</v>
      </c>
      <c r="B1557" s="100"/>
      <c r="C1557" s="190" t="str">
        <f>IF(H1557&lt;&gt;"",COUNTA($H$12:H1557),"")</f>
        <v/>
      </c>
      <c r="D1557" s="15"/>
      <c r="E1557" s="131" t="s">
        <v>3136</v>
      </c>
      <c r="F1557" s="83"/>
      <c r="G1557" s="16"/>
      <c r="H1557" s="159"/>
      <c r="I1557" s="177" t="str">
        <f t="shared" si="109"/>
        <v/>
      </c>
      <c r="J1557" s="65"/>
      <c r="K1557" s="141"/>
      <c r="L1557" s="162">
        <f>IF(Tabela1[[#This Row],[Cena za enoto]]=1,Tabela1[[#This Row],[Količina]],0)</f>
        <v>0</v>
      </c>
      <c r="M1557" s="139">
        <f>Tabela1[[#This Row],[Cena za enoto]]</f>
        <v>0</v>
      </c>
      <c r="N1557" s="139">
        <f t="shared" si="108"/>
        <v>0</v>
      </c>
    </row>
    <row r="1558" spans="1:14" s="152" customFormat="1" ht="22.5">
      <c r="A1558" s="139">
        <v>1552</v>
      </c>
      <c r="B1558" s="100"/>
      <c r="C1558" s="190" t="str">
        <f>IF(H1558&lt;&gt;"",COUNTA($H$12:H1558),"")</f>
        <v/>
      </c>
      <c r="D1558" s="15" t="s">
        <v>3137</v>
      </c>
      <c r="E1558" s="131" t="s">
        <v>930</v>
      </c>
      <c r="F1558" s="83"/>
      <c r="G1558" s="16"/>
      <c r="H1558" s="159"/>
      <c r="I1558" s="177" t="str">
        <f t="shared" si="109"/>
        <v/>
      </c>
      <c r="J1558" s="65"/>
      <c r="K1558" s="141"/>
      <c r="L1558" s="162">
        <f>IF(Tabela1[[#This Row],[Cena za enoto]]=1,Tabela1[[#This Row],[Količina]],0)</f>
        <v>0</v>
      </c>
      <c r="M1558" s="139">
        <f>Tabela1[[#This Row],[Cena za enoto]]</f>
        <v>0</v>
      </c>
      <c r="N1558" s="139">
        <f t="shared" si="108"/>
        <v>0</v>
      </c>
    </row>
    <row r="1559" spans="1:14" s="152" customFormat="1" ht="33.75">
      <c r="A1559" s="139">
        <v>1553</v>
      </c>
      <c r="B1559" s="100"/>
      <c r="C1559" s="190">
        <f>IF(H1559&lt;&gt;"",COUNTA($H$12:H1559),"")</f>
        <v>888</v>
      </c>
      <c r="D1559" s="15"/>
      <c r="E1559" s="131" t="s">
        <v>3086</v>
      </c>
      <c r="F1559" s="83" t="s">
        <v>7</v>
      </c>
      <c r="G1559" s="16">
        <v>6</v>
      </c>
      <c r="H1559" s="169">
        <v>0</v>
      </c>
      <c r="I1559" s="177">
        <f t="shared" si="109"/>
        <v>0</v>
      </c>
      <c r="J1559" s="65"/>
      <c r="K1559" s="141">
        <f>Tabela1[[#This Row],[Količina]]-Tabela1[[#This Row],[Cena skupaj]]</f>
        <v>6</v>
      </c>
      <c r="L1559" s="162">
        <f>IF(Tabela1[[#This Row],[Cena za enoto]]=1,Tabela1[[#This Row],[Količina]],0)</f>
        <v>0</v>
      </c>
      <c r="M1559" s="139">
        <f>Tabela1[[#This Row],[Cena za enoto]]</f>
        <v>0</v>
      </c>
      <c r="N1559" s="139">
        <f t="shared" si="108"/>
        <v>0</v>
      </c>
    </row>
    <row r="1560" spans="1:14" s="152" customFormat="1">
      <c r="A1560" s="139">
        <v>1554</v>
      </c>
      <c r="B1560" s="100"/>
      <c r="C1560" s="190">
        <f>IF(H1560&lt;&gt;"",COUNTA($H$12:H1560),"")</f>
        <v>889</v>
      </c>
      <c r="D1560" s="15" t="s">
        <v>3138</v>
      </c>
      <c r="E1560" s="131" t="s">
        <v>53</v>
      </c>
      <c r="F1560" s="83" t="s">
        <v>7</v>
      </c>
      <c r="G1560" s="16">
        <v>76</v>
      </c>
      <c r="H1560" s="169">
        <v>0</v>
      </c>
      <c r="I1560" s="177">
        <f t="shared" si="109"/>
        <v>0</v>
      </c>
      <c r="J1560" s="65"/>
      <c r="K1560" s="141">
        <f>Tabela1[[#This Row],[Količina]]-Tabela1[[#This Row],[Cena skupaj]]</f>
        <v>76</v>
      </c>
      <c r="L1560" s="162">
        <f>IF(Tabela1[[#This Row],[Cena za enoto]]=1,Tabela1[[#This Row],[Količina]],0)</f>
        <v>0</v>
      </c>
      <c r="M1560" s="139">
        <f>Tabela1[[#This Row],[Cena za enoto]]</f>
        <v>0</v>
      </c>
      <c r="N1560" s="139">
        <f t="shared" si="108"/>
        <v>0</v>
      </c>
    </row>
    <row r="1561" spans="1:14" s="152" customFormat="1" ht="22.5">
      <c r="A1561" s="139">
        <v>1555</v>
      </c>
      <c r="B1561" s="100"/>
      <c r="C1561" s="190" t="str">
        <f>IF(H1561&lt;&gt;"",COUNTA($H$12:H1561),"")</f>
        <v/>
      </c>
      <c r="D1561" s="15"/>
      <c r="E1561" s="131" t="s">
        <v>3139</v>
      </c>
      <c r="F1561" s="83"/>
      <c r="G1561" s="16"/>
      <c r="H1561" s="159"/>
      <c r="I1561" s="177" t="str">
        <f t="shared" si="109"/>
        <v/>
      </c>
      <c r="J1561" s="65"/>
      <c r="K1561" s="141"/>
      <c r="L1561" s="162">
        <f>IF(Tabela1[[#This Row],[Cena za enoto]]=1,Tabela1[[#This Row],[Količina]],0)</f>
        <v>0</v>
      </c>
      <c r="M1561" s="139">
        <f>Tabela1[[#This Row],[Cena za enoto]]</f>
        <v>0</v>
      </c>
      <c r="N1561" s="139">
        <f t="shared" si="108"/>
        <v>0</v>
      </c>
    </row>
    <row r="1562" spans="1:14" s="152" customFormat="1">
      <c r="A1562" s="139">
        <v>1556</v>
      </c>
      <c r="B1562" s="100"/>
      <c r="C1562" s="190">
        <f>IF(H1562&lt;&gt;"",COUNTA($H$12:H1562),"")</f>
        <v>890</v>
      </c>
      <c r="D1562" s="15" t="s">
        <v>3140</v>
      </c>
      <c r="E1562" s="131" t="s">
        <v>923</v>
      </c>
      <c r="F1562" s="83" t="s">
        <v>7</v>
      </c>
      <c r="G1562" s="16">
        <v>74.099999999999994</v>
      </c>
      <c r="H1562" s="169">
        <v>0</v>
      </c>
      <c r="I1562" s="177">
        <f t="shared" si="109"/>
        <v>0</v>
      </c>
      <c r="J1562" s="65"/>
      <c r="K1562" s="141">
        <f>Tabela1[[#This Row],[Količina]]-Tabela1[[#This Row],[Cena skupaj]]</f>
        <v>74.099999999999994</v>
      </c>
      <c r="L1562" s="162">
        <f>IF(Tabela1[[#This Row],[Cena za enoto]]=1,Tabela1[[#This Row],[Količina]],0)</f>
        <v>0</v>
      </c>
      <c r="M1562" s="139">
        <f>Tabela1[[#This Row],[Cena za enoto]]</f>
        <v>0</v>
      </c>
      <c r="N1562" s="139">
        <f t="shared" si="108"/>
        <v>0</v>
      </c>
    </row>
    <row r="1563" spans="1:14" s="152" customFormat="1" ht="22.5">
      <c r="A1563" s="139">
        <v>1557</v>
      </c>
      <c r="B1563" s="100"/>
      <c r="C1563" s="190" t="str">
        <f>IF(H1563&lt;&gt;"",COUNTA($H$12:H1563),"")</f>
        <v/>
      </c>
      <c r="D1563" s="15"/>
      <c r="E1563" s="131" t="s">
        <v>3141</v>
      </c>
      <c r="F1563" s="83"/>
      <c r="G1563" s="16"/>
      <c r="H1563" s="159"/>
      <c r="I1563" s="177" t="str">
        <f t="shared" si="109"/>
        <v/>
      </c>
      <c r="J1563" s="65"/>
      <c r="K1563" s="141"/>
      <c r="L1563" s="162">
        <f>IF(Tabela1[[#This Row],[Cena za enoto]]=1,Tabela1[[#This Row],[Količina]],0)</f>
        <v>0</v>
      </c>
      <c r="M1563" s="139">
        <f>Tabela1[[#This Row],[Cena za enoto]]</f>
        <v>0</v>
      </c>
      <c r="N1563" s="139">
        <f t="shared" si="108"/>
        <v>0</v>
      </c>
    </row>
    <row r="1564" spans="1:14" s="152" customFormat="1" ht="22.5">
      <c r="A1564" s="139">
        <v>1558</v>
      </c>
      <c r="B1564" s="100"/>
      <c r="C1564" s="190">
        <f>IF(H1564&lt;&gt;"",COUNTA($H$12:H1564),"")</f>
        <v>891</v>
      </c>
      <c r="D1564" s="15" t="s">
        <v>3142</v>
      </c>
      <c r="E1564" s="131" t="s">
        <v>54</v>
      </c>
      <c r="F1564" s="83" t="s">
        <v>7</v>
      </c>
      <c r="G1564" s="16">
        <v>28</v>
      </c>
      <c r="H1564" s="169">
        <v>0</v>
      </c>
      <c r="I1564" s="177">
        <f t="shared" si="109"/>
        <v>0</v>
      </c>
      <c r="J1564" s="65"/>
      <c r="K1564" s="141">
        <f>Tabela1[[#This Row],[Količina]]-Tabela1[[#This Row],[Cena skupaj]]</f>
        <v>28</v>
      </c>
      <c r="L1564" s="162">
        <f>IF(Tabela1[[#This Row],[Cena za enoto]]=1,Tabela1[[#This Row],[Količina]],0)</f>
        <v>0</v>
      </c>
      <c r="M1564" s="139">
        <f>Tabela1[[#This Row],[Cena za enoto]]</f>
        <v>0</v>
      </c>
      <c r="N1564" s="139">
        <f t="shared" si="108"/>
        <v>0</v>
      </c>
    </row>
    <row r="1565" spans="1:14" s="152" customFormat="1" ht="22.5">
      <c r="A1565" s="139">
        <v>1559</v>
      </c>
      <c r="B1565" s="100"/>
      <c r="C1565" s="190" t="str">
        <f>IF(H1565&lt;&gt;"",COUNTA($H$12:H1565),"")</f>
        <v/>
      </c>
      <c r="D1565" s="15"/>
      <c r="E1565" s="131" t="s">
        <v>927</v>
      </c>
      <c r="F1565" s="83"/>
      <c r="G1565" s="16"/>
      <c r="H1565" s="159"/>
      <c r="I1565" s="177" t="str">
        <f t="shared" si="109"/>
        <v/>
      </c>
      <c r="J1565" s="65"/>
      <c r="K1565" s="141"/>
      <c r="L1565" s="162">
        <f>IF(Tabela1[[#This Row],[Cena za enoto]]=1,Tabela1[[#This Row],[Količina]],0)</f>
        <v>0</v>
      </c>
      <c r="M1565" s="139">
        <f>Tabela1[[#This Row],[Cena za enoto]]</f>
        <v>0</v>
      </c>
      <c r="N1565" s="139">
        <f t="shared" si="108"/>
        <v>0</v>
      </c>
    </row>
    <row r="1566" spans="1:14" s="145" customFormat="1">
      <c r="A1566" s="139">
        <v>1560</v>
      </c>
      <c r="B1566" s="103">
        <v>4</v>
      </c>
      <c r="C1566" s="207" t="str">
        <f>IF(H1566&lt;&gt;"",COUNTA($H$12:H1566),"")</f>
        <v/>
      </c>
      <c r="D1566" s="84"/>
      <c r="E1566" s="208" t="s">
        <v>3143</v>
      </c>
      <c r="F1566" s="122"/>
      <c r="G1566" s="86"/>
      <c r="H1566" s="168"/>
      <c r="I1566" s="210">
        <f>SUM(I1567:I1594)</f>
        <v>0</v>
      </c>
      <c r="J1566" s="58"/>
      <c r="K1566" s="141">
        <f>Tabela1[[#This Row],[Količina]]-Tabela1[[#This Row],[Cena skupaj]]</f>
        <v>0</v>
      </c>
      <c r="L1566" s="162">
        <f>IF(Tabela1[[#This Row],[Cena za enoto]]=1,Tabela1[[#This Row],[Količina]],0)</f>
        <v>0</v>
      </c>
      <c r="M1566" s="139">
        <f>Tabela1[[#This Row],[Cena za enoto]]</f>
        <v>0</v>
      </c>
      <c r="N1566" s="139">
        <f t="shared" si="108"/>
        <v>0</v>
      </c>
    </row>
    <row r="1567" spans="1:14" s="152" customFormat="1" ht="22.5">
      <c r="A1567" s="139">
        <v>1561</v>
      </c>
      <c r="B1567" s="100"/>
      <c r="C1567" s="190">
        <f>IF(H1567&lt;&gt;"",COUNTA($H$12:H1567),"")</f>
        <v>892</v>
      </c>
      <c r="D1567" s="15" t="s">
        <v>3144</v>
      </c>
      <c r="E1567" s="131" t="s">
        <v>933</v>
      </c>
      <c r="F1567" s="83" t="s">
        <v>6</v>
      </c>
      <c r="G1567" s="16">
        <v>32</v>
      </c>
      <c r="H1567" s="169">
        <v>0</v>
      </c>
      <c r="I1567" s="177">
        <f t="shared" ref="I1567:I1593" si="110">IF(ISNUMBER(G1567),ROUND(G1567*H1567,2),"")</f>
        <v>0</v>
      </c>
      <c r="J1567" s="65"/>
      <c r="K1567" s="141">
        <f>Tabela1[[#This Row],[Količina]]-Tabela1[[#This Row],[Cena skupaj]]</f>
        <v>32</v>
      </c>
      <c r="L1567" s="162">
        <f>IF(Tabela1[[#This Row],[Cena za enoto]]=1,Tabela1[[#This Row],[Količina]],0)</f>
        <v>0</v>
      </c>
      <c r="M1567" s="139">
        <f>Tabela1[[#This Row],[Cena za enoto]]</f>
        <v>0</v>
      </c>
      <c r="N1567" s="139">
        <f t="shared" si="108"/>
        <v>0</v>
      </c>
    </row>
    <row r="1568" spans="1:14" s="152" customFormat="1" ht="22.5">
      <c r="A1568" s="139">
        <v>1562</v>
      </c>
      <c r="B1568" s="100"/>
      <c r="C1568" s="190" t="str">
        <f>IF(H1568&lt;&gt;"",COUNTA($H$12:H1568),"")</f>
        <v/>
      </c>
      <c r="D1568" s="15"/>
      <c r="E1568" s="131" t="s">
        <v>3145</v>
      </c>
      <c r="F1568" s="83"/>
      <c r="G1568" s="16"/>
      <c r="H1568" s="159"/>
      <c r="I1568" s="177" t="str">
        <f t="shared" si="110"/>
        <v/>
      </c>
      <c r="J1568" s="65"/>
      <c r="K1568" s="141"/>
      <c r="L1568" s="162">
        <f>IF(Tabela1[[#This Row],[Cena za enoto]]=1,Tabela1[[#This Row],[Količina]],0)</f>
        <v>0</v>
      </c>
      <c r="M1568" s="139">
        <f>Tabela1[[#This Row],[Cena za enoto]]</f>
        <v>0</v>
      </c>
      <c r="N1568" s="139">
        <f t="shared" si="108"/>
        <v>0</v>
      </c>
    </row>
    <row r="1569" spans="1:14" s="152" customFormat="1" ht="22.5">
      <c r="A1569" s="139">
        <v>1563</v>
      </c>
      <c r="B1569" s="100"/>
      <c r="C1569" s="190" t="str">
        <f>IF(H1569&lt;&gt;"",COUNTA($H$12:H1569),"")</f>
        <v/>
      </c>
      <c r="D1569" s="15" t="s">
        <v>3146</v>
      </c>
      <c r="E1569" s="131" t="s">
        <v>933</v>
      </c>
      <c r="F1569" s="83"/>
      <c r="G1569" s="16"/>
      <c r="H1569" s="159"/>
      <c r="I1569" s="177" t="str">
        <f t="shared" si="110"/>
        <v/>
      </c>
      <c r="J1569" s="65"/>
      <c r="K1569" s="141"/>
      <c r="L1569" s="162">
        <f>IF(Tabela1[[#This Row],[Cena za enoto]]=1,Tabela1[[#This Row],[Količina]],0)</f>
        <v>0</v>
      </c>
      <c r="M1569" s="139">
        <f>Tabela1[[#This Row],[Cena za enoto]]</f>
        <v>0</v>
      </c>
      <c r="N1569" s="139">
        <f t="shared" si="108"/>
        <v>0</v>
      </c>
    </row>
    <row r="1570" spans="1:14" s="152" customFormat="1" ht="33.75">
      <c r="A1570" s="139">
        <v>1564</v>
      </c>
      <c r="B1570" s="100"/>
      <c r="C1570" s="190" t="str">
        <f>IF(H1570&lt;&gt;"",COUNTA($H$12:H1570),"")</f>
        <v/>
      </c>
      <c r="D1570" s="15"/>
      <c r="E1570" s="131" t="s">
        <v>936</v>
      </c>
      <c r="F1570" s="83"/>
      <c r="G1570" s="16"/>
      <c r="H1570" s="159"/>
      <c r="I1570" s="177" t="str">
        <f t="shared" si="110"/>
        <v/>
      </c>
      <c r="J1570" s="65"/>
      <c r="K1570" s="141"/>
      <c r="L1570" s="162">
        <f>IF(Tabela1[[#This Row],[Cena za enoto]]=1,Tabela1[[#This Row],[Količina]],0)</f>
        <v>0</v>
      </c>
      <c r="M1570" s="139">
        <f>Tabela1[[#This Row],[Cena za enoto]]</f>
        <v>0</v>
      </c>
      <c r="N1570" s="139">
        <f t="shared" si="108"/>
        <v>0</v>
      </c>
    </row>
    <row r="1571" spans="1:14" s="152" customFormat="1">
      <c r="A1571" s="139">
        <v>1565</v>
      </c>
      <c r="B1571" s="100"/>
      <c r="C1571" s="190">
        <f>IF(H1571&lt;&gt;"",COUNTA($H$12:H1571),"")</f>
        <v>893</v>
      </c>
      <c r="D1571" s="15"/>
      <c r="E1571" s="131" t="s">
        <v>3147</v>
      </c>
      <c r="F1571" s="83" t="s">
        <v>14</v>
      </c>
      <c r="G1571" s="16">
        <v>132</v>
      </c>
      <c r="H1571" s="169">
        <v>0</v>
      </c>
      <c r="I1571" s="177">
        <f t="shared" si="110"/>
        <v>0</v>
      </c>
      <c r="J1571" s="65"/>
      <c r="K1571" s="141">
        <f>Tabela1[[#This Row],[Količina]]-Tabela1[[#This Row],[Cena skupaj]]</f>
        <v>132</v>
      </c>
      <c r="L1571" s="162">
        <f>IF(Tabela1[[#This Row],[Cena za enoto]]=1,Tabela1[[#This Row],[Količina]],0)</f>
        <v>0</v>
      </c>
      <c r="M1571" s="139">
        <f>Tabela1[[#This Row],[Cena za enoto]]</f>
        <v>0</v>
      </c>
      <c r="N1571" s="139">
        <f t="shared" si="108"/>
        <v>0</v>
      </c>
    </row>
    <row r="1572" spans="1:14" s="152" customFormat="1" ht="22.5">
      <c r="A1572" s="139">
        <v>1566</v>
      </c>
      <c r="B1572" s="100"/>
      <c r="C1572" s="190" t="str">
        <f>IF(H1572&lt;&gt;"",COUNTA($H$12:H1572),"")</f>
        <v/>
      </c>
      <c r="D1572" s="15" t="s">
        <v>3148</v>
      </c>
      <c r="E1572" s="131" t="s">
        <v>933</v>
      </c>
      <c r="F1572" s="83"/>
      <c r="G1572" s="16"/>
      <c r="H1572" s="159"/>
      <c r="I1572" s="177" t="str">
        <f t="shared" si="110"/>
        <v/>
      </c>
      <c r="J1572" s="65"/>
      <c r="K1572" s="141"/>
      <c r="L1572" s="162">
        <f>IF(Tabela1[[#This Row],[Cena za enoto]]=1,Tabela1[[#This Row],[Količina]],0)</f>
        <v>0</v>
      </c>
      <c r="M1572" s="139">
        <f>Tabela1[[#This Row],[Cena za enoto]]</f>
        <v>0</v>
      </c>
      <c r="N1572" s="139">
        <f t="shared" si="108"/>
        <v>0</v>
      </c>
    </row>
    <row r="1573" spans="1:14" s="152" customFormat="1" ht="33.75">
      <c r="A1573" s="139">
        <v>1567</v>
      </c>
      <c r="B1573" s="100"/>
      <c r="C1573" s="190" t="str">
        <f>IF(H1573&lt;&gt;"",COUNTA($H$12:H1573),"")</f>
        <v/>
      </c>
      <c r="D1573" s="15"/>
      <c r="E1573" s="131" t="s">
        <v>939</v>
      </c>
      <c r="F1573" s="83"/>
      <c r="G1573" s="16"/>
      <c r="H1573" s="159"/>
      <c r="I1573" s="177" t="str">
        <f t="shared" si="110"/>
        <v/>
      </c>
      <c r="J1573" s="65"/>
      <c r="K1573" s="141"/>
      <c r="L1573" s="162">
        <f>IF(Tabela1[[#This Row],[Cena za enoto]]=1,Tabela1[[#This Row],[Količina]],0)</f>
        <v>0</v>
      </c>
      <c r="M1573" s="139">
        <f>Tabela1[[#This Row],[Cena za enoto]]</f>
        <v>0</v>
      </c>
      <c r="N1573" s="139">
        <f t="shared" si="108"/>
        <v>0</v>
      </c>
    </row>
    <row r="1574" spans="1:14" s="152" customFormat="1">
      <c r="A1574" s="139">
        <v>1568</v>
      </c>
      <c r="B1574" s="100"/>
      <c r="C1574" s="190">
        <f>IF(H1574&lt;&gt;"",COUNTA($H$12:H1574),"")</f>
        <v>894</v>
      </c>
      <c r="D1574" s="15"/>
      <c r="E1574" s="131" t="s">
        <v>3149</v>
      </c>
      <c r="F1574" s="83" t="s">
        <v>14</v>
      </c>
      <c r="G1574" s="16">
        <v>144</v>
      </c>
      <c r="H1574" s="169">
        <v>0</v>
      </c>
      <c r="I1574" s="177">
        <f t="shared" si="110"/>
        <v>0</v>
      </c>
      <c r="J1574" s="65"/>
      <c r="K1574" s="141">
        <f>Tabela1[[#This Row],[Količina]]-Tabela1[[#This Row],[Cena skupaj]]</f>
        <v>144</v>
      </c>
      <c r="L1574" s="162">
        <f>IF(Tabela1[[#This Row],[Cena za enoto]]=1,Tabela1[[#This Row],[Količina]],0)</f>
        <v>0</v>
      </c>
      <c r="M1574" s="139">
        <f>Tabela1[[#This Row],[Cena za enoto]]</f>
        <v>0</v>
      </c>
      <c r="N1574" s="139">
        <f t="shared" si="108"/>
        <v>0</v>
      </c>
    </row>
    <row r="1575" spans="1:14" s="152" customFormat="1">
      <c r="A1575" s="139">
        <v>1569</v>
      </c>
      <c r="B1575" s="100"/>
      <c r="C1575" s="190">
        <f>IF(H1575&lt;&gt;"",COUNTA($H$12:H1575),"")</f>
        <v>895</v>
      </c>
      <c r="D1575" s="15" t="s">
        <v>3150</v>
      </c>
      <c r="E1575" s="131" t="s">
        <v>942</v>
      </c>
      <c r="F1575" s="83" t="s">
        <v>6</v>
      </c>
      <c r="G1575" s="16">
        <v>39</v>
      </c>
      <c r="H1575" s="169">
        <v>0</v>
      </c>
      <c r="I1575" s="177">
        <f t="shared" si="110"/>
        <v>0</v>
      </c>
      <c r="J1575" s="65"/>
      <c r="K1575" s="141">
        <f>Tabela1[[#This Row],[Količina]]-Tabela1[[#This Row],[Cena skupaj]]</f>
        <v>39</v>
      </c>
      <c r="L1575" s="162">
        <f>IF(Tabela1[[#This Row],[Cena za enoto]]=1,Tabela1[[#This Row],[Količina]],0)</f>
        <v>0</v>
      </c>
      <c r="M1575" s="139">
        <f>Tabela1[[#This Row],[Cena za enoto]]</f>
        <v>0</v>
      </c>
      <c r="N1575" s="139">
        <f t="shared" si="108"/>
        <v>0</v>
      </c>
    </row>
    <row r="1576" spans="1:14" s="152" customFormat="1" ht="33.75">
      <c r="A1576" s="139">
        <v>1570</v>
      </c>
      <c r="B1576" s="100"/>
      <c r="C1576" s="190" t="str">
        <f>IF(H1576&lt;&gt;"",COUNTA($H$12:H1576),"")</f>
        <v/>
      </c>
      <c r="D1576" s="15"/>
      <c r="E1576" s="131" t="s">
        <v>3151</v>
      </c>
      <c r="F1576" s="83"/>
      <c r="G1576" s="16"/>
      <c r="H1576" s="159"/>
      <c r="I1576" s="177" t="str">
        <f t="shared" si="110"/>
        <v/>
      </c>
      <c r="J1576" s="65"/>
      <c r="K1576" s="141"/>
      <c r="L1576" s="162">
        <f>IF(Tabela1[[#This Row],[Cena za enoto]]=1,Tabela1[[#This Row],[Količina]],0)</f>
        <v>0</v>
      </c>
      <c r="M1576" s="139">
        <f>Tabela1[[#This Row],[Cena za enoto]]</f>
        <v>0</v>
      </c>
      <c r="N1576" s="139">
        <f t="shared" si="108"/>
        <v>0</v>
      </c>
    </row>
    <row r="1577" spans="1:14" s="152" customFormat="1">
      <c r="A1577" s="139">
        <v>1571</v>
      </c>
      <c r="B1577" s="100"/>
      <c r="C1577" s="190" t="str">
        <f>IF(H1577&lt;&gt;"",COUNTA($H$12:H1577),"")</f>
        <v/>
      </c>
      <c r="D1577" s="15" t="s">
        <v>3152</v>
      </c>
      <c r="E1577" s="131" t="s">
        <v>945</v>
      </c>
      <c r="F1577" s="83"/>
      <c r="G1577" s="16"/>
      <c r="H1577" s="159"/>
      <c r="I1577" s="177" t="str">
        <f t="shared" si="110"/>
        <v/>
      </c>
      <c r="J1577" s="65"/>
      <c r="K1577" s="141"/>
      <c r="L1577" s="162">
        <f>IF(Tabela1[[#This Row],[Cena za enoto]]=1,Tabela1[[#This Row],[Količina]],0)</f>
        <v>0</v>
      </c>
      <c r="M1577" s="139">
        <f>Tabela1[[#This Row],[Cena za enoto]]</f>
        <v>0</v>
      </c>
      <c r="N1577" s="139">
        <f t="shared" si="108"/>
        <v>0</v>
      </c>
    </row>
    <row r="1578" spans="1:14" s="152" customFormat="1" ht="33.75">
      <c r="A1578" s="139">
        <v>1572</v>
      </c>
      <c r="B1578" s="100"/>
      <c r="C1578" s="190">
        <f>IF(H1578&lt;&gt;"",COUNTA($H$12:H1578),"")</f>
        <v>896</v>
      </c>
      <c r="D1578" s="15"/>
      <c r="E1578" s="131" t="s">
        <v>120</v>
      </c>
      <c r="F1578" s="83" t="s">
        <v>14</v>
      </c>
      <c r="G1578" s="16">
        <v>77</v>
      </c>
      <c r="H1578" s="169">
        <v>0</v>
      </c>
      <c r="I1578" s="177">
        <f t="shared" si="110"/>
        <v>0</v>
      </c>
      <c r="J1578" s="65"/>
      <c r="K1578" s="141">
        <f>Tabela1[[#This Row],[Količina]]-Tabela1[[#This Row],[Cena skupaj]]</f>
        <v>77</v>
      </c>
      <c r="L1578" s="162">
        <f>IF(Tabela1[[#This Row],[Cena za enoto]]=1,Tabela1[[#This Row],[Količina]],0)</f>
        <v>0</v>
      </c>
      <c r="M1578" s="139">
        <f>Tabela1[[#This Row],[Cena za enoto]]</f>
        <v>0</v>
      </c>
      <c r="N1578" s="139">
        <f t="shared" si="108"/>
        <v>0</v>
      </c>
    </row>
    <row r="1579" spans="1:14" s="152" customFormat="1" ht="22.5">
      <c r="A1579" s="139">
        <v>1573</v>
      </c>
      <c r="B1579" s="100"/>
      <c r="C1579" s="190" t="str">
        <f>IF(H1579&lt;&gt;"",COUNTA($H$12:H1579),"")</f>
        <v/>
      </c>
      <c r="D1579" s="15" t="s">
        <v>3153</v>
      </c>
      <c r="E1579" s="131" t="s">
        <v>947</v>
      </c>
      <c r="F1579" s="83"/>
      <c r="G1579" s="16"/>
      <c r="H1579" s="159"/>
      <c r="I1579" s="177" t="str">
        <f t="shared" si="110"/>
        <v/>
      </c>
      <c r="J1579" s="65"/>
      <c r="K1579" s="141"/>
      <c r="L1579" s="162">
        <f>IF(Tabela1[[#This Row],[Cena za enoto]]=1,Tabela1[[#This Row],[Količina]],0)</f>
        <v>0</v>
      </c>
      <c r="M1579" s="139">
        <f>Tabela1[[#This Row],[Cena za enoto]]</f>
        <v>0</v>
      </c>
      <c r="N1579" s="139">
        <f t="shared" si="108"/>
        <v>0</v>
      </c>
    </row>
    <row r="1580" spans="1:14" s="152" customFormat="1" ht="33.75">
      <c r="A1580" s="139">
        <v>1574</v>
      </c>
      <c r="B1580" s="100"/>
      <c r="C1580" s="190">
        <f>IF(H1580&lt;&gt;"",COUNTA($H$12:H1580),"")</f>
        <v>897</v>
      </c>
      <c r="D1580" s="15"/>
      <c r="E1580" s="131" t="s">
        <v>121</v>
      </c>
      <c r="F1580" s="83" t="s">
        <v>6</v>
      </c>
      <c r="G1580" s="16">
        <v>3.6</v>
      </c>
      <c r="H1580" s="169">
        <v>0</v>
      </c>
      <c r="I1580" s="177">
        <f t="shared" si="110"/>
        <v>0</v>
      </c>
      <c r="J1580" s="65"/>
      <c r="K1580" s="141">
        <f>Tabela1[[#This Row],[Količina]]-Tabela1[[#This Row],[Cena skupaj]]</f>
        <v>3.6</v>
      </c>
      <c r="L1580" s="162">
        <f>IF(Tabela1[[#This Row],[Cena za enoto]]=1,Tabela1[[#This Row],[Količina]],0)</f>
        <v>0</v>
      </c>
      <c r="M1580" s="139">
        <f>Tabela1[[#This Row],[Cena za enoto]]</f>
        <v>0</v>
      </c>
      <c r="N1580" s="139">
        <f t="shared" si="108"/>
        <v>0</v>
      </c>
    </row>
    <row r="1581" spans="1:14" s="152" customFormat="1" ht="22.5">
      <c r="A1581" s="139">
        <v>1575</v>
      </c>
      <c r="B1581" s="100"/>
      <c r="C1581" s="190" t="str">
        <f>IF(H1581&lt;&gt;"",COUNTA($H$12:H1581),"")</f>
        <v/>
      </c>
      <c r="D1581" s="15" t="s">
        <v>3154</v>
      </c>
      <c r="E1581" s="131" t="s">
        <v>949</v>
      </c>
      <c r="F1581" s="83"/>
      <c r="G1581" s="16"/>
      <c r="H1581" s="159"/>
      <c r="I1581" s="177" t="str">
        <f t="shared" si="110"/>
        <v/>
      </c>
      <c r="J1581" s="65"/>
      <c r="K1581" s="141"/>
      <c r="L1581" s="162">
        <f>IF(Tabela1[[#This Row],[Cena za enoto]]=1,Tabela1[[#This Row],[Količina]],0)</f>
        <v>0</v>
      </c>
      <c r="M1581" s="139">
        <f>Tabela1[[#This Row],[Cena za enoto]]</f>
        <v>0</v>
      </c>
      <c r="N1581" s="139">
        <f t="shared" si="108"/>
        <v>0</v>
      </c>
    </row>
    <row r="1582" spans="1:14" s="152" customFormat="1" ht="33.75">
      <c r="A1582" s="139">
        <v>1576</v>
      </c>
      <c r="B1582" s="100"/>
      <c r="C1582" s="190" t="str">
        <f>IF(H1582&lt;&gt;"",COUNTA($H$12:H1582),"")</f>
        <v/>
      </c>
      <c r="D1582" s="15"/>
      <c r="E1582" s="131" t="s">
        <v>57</v>
      </c>
      <c r="F1582" s="83"/>
      <c r="G1582" s="16"/>
      <c r="H1582" s="159"/>
      <c r="I1582" s="177" t="str">
        <f t="shared" si="110"/>
        <v/>
      </c>
      <c r="J1582" s="65"/>
      <c r="K1582" s="141"/>
      <c r="L1582" s="162">
        <f>IF(Tabela1[[#This Row],[Cena za enoto]]=1,Tabela1[[#This Row],[Količina]],0)</f>
        <v>0</v>
      </c>
      <c r="M1582" s="139">
        <f>Tabela1[[#This Row],[Cena za enoto]]</f>
        <v>0</v>
      </c>
      <c r="N1582" s="139">
        <f t="shared" si="108"/>
        <v>0</v>
      </c>
    </row>
    <row r="1583" spans="1:14" s="152" customFormat="1" ht="22.5">
      <c r="A1583" s="139">
        <v>1577</v>
      </c>
      <c r="B1583" s="100"/>
      <c r="C1583" s="190">
        <f>IF(H1583&lt;&gt;"",COUNTA($H$12:H1583),"")</f>
        <v>898</v>
      </c>
      <c r="D1583" s="15" t="s">
        <v>29</v>
      </c>
      <c r="E1583" s="131" t="s">
        <v>83</v>
      </c>
      <c r="F1583" s="83" t="s">
        <v>6</v>
      </c>
      <c r="G1583" s="16">
        <v>3.6</v>
      </c>
      <c r="H1583" s="169">
        <v>0</v>
      </c>
      <c r="I1583" s="177">
        <f t="shared" si="110"/>
        <v>0</v>
      </c>
      <c r="J1583" s="65"/>
      <c r="K1583" s="141">
        <f>Tabela1[[#This Row],[Količina]]-Tabela1[[#This Row],[Cena skupaj]]</f>
        <v>3.6</v>
      </c>
      <c r="L1583" s="162">
        <f>IF(Tabela1[[#This Row],[Cena za enoto]]=1,Tabela1[[#This Row],[Količina]],0)</f>
        <v>0</v>
      </c>
      <c r="M1583" s="139">
        <f>Tabela1[[#This Row],[Cena za enoto]]</f>
        <v>0</v>
      </c>
      <c r="N1583" s="139">
        <f t="shared" si="108"/>
        <v>0</v>
      </c>
    </row>
    <row r="1584" spans="1:14" s="152" customFormat="1">
      <c r="A1584" s="139">
        <v>1578</v>
      </c>
      <c r="B1584" s="100"/>
      <c r="C1584" s="190">
        <f>IF(H1584&lt;&gt;"",COUNTA($H$12:H1584),"")</f>
        <v>899</v>
      </c>
      <c r="D1584" s="15" t="s">
        <v>30</v>
      </c>
      <c r="E1584" s="131" t="s">
        <v>3155</v>
      </c>
      <c r="F1584" s="83" t="s">
        <v>6</v>
      </c>
      <c r="G1584" s="16">
        <v>0.36</v>
      </c>
      <c r="H1584" s="169">
        <v>0</v>
      </c>
      <c r="I1584" s="177">
        <f t="shared" si="110"/>
        <v>0</v>
      </c>
      <c r="J1584" s="65"/>
      <c r="K1584" s="141">
        <f>Tabela1[[#This Row],[Količina]]-Tabela1[[#This Row],[Cena skupaj]]</f>
        <v>0.36</v>
      </c>
      <c r="L1584" s="162">
        <f>IF(Tabela1[[#This Row],[Cena za enoto]]=1,Tabela1[[#This Row],[Količina]],0)</f>
        <v>0</v>
      </c>
      <c r="M1584" s="139">
        <f>Tabela1[[#This Row],[Cena za enoto]]</f>
        <v>0</v>
      </c>
      <c r="N1584" s="139">
        <f t="shared" si="108"/>
        <v>0</v>
      </c>
    </row>
    <row r="1585" spans="1:14" s="152" customFormat="1" ht="22.5">
      <c r="A1585" s="139">
        <v>1579</v>
      </c>
      <c r="B1585" s="100"/>
      <c r="C1585" s="190" t="str">
        <f>IF(H1585&lt;&gt;"",COUNTA($H$12:H1585),"")</f>
        <v/>
      </c>
      <c r="D1585" s="15" t="s">
        <v>3156</v>
      </c>
      <c r="E1585" s="131" t="s">
        <v>952</v>
      </c>
      <c r="F1585" s="83"/>
      <c r="G1585" s="16"/>
      <c r="H1585" s="159"/>
      <c r="I1585" s="177" t="str">
        <f t="shared" si="110"/>
        <v/>
      </c>
      <c r="J1585" s="65"/>
      <c r="K1585" s="141"/>
      <c r="L1585" s="162">
        <f>IF(Tabela1[[#This Row],[Cena za enoto]]=1,Tabela1[[#This Row],[Količina]],0)</f>
        <v>0</v>
      </c>
      <c r="M1585" s="139">
        <f>Tabela1[[#This Row],[Cena za enoto]]</f>
        <v>0</v>
      </c>
      <c r="N1585" s="139">
        <f t="shared" si="108"/>
        <v>0</v>
      </c>
    </row>
    <row r="1586" spans="1:14" s="152" customFormat="1" ht="33.75">
      <c r="A1586" s="139">
        <v>1580</v>
      </c>
      <c r="B1586" s="100"/>
      <c r="C1586" s="190">
        <f>IF(H1586&lt;&gt;"",COUNTA($H$12:H1586),"")</f>
        <v>900</v>
      </c>
      <c r="D1586" s="15"/>
      <c r="E1586" s="131" t="s">
        <v>3157</v>
      </c>
      <c r="F1586" s="83" t="s">
        <v>6</v>
      </c>
      <c r="G1586" s="16">
        <v>5.7</v>
      </c>
      <c r="H1586" s="169">
        <v>0</v>
      </c>
      <c r="I1586" s="177">
        <f t="shared" si="110"/>
        <v>0</v>
      </c>
      <c r="J1586" s="65"/>
      <c r="K1586" s="141">
        <f>Tabela1[[#This Row],[Količina]]-Tabela1[[#This Row],[Cena skupaj]]</f>
        <v>5.7</v>
      </c>
      <c r="L1586" s="162">
        <f>IF(Tabela1[[#This Row],[Cena za enoto]]=1,Tabela1[[#This Row],[Količina]],0)</f>
        <v>0</v>
      </c>
      <c r="M1586" s="139">
        <f>Tabela1[[#This Row],[Cena za enoto]]</f>
        <v>0</v>
      </c>
      <c r="N1586" s="139">
        <f t="shared" si="108"/>
        <v>0</v>
      </c>
    </row>
    <row r="1587" spans="1:14" s="152" customFormat="1" ht="33.75">
      <c r="A1587" s="139">
        <v>1581</v>
      </c>
      <c r="B1587" s="100"/>
      <c r="C1587" s="190" t="str">
        <f>IF(H1587&lt;&gt;"",COUNTA($H$12:H1587),"")</f>
        <v/>
      </c>
      <c r="D1587" s="15" t="s">
        <v>3158</v>
      </c>
      <c r="E1587" s="131" t="s">
        <v>3159</v>
      </c>
      <c r="F1587" s="83"/>
      <c r="G1587" s="16"/>
      <c r="H1587" s="159"/>
      <c r="I1587" s="177" t="str">
        <f t="shared" si="110"/>
        <v/>
      </c>
      <c r="J1587" s="65"/>
      <c r="K1587" s="141"/>
      <c r="L1587" s="162">
        <f>IF(Tabela1[[#This Row],[Cena za enoto]]=1,Tabela1[[#This Row],[Količina]],0)</f>
        <v>0</v>
      </c>
      <c r="M1587" s="139">
        <f>Tabela1[[#This Row],[Cena za enoto]]</f>
        <v>0</v>
      </c>
      <c r="N1587" s="139">
        <f t="shared" si="108"/>
        <v>0</v>
      </c>
    </row>
    <row r="1588" spans="1:14" s="152" customFormat="1">
      <c r="A1588" s="139">
        <v>1582</v>
      </c>
      <c r="B1588" s="100"/>
      <c r="C1588" s="190">
        <f>IF(H1588&lt;&gt;"",COUNTA($H$12:H1588),"")</f>
        <v>901</v>
      </c>
      <c r="D1588" s="15"/>
      <c r="E1588" s="131" t="s">
        <v>3160</v>
      </c>
      <c r="F1588" s="83" t="s">
        <v>6</v>
      </c>
      <c r="G1588" s="16">
        <v>36.4</v>
      </c>
      <c r="H1588" s="169">
        <v>0</v>
      </c>
      <c r="I1588" s="177">
        <f t="shared" si="110"/>
        <v>0</v>
      </c>
      <c r="J1588" s="65"/>
      <c r="K1588" s="141">
        <f>Tabela1[[#This Row],[Količina]]-Tabela1[[#This Row],[Cena skupaj]]</f>
        <v>36.4</v>
      </c>
      <c r="L1588" s="162">
        <f>IF(Tabela1[[#This Row],[Cena za enoto]]=1,Tabela1[[#This Row],[Količina]],0)</f>
        <v>0</v>
      </c>
      <c r="M1588" s="139">
        <f>Tabela1[[#This Row],[Cena za enoto]]</f>
        <v>0</v>
      </c>
      <c r="N1588" s="139">
        <f t="shared" si="108"/>
        <v>0</v>
      </c>
    </row>
    <row r="1589" spans="1:14" s="152" customFormat="1" ht="22.5">
      <c r="A1589" s="139">
        <v>1583</v>
      </c>
      <c r="B1589" s="100"/>
      <c r="C1589" s="190" t="str">
        <f>IF(H1589&lt;&gt;"",COUNTA($H$12:H1589),"")</f>
        <v/>
      </c>
      <c r="D1589" s="15" t="s">
        <v>3161</v>
      </c>
      <c r="E1589" s="131" t="s">
        <v>58</v>
      </c>
      <c r="F1589" s="83"/>
      <c r="G1589" s="16"/>
      <c r="H1589" s="159"/>
      <c r="I1589" s="177" t="str">
        <f t="shared" si="110"/>
        <v/>
      </c>
      <c r="J1589" s="65"/>
      <c r="K1589" s="141"/>
      <c r="L1589" s="162">
        <f>IF(Tabela1[[#This Row],[Cena za enoto]]=1,Tabela1[[#This Row],[Količina]],0)</f>
        <v>0</v>
      </c>
      <c r="M1589" s="139">
        <f>Tabela1[[#This Row],[Cena za enoto]]</f>
        <v>0</v>
      </c>
      <c r="N1589" s="139">
        <f t="shared" si="108"/>
        <v>0</v>
      </c>
    </row>
    <row r="1590" spans="1:14" s="152" customFormat="1" ht="22.5">
      <c r="A1590" s="139">
        <v>1584</v>
      </c>
      <c r="B1590" s="100"/>
      <c r="C1590" s="190">
        <f>IF(H1590&lt;&gt;"",COUNTA($H$12:H1590),"")</f>
        <v>902</v>
      </c>
      <c r="D1590" s="15"/>
      <c r="E1590" s="131" t="s">
        <v>59</v>
      </c>
      <c r="F1590" s="83" t="s">
        <v>14</v>
      </c>
      <c r="G1590" s="16">
        <v>48</v>
      </c>
      <c r="H1590" s="169">
        <v>0</v>
      </c>
      <c r="I1590" s="177">
        <f t="shared" si="110"/>
        <v>0</v>
      </c>
      <c r="J1590" s="65"/>
      <c r="K1590" s="141">
        <f>Tabela1[[#This Row],[Količina]]-Tabela1[[#This Row],[Cena skupaj]]</f>
        <v>48</v>
      </c>
      <c r="L1590" s="162">
        <f>IF(Tabela1[[#This Row],[Cena za enoto]]=1,Tabela1[[#This Row],[Količina]],0)</f>
        <v>0</v>
      </c>
      <c r="M1590" s="139">
        <f>Tabela1[[#This Row],[Cena za enoto]]</f>
        <v>0</v>
      </c>
      <c r="N1590" s="139">
        <f t="shared" si="108"/>
        <v>0</v>
      </c>
    </row>
    <row r="1591" spans="1:14" s="152" customFormat="1">
      <c r="A1591" s="139">
        <v>1585</v>
      </c>
      <c r="B1591" s="100"/>
      <c r="C1591" s="190" t="str">
        <f>IF(H1591&lt;&gt;"",COUNTA($H$12:H1591),"")</f>
        <v/>
      </c>
      <c r="D1591" s="15" t="s">
        <v>3162</v>
      </c>
      <c r="E1591" s="131" t="s">
        <v>60</v>
      </c>
      <c r="F1591" s="83"/>
      <c r="G1591" s="16"/>
      <c r="H1591" s="159"/>
      <c r="I1591" s="177" t="str">
        <f t="shared" si="110"/>
        <v/>
      </c>
      <c r="J1591" s="65"/>
      <c r="K1591" s="141"/>
      <c r="L1591" s="162">
        <f>IF(Tabela1[[#This Row],[Cena za enoto]]=1,Tabela1[[#This Row],[Količina]],0)</f>
        <v>0</v>
      </c>
      <c r="M1591" s="139">
        <f>Tabela1[[#This Row],[Cena za enoto]]</f>
        <v>0</v>
      </c>
      <c r="N1591" s="139">
        <f t="shared" si="108"/>
        <v>0</v>
      </c>
    </row>
    <row r="1592" spans="1:14" s="152" customFormat="1">
      <c r="A1592" s="139">
        <v>1586</v>
      </c>
      <c r="B1592" s="100"/>
      <c r="C1592" s="190">
        <f>IF(H1592&lt;&gt;"",COUNTA($H$12:H1592),"")</f>
        <v>903</v>
      </c>
      <c r="D1592" s="15"/>
      <c r="E1592" s="131" t="s">
        <v>956</v>
      </c>
      <c r="F1592" s="83" t="s">
        <v>6</v>
      </c>
      <c r="G1592" s="16">
        <v>123</v>
      </c>
      <c r="H1592" s="169">
        <v>0</v>
      </c>
      <c r="I1592" s="177">
        <f t="shared" si="110"/>
        <v>0</v>
      </c>
      <c r="J1592" s="65"/>
      <c r="K1592" s="141">
        <f>Tabela1[[#This Row],[Količina]]-Tabela1[[#This Row],[Cena skupaj]]</f>
        <v>123</v>
      </c>
      <c r="L1592" s="162">
        <f>IF(Tabela1[[#This Row],[Cena za enoto]]=1,Tabela1[[#This Row],[Količina]],0)</f>
        <v>0</v>
      </c>
      <c r="M1592" s="139">
        <f>Tabela1[[#This Row],[Cena za enoto]]</f>
        <v>0</v>
      </c>
      <c r="N1592" s="139">
        <f t="shared" si="108"/>
        <v>0</v>
      </c>
    </row>
    <row r="1593" spans="1:14" s="152" customFormat="1" ht="22.5">
      <c r="A1593" s="139">
        <v>1587</v>
      </c>
      <c r="B1593" s="100"/>
      <c r="C1593" s="190">
        <f>IF(H1593&lt;&gt;"",COUNTA($H$12:H1593),"")</f>
        <v>904</v>
      </c>
      <c r="D1593" s="15" t="s">
        <v>3163</v>
      </c>
      <c r="E1593" s="131" t="s">
        <v>84</v>
      </c>
      <c r="F1593" s="83" t="s">
        <v>6</v>
      </c>
      <c r="G1593" s="16">
        <v>260</v>
      </c>
      <c r="H1593" s="169">
        <v>0</v>
      </c>
      <c r="I1593" s="177">
        <f t="shared" si="110"/>
        <v>0</v>
      </c>
      <c r="J1593" s="65"/>
      <c r="K1593" s="141">
        <f>Tabela1[[#This Row],[Količina]]-Tabela1[[#This Row],[Cena skupaj]]</f>
        <v>260</v>
      </c>
      <c r="L1593" s="162">
        <f>IF(Tabela1[[#This Row],[Cena za enoto]]=1,Tabela1[[#This Row],[Količina]],0)</f>
        <v>0</v>
      </c>
      <c r="M1593" s="139">
        <f>Tabela1[[#This Row],[Cena za enoto]]</f>
        <v>0</v>
      </c>
      <c r="N1593" s="139">
        <f t="shared" si="108"/>
        <v>0</v>
      </c>
    </row>
    <row r="1594" spans="1:14" s="152" customFormat="1">
      <c r="A1594" s="139">
        <v>1588</v>
      </c>
      <c r="B1594" s="100"/>
      <c r="C1594" s="190" t="str">
        <f>IF(H1594&lt;&gt;"",COUNTA($H$12:H1594),"")</f>
        <v/>
      </c>
      <c r="D1594" s="15"/>
      <c r="E1594" s="131" t="s">
        <v>3164</v>
      </c>
      <c r="F1594" s="83"/>
      <c r="G1594" s="16"/>
      <c r="H1594" s="159"/>
      <c r="I1594" s="177"/>
      <c r="J1594" s="65"/>
      <c r="K1594" s="141">
        <f>Tabela1[[#This Row],[Količina]]-Tabela1[[#This Row],[Cena skupaj]]</f>
        <v>0</v>
      </c>
      <c r="L1594" s="162">
        <f>IF(Tabela1[[#This Row],[Cena za enoto]]=1,Tabela1[[#This Row],[Količina]],0)</f>
        <v>0</v>
      </c>
      <c r="M1594" s="139">
        <f>Tabela1[[#This Row],[Cena za enoto]]</f>
        <v>0</v>
      </c>
      <c r="N1594" s="139">
        <f t="shared" si="108"/>
        <v>0</v>
      </c>
    </row>
    <row r="1595" spans="1:14" s="145" customFormat="1">
      <c r="A1595" s="139">
        <v>1589</v>
      </c>
      <c r="B1595" s="103">
        <v>4</v>
      </c>
      <c r="C1595" s="207" t="str">
        <f>IF(H1595&lt;&gt;"",COUNTA($H$12:H1595),"")</f>
        <v/>
      </c>
      <c r="D1595" s="84"/>
      <c r="E1595" s="208" t="s">
        <v>3165</v>
      </c>
      <c r="F1595" s="122"/>
      <c r="G1595" s="86"/>
      <c r="H1595" s="168"/>
      <c r="I1595" s="210">
        <f>SUM(I1596:I1599)</f>
        <v>0</v>
      </c>
      <c r="J1595" s="58"/>
      <c r="K1595" s="141">
        <f>Tabela1[[#This Row],[Količina]]-Tabela1[[#This Row],[Cena skupaj]]</f>
        <v>0</v>
      </c>
      <c r="L1595" s="162">
        <f>IF(Tabela1[[#This Row],[Cena za enoto]]=1,Tabela1[[#This Row],[Količina]],0)</f>
        <v>0</v>
      </c>
      <c r="M1595" s="139">
        <f>Tabela1[[#This Row],[Cena za enoto]]</f>
        <v>0</v>
      </c>
      <c r="N1595" s="139">
        <f t="shared" si="108"/>
        <v>0</v>
      </c>
    </row>
    <row r="1596" spans="1:14" s="152" customFormat="1" ht="45">
      <c r="A1596" s="139">
        <v>1590</v>
      </c>
      <c r="B1596" s="100"/>
      <c r="C1596" s="190" t="str">
        <f>IF(H1596&lt;&gt;"",COUNTA($H$12:H1596),"")</f>
        <v/>
      </c>
      <c r="D1596" s="15" t="s">
        <v>3166</v>
      </c>
      <c r="E1596" s="131" t="s">
        <v>963</v>
      </c>
      <c r="F1596" s="83"/>
      <c r="G1596" s="16"/>
      <c r="H1596" s="159"/>
      <c r="I1596" s="177" t="str">
        <f>IF(ISNUMBER(G1596),ROUND(G1596*H1596,2),"")</f>
        <v/>
      </c>
      <c r="J1596" s="65"/>
      <c r="K1596" s="141"/>
      <c r="L1596" s="162">
        <f>IF(Tabela1[[#This Row],[Cena za enoto]]=1,Tabela1[[#This Row],[Količina]],0)</f>
        <v>0</v>
      </c>
      <c r="M1596" s="139">
        <f>Tabela1[[#This Row],[Cena za enoto]]</f>
        <v>0</v>
      </c>
      <c r="N1596" s="139">
        <f t="shared" si="108"/>
        <v>0</v>
      </c>
    </row>
    <row r="1597" spans="1:14" s="152" customFormat="1">
      <c r="A1597" s="139">
        <v>1591</v>
      </c>
      <c r="B1597" s="100"/>
      <c r="C1597" s="190">
        <f>IF(H1597&lt;&gt;"",COUNTA($H$12:H1597),"")</f>
        <v>905</v>
      </c>
      <c r="D1597" s="15"/>
      <c r="E1597" s="131" t="s">
        <v>964</v>
      </c>
      <c r="F1597" s="83" t="s">
        <v>14</v>
      </c>
      <c r="G1597" s="16">
        <v>27.4</v>
      </c>
      <c r="H1597" s="169">
        <v>0</v>
      </c>
      <c r="I1597" s="177">
        <f>IF(ISNUMBER(G1597),ROUND(G1597*H1597,2),"")</f>
        <v>0</v>
      </c>
      <c r="J1597" s="65"/>
      <c r="K1597" s="141">
        <f>Tabela1[[#This Row],[Količina]]-Tabela1[[#This Row],[Cena skupaj]]</f>
        <v>27.4</v>
      </c>
      <c r="L1597" s="162">
        <f>IF(Tabela1[[#This Row],[Cena za enoto]]=1,Tabela1[[#This Row],[Količina]],0)</f>
        <v>0</v>
      </c>
      <c r="M1597" s="139">
        <f>Tabela1[[#This Row],[Cena za enoto]]</f>
        <v>0</v>
      </c>
      <c r="N1597" s="139">
        <f t="shared" si="108"/>
        <v>0</v>
      </c>
    </row>
    <row r="1598" spans="1:14" s="152" customFormat="1" ht="22.5">
      <c r="A1598" s="139">
        <v>1592</v>
      </c>
      <c r="B1598" s="100"/>
      <c r="C1598" s="190">
        <f>IF(H1598&lt;&gt;"",COUNTA($H$12:H1598),"")</f>
        <v>906</v>
      </c>
      <c r="D1598" s="15" t="s">
        <v>3167</v>
      </c>
      <c r="E1598" s="131" t="s">
        <v>61</v>
      </c>
      <c r="F1598" s="83" t="s">
        <v>10</v>
      </c>
      <c r="G1598" s="16">
        <v>6</v>
      </c>
      <c r="H1598" s="169">
        <v>0</v>
      </c>
      <c r="I1598" s="177">
        <f>IF(ISNUMBER(G1598),ROUND(G1598*H1598,2),"")</f>
        <v>0</v>
      </c>
      <c r="J1598" s="65"/>
      <c r="K1598" s="141">
        <f>Tabela1[[#This Row],[Količina]]-Tabela1[[#This Row],[Cena skupaj]]</f>
        <v>6</v>
      </c>
      <c r="L1598" s="162">
        <f>IF(Tabela1[[#This Row],[Cena za enoto]]=1,Tabela1[[#This Row],[Količina]],0)</f>
        <v>0</v>
      </c>
      <c r="M1598" s="139">
        <f>Tabela1[[#This Row],[Cena za enoto]]</f>
        <v>0</v>
      </c>
      <c r="N1598" s="139">
        <f t="shared" si="108"/>
        <v>0</v>
      </c>
    </row>
    <row r="1599" spans="1:14" s="152" customFormat="1" ht="22.5">
      <c r="A1599" s="139">
        <v>1593</v>
      </c>
      <c r="B1599" s="100"/>
      <c r="C1599" s="190">
        <f>IF(H1599&lt;&gt;"",COUNTA($H$12:H1599),"")</f>
        <v>907</v>
      </c>
      <c r="D1599" s="15" t="s">
        <v>3168</v>
      </c>
      <c r="E1599" s="131" t="s">
        <v>62</v>
      </c>
      <c r="F1599" s="83" t="s">
        <v>10</v>
      </c>
      <c r="G1599" s="16">
        <v>1</v>
      </c>
      <c r="H1599" s="169">
        <v>0</v>
      </c>
      <c r="I1599" s="177">
        <f>IF(ISNUMBER(G1599),ROUND(G1599*H1599,2),"")</f>
        <v>0</v>
      </c>
      <c r="J1599" s="65"/>
      <c r="K1599" s="141">
        <f>Tabela1[[#This Row],[Količina]]-Tabela1[[#This Row],[Cena skupaj]]</f>
        <v>1</v>
      </c>
      <c r="L1599" s="162">
        <f>IF(Tabela1[[#This Row],[Cena za enoto]]=1,Tabela1[[#This Row],[Količina]],0)</f>
        <v>0</v>
      </c>
      <c r="M1599" s="139">
        <f>Tabela1[[#This Row],[Cena za enoto]]</f>
        <v>0</v>
      </c>
      <c r="N1599" s="139">
        <f t="shared" si="108"/>
        <v>0</v>
      </c>
    </row>
    <row r="1600" spans="1:14" s="145" customFormat="1">
      <c r="A1600" s="139">
        <v>1594</v>
      </c>
      <c r="B1600" s="103">
        <v>4</v>
      </c>
      <c r="C1600" s="207" t="str">
        <f>IF(H1600&lt;&gt;"",COUNTA($H$12:H1600),"")</f>
        <v/>
      </c>
      <c r="D1600" s="84"/>
      <c r="E1600" s="208" t="s">
        <v>3169</v>
      </c>
      <c r="F1600" s="122"/>
      <c r="G1600" s="86"/>
      <c r="H1600" s="168"/>
      <c r="I1600" s="210">
        <f>SUM(I1601:I1622)</f>
        <v>0</v>
      </c>
      <c r="J1600" s="58"/>
      <c r="K1600" s="141">
        <f>Tabela1[[#This Row],[Količina]]-Tabela1[[#This Row],[Cena skupaj]]</f>
        <v>0</v>
      </c>
      <c r="L1600" s="162">
        <f>IF(Tabela1[[#This Row],[Cena za enoto]]=1,Tabela1[[#This Row],[Količina]],0)</f>
        <v>0</v>
      </c>
      <c r="M1600" s="139">
        <f>Tabela1[[#This Row],[Cena za enoto]]</f>
        <v>0</v>
      </c>
      <c r="N1600" s="139">
        <f t="shared" si="108"/>
        <v>0</v>
      </c>
    </row>
    <row r="1601" spans="1:14" s="152" customFormat="1">
      <c r="A1601" s="139">
        <v>1595</v>
      </c>
      <c r="B1601" s="100"/>
      <c r="C1601" s="190" t="str">
        <f>IF(H1601&lt;&gt;"",COUNTA($H$12:H1601),"")</f>
        <v/>
      </c>
      <c r="D1601" s="15"/>
      <c r="E1601" s="131" t="s">
        <v>3170</v>
      </c>
      <c r="F1601" s="83"/>
      <c r="G1601" s="16"/>
      <c r="H1601" s="159"/>
      <c r="I1601" s="177" t="str">
        <f t="shared" ref="I1601:I1622" si="111">IF(ISNUMBER(G1601),ROUND(G1601*H1601,2),"")</f>
        <v/>
      </c>
      <c r="J1601" s="65"/>
      <c r="K1601" s="141"/>
      <c r="L1601" s="162">
        <f>IF(Tabela1[[#This Row],[Cena za enoto]]=1,Tabela1[[#This Row],[Količina]],0)</f>
        <v>0</v>
      </c>
      <c r="M1601" s="139">
        <f>Tabela1[[#This Row],[Cena za enoto]]</f>
        <v>0</v>
      </c>
      <c r="N1601" s="139">
        <f t="shared" si="108"/>
        <v>0</v>
      </c>
    </row>
    <row r="1602" spans="1:14" s="152" customFormat="1">
      <c r="A1602" s="139">
        <v>1596</v>
      </c>
      <c r="B1602" s="100"/>
      <c r="C1602" s="190" t="str">
        <f>IF(H1602&lt;&gt;"",COUNTA($H$12:H1602),"")</f>
        <v/>
      </c>
      <c r="D1602" s="15"/>
      <c r="E1602" s="131" t="s">
        <v>3171</v>
      </c>
      <c r="F1602" s="83"/>
      <c r="G1602" s="16"/>
      <c r="H1602" s="159"/>
      <c r="I1602" s="177" t="str">
        <f t="shared" si="111"/>
        <v/>
      </c>
      <c r="J1602" s="65"/>
      <c r="K1602" s="141"/>
      <c r="L1602" s="162">
        <f>IF(Tabela1[[#This Row],[Cena za enoto]]=1,Tabela1[[#This Row],[Količina]],0)</f>
        <v>0</v>
      </c>
      <c r="M1602" s="139">
        <f>Tabela1[[#This Row],[Cena za enoto]]</f>
        <v>0</v>
      </c>
      <c r="N1602" s="139">
        <f t="shared" si="108"/>
        <v>0</v>
      </c>
    </row>
    <row r="1603" spans="1:14" s="152" customFormat="1" ht="22.5">
      <c r="A1603" s="139">
        <v>1597</v>
      </c>
      <c r="B1603" s="100"/>
      <c r="C1603" s="190" t="str">
        <f>IF(H1603&lt;&gt;"",COUNTA($H$12:H1603),"")</f>
        <v/>
      </c>
      <c r="D1603" s="15" t="s">
        <v>3172</v>
      </c>
      <c r="E1603" s="131" t="s">
        <v>3088</v>
      </c>
      <c r="F1603" s="83"/>
      <c r="G1603" s="16"/>
      <c r="H1603" s="159"/>
      <c r="I1603" s="177" t="str">
        <f t="shared" si="111"/>
        <v/>
      </c>
      <c r="J1603" s="65"/>
      <c r="K1603" s="141"/>
      <c r="L1603" s="162">
        <f>IF(Tabela1[[#This Row],[Cena za enoto]]=1,Tabela1[[#This Row],[Količina]],0)</f>
        <v>0</v>
      </c>
      <c r="M1603" s="139">
        <f>Tabela1[[#This Row],[Cena za enoto]]</f>
        <v>0</v>
      </c>
      <c r="N1603" s="139">
        <f t="shared" si="108"/>
        <v>0</v>
      </c>
    </row>
    <row r="1604" spans="1:14" s="152" customFormat="1">
      <c r="A1604" s="139">
        <v>1598</v>
      </c>
      <c r="B1604" s="100"/>
      <c r="C1604" s="190">
        <f>IF(H1604&lt;&gt;"",COUNTA($H$12:H1604),"")</f>
        <v>908</v>
      </c>
      <c r="D1604" s="15"/>
      <c r="E1604" s="131" t="s">
        <v>972</v>
      </c>
      <c r="F1604" s="83" t="s">
        <v>6</v>
      </c>
      <c r="G1604" s="16">
        <v>99</v>
      </c>
      <c r="H1604" s="169">
        <v>0</v>
      </c>
      <c r="I1604" s="177">
        <f t="shared" si="111"/>
        <v>0</v>
      </c>
      <c r="J1604" s="65"/>
      <c r="K1604" s="141">
        <f>Tabela1[[#This Row],[Količina]]-Tabela1[[#This Row],[Cena skupaj]]</f>
        <v>99</v>
      </c>
      <c r="L1604" s="162">
        <f>IF(Tabela1[[#This Row],[Cena za enoto]]=1,Tabela1[[#This Row],[Količina]],0)</f>
        <v>0</v>
      </c>
      <c r="M1604" s="139">
        <f>Tabela1[[#This Row],[Cena za enoto]]</f>
        <v>0</v>
      </c>
      <c r="N1604" s="139">
        <f t="shared" si="108"/>
        <v>0</v>
      </c>
    </row>
    <row r="1605" spans="1:14" s="152" customFormat="1" ht="22.5">
      <c r="A1605" s="139">
        <v>1599</v>
      </c>
      <c r="B1605" s="100"/>
      <c r="C1605" s="190">
        <f>IF(H1605&lt;&gt;"",COUNTA($H$12:H1605),"")</f>
        <v>909</v>
      </c>
      <c r="D1605" s="15" t="s">
        <v>3173</v>
      </c>
      <c r="E1605" s="131" t="s">
        <v>3089</v>
      </c>
      <c r="F1605" s="83" t="s">
        <v>6</v>
      </c>
      <c r="G1605" s="16">
        <v>99</v>
      </c>
      <c r="H1605" s="169">
        <v>0</v>
      </c>
      <c r="I1605" s="177">
        <f t="shared" si="111"/>
        <v>0</v>
      </c>
      <c r="J1605" s="65"/>
      <c r="K1605" s="141">
        <f>Tabela1[[#This Row],[Količina]]-Tabela1[[#This Row],[Cena skupaj]]</f>
        <v>99</v>
      </c>
      <c r="L1605" s="162">
        <f>IF(Tabela1[[#This Row],[Cena za enoto]]=1,Tabela1[[#This Row],[Količina]],0)</f>
        <v>0</v>
      </c>
      <c r="M1605" s="139">
        <f>Tabela1[[#This Row],[Cena za enoto]]</f>
        <v>0</v>
      </c>
      <c r="N1605" s="139">
        <f t="shared" si="108"/>
        <v>0</v>
      </c>
    </row>
    <row r="1606" spans="1:14" s="152" customFormat="1" ht="22.5">
      <c r="A1606" s="139">
        <v>1600</v>
      </c>
      <c r="B1606" s="100"/>
      <c r="C1606" s="190">
        <f>IF(H1606&lt;&gt;"",COUNTA($H$12:H1606),"")</f>
        <v>910</v>
      </c>
      <c r="D1606" s="15" t="s">
        <v>3174</v>
      </c>
      <c r="E1606" s="131" t="s">
        <v>3079</v>
      </c>
      <c r="F1606" s="83" t="s">
        <v>6</v>
      </c>
      <c r="G1606" s="16">
        <v>99</v>
      </c>
      <c r="H1606" s="169">
        <v>0</v>
      </c>
      <c r="I1606" s="177">
        <f t="shared" si="111"/>
        <v>0</v>
      </c>
      <c r="J1606" s="65"/>
      <c r="K1606" s="141">
        <f>Tabela1[[#This Row],[Količina]]-Tabela1[[#This Row],[Cena skupaj]]</f>
        <v>99</v>
      </c>
      <c r="L1606" s="162">
        <f>IF(Tabela1[[#This Row],[Cena za enoto]]=1,Tabela1[[#This Row],[Količina]],0)</f>
        <v>0</v>
      </c>
      <c r="M1606" s="139">
        <f>Tabela1[[#This Row],[Cena za enoto]]</f>
        <v>0</v>
      </c>
      <c r="N1606" s="139">
        <f t="shared" si="108"/>
        <v>0</v>
      </c>
    </row>
    <row r="1607" spans="1:14" s="152" customFormat="1" ht="22.5">
      <c r="A1607" s="139">
        <v>1601</v>
      </c>
      <c r="B1607" s="100"/>
      <c r="C1607" s="190">
        <f>IF(H1607&lt;&gt;"",COUNTA($H$12:H1607),"")</f>
        <v>911</v>
      </c>
      <c r="D1607" s="15" t="s">
        <v>3175</v>
      </c>
      <c r="E1607" s="131" t="s">
        <v>122</v>
      </c>
      <c r="F1607" s="83" t="s">
        <v>6</v>
      </c>
      <c r="G1607" s="16">
        <v>99</v>
      </c>
      <c r="H1607" s="169">
        <v>0</v>
      </c>
      <c r="I1607" s="177">
        <f t="shared" si="111"/>
        <v>0</v>
      </c>
      <c r="J1607" s="65"/>
      <c r="K1607" s="141">
        <f>Tabela1[[#This Row],[Količina]]-Tabela1[[#This Row],[Cena skupaj]]</f>
        <v>99</v>
      </c>
      <c r="L1607" s="162">
        <f>IF(Tabela1[[#This Row],[Cena za enoto]]=1,Tabela1[[#This Row],[Količina]],0)</f>
        <v>0</v>
      </c>
      <c r="M1607" s="139">
        <f>Tabela1[[#This Row],[Cena za enoto]]</f>
        <v>0</v>
      </c>
      <c r="N1607" s="139">
        <f t="shared" si="108"/>
        <v>0</v>
      </c>
    </row>
    <row r="1608" spans="1:14" s="152" customFormat="1">
      <c r="A1608" s="139">
        <v>1602</v>
      </c>
      <c r="B1608" s="100"/>
      <c r="C1608" s="190" t="str">
        <f>IF(H1608&lt;&gt;"",COUNTA($H$12:H1608),"")</f>
        <v/>
      </c>
      <c r="D1608" s="15"/>
      <c r="E1608" s="131" t="s">
        <v>976</v>
      </c>
      <c r="F1608" s="83"/>
      <c r="G1608" s="16"/>
      <c r="H1608" s="159"/>
      <c r="I1608" s="177" t="str">
        <f t="shared" si="111"/>
        <v/>
      </c>
      <c r="J1608" s="65"/>
      <c r="K1608" s="141"/>
      <c r="L1608" s="162">
        <f>IF(Tabela1[[#This Row],[Cena za enoto]]=1,Tabela1[[#This Row],[Količina]],0)</f>
        <v>0</v>
      </c>
      <c r="M1608" s="139">
        <f>Tabela1[[#This Row],[Cena za enoto]]</f>
        <v>0</v>
      </c>
      <c r="N1608" s="139">
        <f t="shared" si="108"/>
        <v>0</v>
      </c>
    </row>
    <row r="1609" spans="1:14" s="152" customFormat="1">
      <c r="A1609" s="139">
        <v>1603</v>
      </c>
      <c r="B1609" s="100"/>
      <c r="C1609" s="190" t="str">
        <f>IF(H1609&lt;&gt;"",COUNTA($H$12:H1609),"")</f>
        <v/>
      </c>
      <c r="D1609" s="15" t="s">
        <v>3176</v>
      </c>
      <c r="E1609" s="131" t="s">
        <v>63</v>
      </c>
      <c r="F1609" s="83"/>
      <c r="G1609" s="16"/>
      <c r="H1609" s="159"/>
      <c r="I1609" s="177" t="str">
        <f t="shared" si="111"/>
        <v/>
      </c>
      <c r="J1609" s="65"/>
      <c r="K1609" s="141"/>
      <c r="L1609" s="162">
        <f>IF(Tabela1[[#This Row],[Cena za enoto]]=1,Tabela1[[#This Row],[Količina]],0)</f>
        <v>0</v>
      </c>
      <c r="M1609" s="139">
        <f>Tabela1[[#This Row],[Cena za enoto]]</f>
        <v>0</v>
      </c>
      <c r="N1609" s="139">
        <f t="shared" si="108"/>
        <v>0</v>
      </c>
    </row>
    <row r="1610" spans="1:14" s="152" customFormat="1">
      <c r="A1610" s="139">
        <v>1604</v>
      </c>
      <c r="B1610" s="100"/>
      <c r="C1610" s="190">
        <f>IF(H1610&lt;&gt;"",COUNTA($H$12:H1610),"")</f>
        <v>912</v>
      </c>
      <c r="D1610" s="15"/>
      <c r="E1610" s="131" t="s">
        <v>3177</v>
      </c>
      <c r="F1610" s="83" t="s">
        <v>6</v>
      </c>
      <c r="G1610" s="16">
        <v>12</v>
      </c>
      <c r="H1610" s="169">
        <v>0</v>
      </c>
      <c r="I1610" s="177">
        <f t="shared" si="111"/>
        <v>0</v>
      </c>
      <c r="J1610" s="65"/>
      <c r="K1610" s="141">
        <f>Tabela1[[#This Row],[Količina]]-Tabela1[[#This Row],[Cena skupaj]]</f>
        <v>12</v>
      </c>
      <c r="L1610" s="162">
        <f>IF(Tabela1[[#This Row],[Cena za enoto]]=1,Tabela1[[#This Row],[Količina]],0)</f>
        <v>0</v>
      </c>
      <c r="M1610" s="139">
        <f>Tabela1[[#This Row],[Cena za enoto]]</f>
        <v>0</v>
      </c>
      <c r="N1610" s="139">
        <f t="shared" si="108"/>
        <v>0</v>
      </c>
    </row>
    <row r="1611" spans="1:14" s="152" customFormat="1">
      <c r="A1611" s="139">
        <v>1605</v>
      </c>
      <c r="B1611" s="100"/>
      <c r="C1611" s="190" t="str">
        <f>IF(H1611&lt;&gt;"",COUNTA($H$12:H1611),"")</f>
        <v/>
      </c>
      <c r="D1611" s="15" t="s">
        <v>3178</v>
      </c>
      <c r="E1611" s="131" t="s">
        <v>64</v>
      </c>
      <c r="F1611" s="83"/>
      <c r="G1611" s="16"/>
      <c r="H1611" s="159"/>
      <c r="I1611" s="177" t="str">
        <f t="shared" si="111"/>
        <v/>
      </c>
      <c r="J1611" s="65"/>
      <c r="K1611" s="141"/>
      <c r="L1611" s="162">
        <f>IF(Tabela1[[#This Row],[Cena za enoto]]=1,Tabela1[[#This Row],[Količina]],0)</f>
        <v>0</v>
      </c>
      <c r="M1611" s="139">
        <f>Tabela1[[#This Row],[Cena za enoto]]</f>
        <v>0</v>
      </c>
      <c r="N1611" s="139">
        <f t="shared" si="108"/>
        <v>0</v>
      </c>
    </row>
    <row r="1612" spans="1:14" s="152" customFormat="1" ht="22.5">
      <c r="A1612" s="139">
        <v>1606</v>
      </c>
      <c r="B1612" s="100"/>
      <c r="C1612" s="190">
        <f>IF(H1612&lt;&gt;"",COUNTA($H$12:H1612),"")</f>
        <v>913</v>
      </c>
      <c r="D1612" s="15"/>
      <c r="E1612" s="131" t="s">
        <v>3179</v>
      </c>
      <c r="F1612" s="83" t="s">
        <v>6</v>
      </c>
      <c r="G1612" s="16">
        <v>30</v>
      </c>
      <c r="H1612" s="169">
        <v>0</v>
      </c>
      <c r="I1612" s="177">
        <f t="shared" si="111"/>
        <v>0</v>
      </c>
      <c r="J1612" s="65"/>
      <c r="K1612" s="141">
        <f>Tabela1[[#This Row],[Količina]]-Tabela1[[#This Row],[Cena skupaj]]</f>
        <v>30</v>
      </c>
      <c r="L1612" s="162">
        <f>IF(Tabela1[[#This Row],[Cena za enoto]]=1,Tabela1[[#This Row],[Količina]],0)</f>
        <v>0</v>
      </c>
      <c r="M1612" s="139">
        <f>Tabela1[[#This Row],[Cena za enoto]]</f>
        <v>0</v>
      </c>
      <c r="N1612" s="139">
        <f t="shared" si="108"/>
        <v>0</v>
      </c>
    </row>
    <row r="1613" spans="1:14" s="152" customFormat="1">
      <c r="A1613" s="139">
        <v>1607</v>
      </c>
      <c r="B1613" s="100"/>
      <c r="C1613" s="190">
        <f>IF(H1613&lt;&gt;"",COUNTA($H$12:H1613),"")</f>
        <v>914</v>
      </c>
      <c r="D1613" s="15" t="s">
        <v>3180</v>
      </c>
      <c r="E1613" s="131" t="s">
        <v>85</v>
      </c>
      <c r="F1613" s="83" t="s">
        <v>14</v>
      </c>
      <c r="G1613" s="16">
        <v>28.1</v>
      </c>
      <c r="H1613" s="169">
        <v>0</v>
      </c>
      <c r="I1613" s="177">
        <f t="shared" si="111"/>
        <v>0</v>
      </c>
      <c r="J1613" s="65"/>
      <c r="K1613" s="141">
        <f>Tabela1[[#This Row],[Količina]]-Tabela1[[#This Row],[Cena skupaj]]</f>
        <v>28.1</v>
      </c>
      <c r="L1613" s="162">
        <f>IF(Tabela1[[#This Row],[Cena za enoto]]=1,Tabela1[[#This Row],[Količina]],0)</f>
        <v>0</v>
      </c>
      <c r="M1613" s="139">
        <f>Tabela1[[#This Row],[Cena za enoto]]</f>
        <v>0</v>
      </c>
      <c r="N1613" s="139">
        <f t="shared" si="108"/>
        <v>0</v>
      </c>
    </row>
    <row r="1614" spans="1:14" s="152" customFormat="1" ht="22.5">
      <c r="A1614" s="139">
        <v>1608</v>
      </c>
      <c r="B1614" s="100"/>
      <c r="C1614" s="190" t="str">
        <f>IF(H1614&lt;&gt;"",COUNTA($H$12:H1614),"")</f>
        <v/>
      </c>
      <c r="D1614" s="15"/>
      <c r="E1614" s="131" t="s">
        <v>3181</v>
      </c>
      <c r="F1614" s="83"/>
      <c r="G1614" s="16"/>
      <c r="H1614" s="159"/>
      <c r="I1614" s="177" t="str">
        <f t="shared" si="111"/>
        <v/>
      </c>
      <c r="J1614" s="65"/>
      <c r="K1614" s="141"/>
      <c r="L1614" s="162">
        <f>IF(Tabela1[[#This Row],[Cena za enoto]]=1,Tabela1[[#This Row],[Količina]],0)</f>
        <v>0</v>
      </c>
      <c r="M1614" s="139">
        <f>Tabela1[[#This Row],[Cena za enoto]]</f>
        <v>0</v>
      </c>
      <c r="N1614" s="139">
        <f t="shared" ref="N1614:N1677" si="112">L1614*M1614</f>
        <v>0</v>
      </c>
    </row>
    <row r="1615" spans="1:14" s="152" customFormat="1">
      <c r="A1615" s="139">
        <v>1609</v>
      </c>
      <c r="B1615" s="100"/>
      <c r="C1615" s="190">
        <f>IF(H1615&lt;&gt;"",COUNTA($H$12:H1615),"")</f>
        <v>915</v>
      </c>
      <c r="D1615" s="15" t="s">
        <v>3182</v>
      </c>
      <c r="E1615" s="131" t="s">
        <v>65</v>
      </c>
      <c r="F1615" s="83" t="s">
        <v>14</v>
      </c>
      <c r="G1615" s="16">
        <v>27.6</v>
      </c>
      <c r="H1615" s="169">
        <v>0</v>
      </c>
      <c r="I1615" s="177">
        <f t="shared" si="111"/>
        <v>0</v>
      </c>
      <c r="J1615" s="65"/>
      <c r="K1615" s="141">
        <f>Tabela1[[#This Row],[Količina]]-Tabela1[[#This Row],[Cena skupaj]]</f>
        <v>27.6</v>
      </c>
      <c r="L1615" s="162">
        <f>IF(Tabela1[[#This Row],[Cena za enoto]]=1,Tabela1[[#This Row],[Količina]],0)</f>
        <v>0</v>
      </c>
      <c r="M1615" s="139">
        <f>Tabela1[[#This Row],[Cena za enoto]]</f>
        <v>0</v>
      </c>
      <c r="N1615" s="139">
        <f t="shared" si="112"/>
        <v>0</v>
      </c>
    </row>
    <row r="1616" spans="1:14" s="152" customFormat="1">
      <c r="A1616" s="139">
        <v>1610</v>
      </c>
      <c r="B1616" s="100"/>
      <c r="C1616" s="190" t="str">
        <f>IF(H1616&lt;&gt;"",COUNTA($H$12:H1616),"")</f>
        <v/>
      </c>
      <c r="D1616" s="15"/>
      <c r="E1616" s="131" t="s">
        <v>3183</v>
      </c>
      <c r="F1616" s="83"/>
      <c r="G1616" s="16"/>
      <c r="H1616" s="159"/>
      <c r="I1616" s="177" t="str">
        <f t="shared" si="111"/>
        <v/>
      </c>
      <c r="J1616" s="65"/>
      <c r="K1616" s="141"/>
      <c r="L1616" s="162">
        <f>IF(Tabela1[[#This Row],[Cena za enoto]]=1,Tabela1[[#This Row],[Količina]],0)</f>
        <v>0</v>
      </c>
      <c r="M1616" s="139">
        <f>Tabela1[[#This Row],[Cena za enoto]]</f>
        <v>0</v>
      </c>
      <c r="N1616" s="139">
        <f t="shared" si="112"/>
        <v>0</v>
      </c>
    </row>
    <row r="1617" spans="1:14" s="152" customFormat="1" ht="22.5">
      <c r="A1617" s="139">
        <v>1611</v>
      </c>
      <c r="B1617" s="100"/>
      <c r="C1617" s="190">
        <f>IF(H1617&lt;&gt;"",COUNTA($H$12:H1617),"")</f>
        <v>916</v>
      </c>
      <c r="D1617" s="15" t="s">
        <v>3184</v>
      </c>
      <c r="E1617" s="131" t="s">
        <v>87</v>
      </c>
      <c r="F1617" s="83" t="s">
        <v>14</v>
      </c>
      <c r="G1617" s="16">
        <v>29.8</v>
      </c>
      <c r="H1617" s="169">
        <v>0</v>
      </c>
      <c r="I1617" s="177">
        <f t="shared" si="111"/>
        <v>0</v>
      </c>
      <c r="J1617" s="65"/>
      <c r="K1617" s="141">
        <f>Tabela1[[#This Row],[Količina]]-Tabela1[[#This Row],[Cena skupaj]]</f>
        <v>29.8</v>
      </c>
      <c r="L1617" s="162">
        <f>IF(Tabela1[[#This Row],[Cena za enoto]]=1,Tabela1[[#This Row],[Količina]],0)</f>
        <v>0</v>
      </c>
      <c r="M1617" s="139">
        <f>Tabela1[[#This Row],[Cena za enoto]]</f>
        <v>0</v>
      </c>
      <c r="N1617" s="139">
        <f t="shared" si="112"/>
        <v>0</v>
      </c>
    </row>
    <row r="1618" spans="1:14" s="152" customFormat="1">
      <c r="A1618" s="139">
        <v>1612</v>
      </c>
      <c r="B1618" s="100"/>
      <c r="C1618" s="190" t="str">
        <f>IF(H1618&lt;&gt;"",COUNTA($H$12:H1618),"")</f>
        <v/>
      </c>
      <c r="D1618" s="15"/>
      <c r="E1618" s="131" t="s">
        <v>3185</v>
      </c>
      <c r="F1618" s="83"/>
      <c r="G1618" s="16"/>
      <c r="H1618" s="159"/>
      <c r="I1618" s="177" t="str">
        <f t="shared" si="111"/>
        <v/>
      </c>
      <c r="J1618" s="65"/>
      <c r="K1618" s="141"/>
      <c r="L1618" s="162">
        <f>IF(Tabela1[[#This Row],[Cena za enoto]]=1,Tabela1[[#This Row],[Količina]],0)</f>
        <v>0</v>
      </c>
      <c r="M1618" s="139">
        <f>Tabela1[[#This Row],[Cena za enoto]]</f>
        <v>0</v>
      </c>
      <c r="N1618" s="139">
        <f t="shared" si="112"/>
        <v>0</v>
      </c>
    </row>
    <row r="1619" spans="1:14" s="152" customFormat="1" ht="22.5">
      <c r="A1619" s="139">
        <v>1613</v>
      </c>
      <c r="B1619" s="100"/>
      <c r="C1619" s="190">
        <f>IF(H1619&lt;&gt;"",COUNTA($H$12:H1619),"")</f>
        <v>917</v>
      </c>
      <c r="D1619" s="15" t="s">
        <v>3186</v>
      </c>
      <c r="E1619" s="131" t="s">
        <v>88</v>
      </c>
      <c r="F1619" s="83" t="s">
        <v>14</v>
      </c>
      <c r="G1619" s="16">
        <v>8.9</v>
      </c>
      <c r="H1619" s="169">
        <v>0</v>
      </c>
      <c r="I1619" s="177">
        <f t="shared" si="111"/>
        <v>0</v>
      </c>
      <c r="J1619" s="65"/>
      <c r="K1619" s="141">
        <f>Tabela1[[#This Row],[Količina]]-Tabela1[[#This Row],[Cena skupaj]]</f>
        <v>8.9</v>
      </c>
      <c r="L1619" s="162">
        <f>IF(Tabela1[[#This Row],[Cena za enoto]]=1,Tabela1[[#This Row],[Količina]],0)</f>
        <v>0</v>
      </c>
      <c r="M1619" s="139">
        <f>Tabela1[[#This Row],[Cena za enoto]]</f>
        <v>0</v>
      </c>
      <c r="N1619" s="139">
        <f t="shared" si="112"/>
        <v>0</v>
      </c>
    </row>
    <row r="1620" spans="1:14" s="152" customFormat="1" ht="22.5">
      <c r="A1620" s="139">
        <v>1614</v>
      </c>
      <c r="B1620" s="100"/>
      <c r="C1620" s="190" t="str">
        <f>IF(H1620&lt;&gt;"",COUNTA($H$12:H1620),"")</f>
        <v/>
      </c>
      <c r="D1620" s="15"/>
      <c r="E1620" s="131" t="s">
        <v>3187</v>
      </c>
      <c r="F1620" s="83"/>
      <c r="G1620" s="16"/>
      <c r="H1620" s="159"/>
      <c r="I1620" s="177" t="str">
        <f t="shared" si="111"/>
        <v/>
      </c>
      <c r="J1620" s="65"/>
      <c r="K1620" s="141"/>
      <c r="L1620" s="162">
        <f>IF(Tabela1[[#This Row],[Cena za enoto]]=1,Tabela1[[#This Row],[Količina]],0)</f>
        <v>0</v>
      </c>
      <c r="M1620" s="139">
        <f>Tabela1[[#This Row],[Cena za enoto]]</f>
        <v>0</v>
      </c>
      <c r="N1620" s="139">
        <f t="shared" si="112"/>
        <v>0</v>
      </c>
    </row>
    <row r="1621" spans="1:14" s="152" customFormat="1" ht="22.5">
      <c r="A1621" s="139">
        <v>1615</v>
      </c>
      <c r="B1621" s="100"/>
      <c r="C1621" s="190">
        <f>IF(H1621&lt;&gt;"",COUNTA($H$12:H1621),"")</f>
        <v>918</v>
      </c>
      <c r="D1621" s="15" t="s">
        <v>3188</v>
      </c>
      <c r="E1621" s="131" t="s">
        <v>66</v>
      </c>
      <c r="F1621" s="83" t="s">
        <v>14</v>
      </c>
      <c r="G1621" s="16">
        <v>87</v>
      </c>
      <c r="H1621" s="169">
        <v>0</v>
      </c>
      <c r="I1621" s="177">
        <f t="shared" si="111"/>
        <v>0</v>
      </c>
      <c r="J1621" s="65"/>
      <c r="K1621" s="141">
        <f>Tabela1[[#This Row],[Količina]]-Tabela1[[#This Row],[Cena skupaj]]</f>
        <v>87</v>
      </c>
      <c r="L1621" s="162">
        <f>IF(Tabela1[[#This Row],[Cena za enoto]]=1,Tabela1[[#This Row],[Količina]],0)</f>
        <v>0</v>
      </c>
      <c r="M1621" s="139">
        <f>Tabela1[[#This Row],[Cena za enoto]]</f>
        <v>0</v>
      </c>
      <c r="N1621" s="139">
        <f t="shared" si="112"/>
        <v>0</v>
      </c>
    </row>
    <row r="1622" spans="1:14" s="152" customFormat="1" ht="22.5">
      <c r="A1622" s="139">
        <v>1616</v>
      </c>
      <c r="B1622" s="100"/>
      <c r="C1622" s="190" t="str">
        <f>IF(H1622&lt;&gt;"",COUNTA($H$12:H1622),"")</f>
        <v/>
      </c>
      <c r="D1622" s="15"/>
      <c r="E1622" s="131" t="s">
        <v>3189</v>
      </c>
      <c r="F1622" s="83"/>
      <c r="G1622" s="16"/>
      <c r="H1622" s="159"/>
      <c r="I1622" s="177" t="str">
        <f t="shared" si="111"/>
        <v/>
      </c>
      <c r="J1622" s="65"/>
      <c r="K1622" s="141"/>
      <c r="L1622" s="162">
        <f>IF(Tabela1[[#This Row],[Cena za enoto]]=1,Tabela1[[#This Row],[Količina]],0)</f>
        <v>0</v>
      </c>
      <c r="M1622" s="139">
        <f>Tabela1[[#This Row],[Cena za enoto]]</f>
        <v>0</v>
      </c>
      <c r="N1622" s="139">
        <f t="shared" si="112"/>
        <v>0</v>
      </c>
    </row>
    <row r="1623" spans="1:14">
      <c r="A1623" s="139">
        <v>1617</v>
      </c>
      <c r="B1623" s="96">
        <v>1</v>
      </c>
      <c r="C1623" s="202" t="str">
        <f>IF(H1623&lt;&gt;"",COUNTA($H$12:H1623),"")</f>
        <v/>
      </c>
      <c r="D1623" s="12"/>
      <c r="E1623" s="183" t="s">
        <v>284</v>
      </c>
      <c r="F1623" s="184"/>
      <c r="G1623" s="35"/>
      <c r="H1623" s="156"/>
      <c r="I1623" s="185">
        <f>I1624+I1871+I2013+I2164+I2208</f>
        <v>0</v>
      </c>
      <c r="J1623" s="55"/>
      <c r="K1623" s="141">
        <f>Tabela1[[#This Row],[Količina]]-Tabela1[[#This Row],[Cena skupaj]]</f>
        <v>0</v>
      </c>
      <c r="L1623" s="162">
        <f>IF(Tabela1[[#This Row],[Cena za enoto]]=1,Tabela1[[#This Row],[Količina]],0)</f>
        <v>0</v>
      </c>
      <c r="M1623" s="139">
        <f>Tabela1[[#This Row],[Cena za enoto]]</f>
        <v>0</v>
      </c>
      <c r="N1623" s="139">
        <f t="shared" si="112"/>
        <v>0</v>
      </c>
    </row>
    <row r="1624" spans="1:14" s="142" customFormat="1" ht="15">
      <c r="A1624" s="139">
        <v>1618</v>
      </c>
      <c r="B1624" s="97">
        <v>2</v>
      </c>
      <c r="C1624" s="186" t="str">
        <f>IF(H1624&lt;&gt;"",COUNTA($H$12:H1624),"")</f>
        <v/>
      </c>
      <c r="D1624" s="13"/>
      <c r="E1624" s="187" t="s">
        <v>3205</v>
      </c>
      <c r="F1624" s="188"/>
      <c r="G1624" s="36"/>
      <c r="H1624" s="157"/>
      <c r="I1624" s="189">
        <f>I1625+I1648+I1655+I1661+I1788+I1796+I1852+I1862</f>
        <v>0</v>
      </c>
      <c r="J1624" s="8"/>
      <c r="K1624" s="141">
        <f>Tabela1[[#This Row],[Količina]]-Tabela1[[#This Row],[Cena skupaj]]</f>
        <v>0</v>
      </c>
      <c r="L1624" s="162">
        <f>IF(Tabela1[[#This Row],[Cena za enoto]]=1,Tabela1[[#This Row],[Količina]],0)</f>
        <v>0</v>
      </c>
      <c r="M1624" s="139">
        <f>Tabela1[[#This Row],[Cena za enoto]]</f>
        <v>0</v>
      </c>
      <c r="N1624" s="139">
        <f t="shared" si="112"/>
        <v>0</v>
      </c>
    </row>
    <row r="1625" spans="1:14">
      <c r="A1625" s="139">
        <v>1619</v>
      </c>
      <c r="B1625" s="93">
        <v>3</v>
      </c>
      <c r="C1625" s="192" t="str">
        <f>IF(H1625&lt;&gt;"",COUNTA($H$12:H1625),"")</f>
        <v/>
      </c>
      <c r="D1625" s="14"/>
      <c r="E1625" s="193" t="s">
        <v>1212</v>
      </c>
      <c r="F1625" s="114"/>
      <c r="G1625" s="37"/>
      <c r="H1625" s="160"/>
      <c r="I1625" s="158">
        <f>SUM(I1626:I1647)</f>
        <v>0</v>
      </c>
      <c r="K1625" s="141">
        <f>Tabela1[[#This Row],[Količina]]-Tabela1[[#This Row],[Cena skupaj]]</f>
        <v>0</v>
      </c>
      <c r="L1625" s="162">
        <f>IF(Tabela1[[#This Row],[Cena za enoto]]=1,Tabela1[[#This Row],[Količina]],0)</f>
        <v>0</v>
      </c>
      <c r="M1625" s="139">
        <f>Tabela1[[#This Row],[Cena za enoto]]</f>
        <v>0</v>
      </c>
      <c r="N1625" s="139">
        <f t="shared" si="112"/>
        <v>0</v>
      </c>
    </row>
    <row r="1626" spans="1:14" ht="22.5">
      <c r="A1626" s="139">
        <v>1620</v>
      </c>
      <c r="B1626" s="98"/>
      <c r="C1626" s="132">
        <f>IF(H1626&lt;&gt;"",COUNTA($H$12:H1626),"")</f>
        <v>919</v>
      </c>
      <c r="D1626" s="15">
        <v>1</v>
      </c>
      <c r="E1626" s="131" t="s">
        <v>131</v>
      </c>
      <c r="F1626" s="83" t="s">
        <v>14</v>
      </c>
      <c r="G1626" s="16">
        <v>1190</v>
      </c>
      <c r="H1626" s="169">
        <v>0</v>
      </c>
      <c r="I1626" s="177">
        <f t="shared" ref="I1626:I1647" si="113">IF(ISNUMBER(G1626),ROUND(G1626*H1626,2),"")</f>
        <v>0</v>
      </c>
      <c r="K1626" s="141">
        <f>Tabela1[[#This Row],[Količina]]-Tabela1[[#This Row],[Cena skupaj]]</f>
        <v>1190</v>
      </c>
      <c r="L1626" s="162">
        <f>IF(Tabela1[[#This Row],[Cena za enoto]]=1,Tabela1[[#This Row],[Količina]],0)</f>
        <v>0</v>
      </c>
      <c r="M1626" s="139">
        <f>Tabela1[[#This Row],[Cena za enoto]]</f>
        <v>0</v>
      </c>
      <c r="N1626" s="139">
        <f t="shared" si="112"/>
        <v>0</v>
      </c>
    </row>
    <row r="1627" spans="1:14" s="143" customFormat="1" ht="67.5">
      <c r="A1627" s="139">
        <v>1621</v>
      </c>
      <c r="B1627" s="105"/>
      <c r="C1627" s="194" t="str">
        <f>IF(H1627&lt;&gt;"",COUNTA($H$12:H1627),"")</f>
        <v/>
      </c>
      <c r="D1627" s="15">
        <f>D1626+1</f>
        <v>2</v>
      </c>
      <c r="E1627" s="131" t="s">
        <v>1213</v>
      </c>
      <c r="F1627" s="83"/>
      <c r="G1627" s="16"/>
      <c r="H1627" s="159"/>
      <c r="I1627" s="177" t="str">
        <f t="shared" si="113"/>
        <v/>
      </c>
      <c r="J1627" s="42"/>
      <c r="K1627" s="141"/>
      <c r="L1627" s="162">
        <f>IF(Tabela1[[#This Row],[Cena za enoto]]=1,Tabela1[[#This Row],[Količina]],0)</f>
        <v>0</v>
      </c>
      <c r="M1627" s="139">
        <f>Tabela1[[#This Row],[Cena za enoto]]</f>
        <v>0</v>
      </c>
      <c r="N1627" s="139">
        <f t="shared" si="112"/>
        <v>0</v>
      </c>
    </row>
    <row r="1628" spans="1:14" s="143" customFormat="1">
      <c r="A1628" s="139">
        <v>1622</v>
      </c>
      <c r="B1628" s="107"/>
      <c r="C1628" s="132">
        <f>IF(H1628&lt;&gt;"",COUNTA($H$12:H1628),"")</f>
        <v>920</v>
      </c>
      <c r="D1628" s="15"/>
      <c r="E1628" s="131" t="s">
        <v>1214</v>
      </c>
      <c r="F1628" s="83" t="s">
        <v>14</v>
      </c>
      <c r="G1628" s="16">
        <v>130</v>
      </c>
      <c r="H1628" s="169">
        <v>0</v>
      </c>
      <c r="I1628" s="177">
        <f t="shared" si="113"/>
        <v>0</v>
      </c>
      <c r="J1628" s="42"/>
      <c r="K1628" s="141">
        <f>Tabela1[[#This Row],[Količina]]-Tabela1[[#This Row],[Cena skupaj]]</f>
        <v>130</v>
      </c>
      <c r="L1628" s="162">
        <f>IF(Tabela1[[#This Row],[Cena za enoto]]=1,Tabela1[[#This Row],[Količina]],0)</f>
        <v>0</v>
      </c>
      <c r="M1628" s="139">
        <f>Tabela1[[#This Row],[Cena za enoto]]</f>
        <v>0</v>
      </c>
      <c r="N1628" s="139">
        <f t="shared" si="112"/>
        <v>0</v>
      </c>
    </row>
    <row r="1629" spans="1:14" s="143" customFormat="1">
      <c r="A1629" s="139">
        <v>1623</v>
      </c>
      <c r="B1629" s="98"/>
      <c r="C1629" s="132">
        <f>IF(H1629&lt;&gt;"",COUNTA($H$12:H1629),"")</f>
        <v>921</v>
      </c>
      <c r="D1629" s="15"/>
      <c r="E1629" s="131" t="s">
        <v>1215</v>
      </c>
      <c r="F1629" s="83" t="s">
        <v>14</v>
      </c>
      <c r="G1629" s="16">
        <v>540</v>
      </c>
      <c r="H1629" s="169">
        <v>0</v>
      </c>
      <c r="I1629" s="177">
        <f t="shared" si="113"/>
        <v>0</v>
      </c>
      <c r="J1629" s="42"/>
      <c r="K1629" s="141">
        <f>Tabela1[[#This Row],[Količina]]-Tabela1[[#This Row],[Cena skupaj]]</f>
        <v>540</v>
      </c>
      <c r="L1629" s="162">
        <f>IF(Tabela1[[#This Row],[Cena za enoto]]=1,Tabela1[[#This Row],[Količina]],0)</f>
        <v>0</v>
      </c>
      <c r="M1629" s="139">
        <f>Tabela1[[#This Row],[Cena za enoto]]</f>
        <v>0</v>
      </c>
      <c r="N1629" s="139">
        <f t="shared" si="112"/>
        <v>0</v>
      </c>
    </row>
    <row r="1630" spans="1:14" s="143" customFormat="1">
      <c r="A1630" s="139">
        <v>1624</v>
      </c>
      <c r="B1630" s="98"/>
      <c r="C1630" s="132">
        <f>IF(H1630&lt;&gt;"",COUNTA($H$12:H1630),"")</f>
        <v>922</v>
      </c>
      <c r="D1630" s="15"/>
      <c r="E1630" s="131" t="s">
        <v>1216</v>
      </c>
      <c r="F1630" s="83" t="s">
        <v>14</v>
      </c>
      <c r="G1630" s="16">
        <v>45</v>
      </c>
      <c r="H1630" s="169">
        <v>0</v>
      </c>
      <c r="I1630" s="177">
        <f t="shared" si="113"/>
        <v>0</v>
      </c>
      <c r="J1630" s="42"/>
      <c r="K1630" s="141">
        <f>Tabela1[[#This Row],[Količina]]-Tabela1[[#This Row],[Cena skupaj]]</f>
        <v>45</v>
      </c>
      <c r="L1630" s="162">
        <f>IF(Tabela1[[#This Row],[Cena za enoto]]=1,Tabela1[[#This Row],[Količina]],0)</f>
        <v>0</v>
      </c>
      <c r="M1630" s="139">
        <f>Tabela1[[#This Row],[Cena za enoto]]</f>
        <v>0</v>
      </c>
      <c r="N1630" s="139">
        <f t="shared" si="112"/>
        <v>0</v>
      </c>
    </row>
    <row r="1631" spans="1:14" s="143" customFormat="1">
      <c r="A1631" s="139">
        <v>1625</v>
      </c>
      <c r="B1631" s="98"/>
      <c r="C1631" s="132">
        <f>IF(H1631&lt;&gt;"",COUNTA($H$12:H1631),"")</f>
        <v>923</v>
      </c>
      <c r="D1631" s="15"/>
      <c r="E1631" s="131" t="s">
        <v>1217</v>
      </c>
      <c r="F1631" s="83" t="s">
        <v>14</v>
      </c>
      <c r="G1631" s="16">
        <v>860</v>
      </c>
      <c r="H1631" s="169">
        <v>0</v>
      </c>
      <c r="I1631" s="177">
        <f t="shared" si="113"/>
        <v>0</v>
      </c>
      <c r="J1631" s="42"/>
      <c r="K1631" s="141">
        <f>Tabela1[[#This Row],[Količina]]-Tabela1[[#This Row],[Cena skupaj]]</f>
        <v>860</v>
      </c>
      <c r="L1631" s="162">
        <f>IF(Tabela1[[#This Row],[Cena za enoto]]=1,Tabela1[[#This Row],[Količina]],0)</f>
        <v>0</v>
      </c>
      <c r="M1631" s="139">
        <f>Tabela1[[#This Row],[Cena za enoto]]</f>
        <v>0</v>
      </c>
      <c r="N1631" s="139">
        <f t="shared" si="112"/>
        <v>0</v>
      </c>
    </row>
    <row r="1632" spans="1:14" s="143" customFormat="1">
      <c r="A1632" s="139">
        <v>1626</v>
      </c>
      <c r="B1632" s="98"/>
      <c r="C1632" s="132">
        <f>IF(H1632&lt;&gt;"",COUNTA($H$12:H1632),"")</f>
        <v>924</v>
      </c>
      <c r="D1632" s="15"/>
      <c r="E1632" s="131" t="s">
        <v>1218</v>
      </c>
      <c r="F1632" s="83" t="s">
        <v>14</v>
      </c>
      <c r="G1632" s="16">
        <v>300</v>
      </c>
      <c r="H1632" s="169">
        <v>0</v>
      </c>
      <c r="I1632" s="177">
        <f t="shared" si="113"/>
        <v>0</v>
      </c>
      <c r="J1632" s="42"/>
      <c r="K1632" s="141">
        <f>Tabela1[[#This Row],[Količina]]-Tabela1[[#This Row],[Cena skupaj]]</f>
        <v>300</v>
      </c>
      <c r="L1632" s="162">
        <f>IF(Tabela1[[#This Row],[Cena za enoto]]=1,Tabela1[[#This Row],[Količina]],0)</f>
        <v>0</v>
      </c>
      <c r="M1632" s="139">
        <f>Tabela1[[#This Row],[Cena za enoto]]</f>
        <v>0</v>
      </c>
      <c r="N1632" s="139">
        <f t="shared" si="112"/>
        <v>0</v>
      </c>
    </row>
    <row r="1633" spans="1:14" s="143" customFormat="1">
      <c r="A1633" s="139">
        <v>1627</v>
      </c>
      <c r="B1633" s="98"/>
      <c r="C1633" s="132">
        <f>IF(H1633&lt;&gt;"",COUNTA($H$12:H1633),"")</f>
        <v>925</v>
      </c>
      <c r="D1633" s="15"/>
      <c r="E1633" s="131" t="s">
        <v>1219</v>
      </c>
      <c r="F1633" s="83" t="s">
        <v>14</v>
      </c>
      <c r="G1633" s="16">
        <v>320</v>
      </c>
      <c r="H1633" s="169">
        <v>0</v>
      </c>
      <c r="I1633" s="177">
        <f t="shared" si="113"/>
        <v>0</v>
      </c>
      <c r="J1633" s="42"/>
      <c r="K1633" s="141">
        <f>Tabela1[[#This Row],[Količina]]-Tabela1[[#This Row],[Cena skupaj]]</f>
        <v>320</v>
      </c>
      <c r="L1633" s="162">
        <f>IF(Tabela1[[#This Row],[Cena za enoto]]=1,Tabela1[[#This Row],[Količina]],0)</f>
        <v>0</v>
      </c>
      <c r="M1633" s="139">
        <f>Tabela1[[#This Row],[Cena za enoto]]</f>
        <v>0</v>
      </c>
      <c r="N1633" s="139">
        <f t="shared" si="112"/>
        <v>0</v>
      </c>
    </row>
    <row r="1634" spans="1:14" s="143" customFormat="1">
      <c r="A1634" s="139">
        <v>1628</v>
      </c>
      <c r="B1634" s="107"/>
      <c r="C1634" s="132">
        <f>IF(H1634&lt;&gt;"",COUNTA($H$12:H1634),"")</f>
        <v>926</v>
      </c>
      <c r="D1634" s="15"/>
      <c r="E1634" s="131" t="s">
        <v>1220</v>
      </c>
      <c r="F1634" s="83" t="s">
        <v>14</v>
      </c>
      <c r="G1634" s="16">
        <v>20</v>
      </c>
      <c r="H1634" s="169">
        <v>0</v>
      </c>
      <c r="I1634" s="177">
        <f t="shared" si="113"/>
        <v>0</v>
      </c>
      <c r="J1634" s="42"/>
      <c r="K1634" s="141">
        <f>Tabela1[[#This Row],[Količina]]-Tabela1[[#This Row],[Cena skupaj]]</f>
        <v>20</v>
      </c>
      <c r="L1634" s="162">
        <f>IF(Tabela1[[#This Row],[Cena za enoto]]=1,Tabela1[[#This Row],[Količina]],0)</f>
        <v>0</v>
      </c>
      <c r="M1634" s="139">
        <f>Tabela1[[#This Row],[Cena za enoto]]</f>
        <v>0</v>
      </c>
      <c r="N1634" s="139">
        <f t="shared" si="112"/>
        <v>0</v>
      </c>
    </row>
    <row r="1635" spans="1:14" s="143" customFormat="1">
      <c r="A1635" s="139">
        <v>1629</v>
      </c>
      <c r="B1635" s="98"/>
      <c r="C1635" s="132">
        <f>IF(H1635&lt;&gt;"",COUNTA($H$12:H1635),"")</f>
        <v>927</v>
      </c>
      <c r="D1635" s="15"/>
      <c r="E1635" s="131" t="s">
        <v>1221</v>
      </c>
      <c r="F1635" s="83" t="s">
        <v>14</v>
      </c>
      <c r="G1635" s="16">
        <v>40</v>
      </c>
      <c r="H1635" s="169">
        <v>0</v>
      </c>
      <c r="I1635" s="177">
        <f t="shared" si="113"/>
        <v>0</v>
      </c>
      <c r="J1635" s="42"/>
      <c r="K1635" s="141">
        <f>Tabela1[[#This Row],[Količina]]-Tabela1[[#This Row],[Cena skupaj]]</f>
        <v>40</v>
      </c>
      <c r="L1635" s="162">
        <f>IF(Tabela1[[#This Row],[Cena za enoto]]=1,Tabela1[[#This Row],[Količina]],0)</f>
        <v>0</v>
      </c>
      <c r="M1635" s="139">
        <f>Tabela1[[#This Row],[Cena za enoto]]</f>
        <v>0</v>
      </c>
      <c r="N1635" s="139">
        <f t="shared" si="112"/>
        <v>0</v>
      </c>
    </row>
    <row r="1636" spans="1:14" s="143" customFormat="1" ht="67.5">
      <c r="A1636" s="139">
        <v>1630</v>
      </c>
      <c r="B1636" s="98"/>
      <c r="C1636" s="132" t="str">
        <f>IF(H1636&lt;&gt;"",COUNTA($H$12:H1636),"")</f>
        <v/>
      </c>
      <c r="D1636" s="15">
        <f>D1627+1</f>
        <v>3</v>
      </c>
      <c r="E1636" s="131" t="s">
        <v>1222</v>
      </c>
      <c r="F1636" s="83"/>
      <c r="G1636" s="16"/>
      <c r="H1636" s="159"/>
      <c r="I1636" s="177" t="str">
        <f t="shared" si="113"/>
        <v/>
      </c>
      <c r="J1636" s="42"/>
      <c r="K1636" s="141"/>
      <c r="L1636" s="162">
        <f>IF(Tabela1[[#This Row],[Cena za enoto]]=1,Tabela1[[#This Row],[Količina]],0)</f>
        <v>0</v>
      </c>
      <c r="M1636" s="139">
        <f>Tabela1[[#This Row],[Cena za enoto]]</f>
        <v>0</v>
      </c>
      <c r="N1636" s="139">
        <f t="shared" si="112"/>
        <v>0</v>
      </c>
    </row>
    <row r="1637" spans="1:14" s="143" customFormat="1">
      <c r="A1637" s="139">
        <v>1631</v>
      </c>
      <c r="B1637" s="98"/>
      <c r="C1637" s="132">
        <f>IF(H1637&lt;&gt;"",COUNTA($H$12:H1637),"")</f>
        <v>928</v>
      </c>
      <c r="D1637" s="15"/>
      <c r="E1637" s="131" t="s">
        <v>1218</v>
      </c>
      <c r="F1637" s="83" t="s">
        <v>14</v>
      </c>
      <c r="G1637" s="16">
        <v>25</v>
      </c>
      <c r="H1637" s="169">
        <v>0</v>
      </c>
      <c r="I1637" s="177">
        <f t="shared" si="113"/>
        <v>0</v>
      </c>
      <c r="J1637" s="42"/>
      <c r="K1637" s="141">
        <f>Tabela1[[#This Row],[Količina]]-Tabela1[[#This Row],[Cena skupaj]]</f>
        <v>25</v>
      </c>
      <c r="L1637" s="162">
        <f>IF(Tabela1[[#This Row],[Cena za enoto]]=1,Tabela1[[#This Row],[Količina]],0)</f>
        <v>0</v>
      </c>
      <c r="M1637" s="139">
        <f>Tabela1[[#This Row],[Cena za enoto]]</f>
        <v>0</v>
      </c>
      <c r="N1637" s="139">
        <f t="shared" si="112"/>
        <v>0</v>
      </c>
    </row>
    <row r="1638" spans="1:14" s="143" customFormat="1">
      <c r="A1638" s="139">
        <v>1632</v>
      </c>
      <c r="B1638" s="98"/>
      <c r="C1638" s="132">
        <f>IF(H1638&lt;&gt;"",COUNTA($H$12:H1638),"")</f>
        <v>929</v>
      </c>
      <c r="D1638" s="15"/>
      <c r="E1638" s="131" t="s">
        <v>1221</v>
      </c>
      <c r="F1638" s="83" t="s">
        <v>14</v>
      </c>
      <c r="G1638" s="16">
        <v>40</v>
      </c>
      <c r="H1638" s="169">
        <v>0</v>
      </c>
      <c r="I1638" s="177">
        <f t="shared" si="113"/>
        <v>0</v>
      </c>
      <c r="J1638" s="42"/>
      <c r="K1638" s="141">
        <f>Tabela1[[#This Row],[Količina]]-Tabela1[[#This Row],[Cena skupaj]]</f>
        <v>40</v>
      </c>
      <c r="L1638" s="162">
        <f>IF(Tabela1[[#This Row],[Cena za enoto]]=1,Tabela1[[#This Row],[Količina]],0)</f>
        <v>0</v>
      </c>
      <c r="M1638" s="139">
        <f>Tabela1[[#This Row],[Cena za enoto]]</f>
        <v>0</v>
      </c>
      <c r="N1638" s="139">
        <f t="shared" si="112"/>
        <v>0</v>
      </c>
    </row>
    <row r="1639" spans="1:14" s="143" customFormat="1" ht="33.75">
      <c r="A1639" s="139">
        <v>1633</v>
      </c>
      <c r="B1639" s="98"/>
      <c r="C1639" s="132">
        <f>IF(H1639&lt;&gt;"",COUNTA($H$12:H1639),"")</f>
        <v>930</v>
      </c>
      <c r="D1639" s="15">
        <f>D1636+1</f>
        <v>4</v>
      </c>
      <c r="E1639" s="131" t="s">
        <v>1223</v>
      </c>
      <c r="F1639" s="83" t="s">
        <v>10</v>
      </c>
      <c r="G1639" s="16">
        <v>57</v>
      </c>
      <c r="H1639" s="169">
        <v>0</v>
      </c>
      <c r="I1639" s="177">
        <f t="shared" si="113"/>
        <v>0</v>
      </c>
      <c r="J1639" s="42"/>
      <c r="K1639" s="141">
        <f>Tabela1[[#This Row],[Količina]]-Tabela1[[#This Row],[Cena skupaj]]</f>
        <v>57</v>
      </c>
      <c r="L1639" s="162">
        <f>IF(Tabela1[[#This Row],[Cena za enoto]]=1,Tabela1[[#This Row],[Količina]],0)</f>
        <v>0</v>
      </c>
      <c r="M1639" s="139">
        <f>Tabela1[[#This Row],[Cena za enoto]]</f>
        <v>0</v>
      </c>
      <c r="N1639" s="139">
        <f t="shared" si="112"/>
        <v>0</v>
      </c>
    </row>
    <row r="1640" spans="1:14" s="143" customFormat="1">
      <c r="A1640" s="139">
        <v>1634</v>
      </c>
      <c r="B1640" s="98"/>
      <c r="C1640" s="132">
        <f>IF(H1640&lt;&gt;"",COUNTA($H$12:H1640),"")</f>
        <v>931</v>
      </c>
      <c r="D1640" s="15"/>
      <c r="E1640" s="131" t="s">
        <v>132</v>
      </c>
      <c r="F1640" s="83" t="s">
        <v>10</v>
      </c>
      <c r="G1640" s="16">
        <v>1</v>
      </c>
      <c r="H1640" s="169">
        <v>0</v>
      </c>
      <c r="I1640" s="177">
        <f t="shared" si="113"/>
        <v>0</v>
      </c>
      <c r="J1640" s="42"/>
      <c r="K1640" s="141">
        <f>Tabela1[[#This Row],[Količina]]-Tabela1[[#This Row],[Cena skupaj]]</f>
        <v>1</v>
      </c>
      <c r="L1640" s="162">
        <f>IF(Tabela1[[#This Row],[Cena za enoto]]=1,Tabela1[[#This Row],[Količina]],0)</f>
        <v>0</v>
      </c>
      <c r="M1640" s="139">
        <f>Tabela1[[#This Row],[Cena za enoto]]</f>
        <v>0</v>
      </c>
      <c r="N1640" s="139">
        <f t="shared" si="112"/>
        <v>0</v>
      </c>
    </row>
    <row r="1641" spans="1:14" s="143" customFormat="1">
      <c r="A1641" s="139">
        <v>1635</v>
      </c>
      <c r="B1641" s="98"/>
      <c r="C1641" s="132">
        <f>IF(H1641&lt;&gt;"",COUNTA($H$12:H1641),"")</f>
        <v>932</v>
      </c>
      <c r="D1641" s="15"/>
      <c r="E1641" s="131" t="s">
        <v>133</v>
      </c>
      <c r="F1641" s="83" t="s">
        <v>10</v>
      </c>
      <c r="G1641" s="16">
        <v>5</v>
      </c>
      <c r="H1641" s="169">
        <v>0</v>
      </c>
      <c r="I1641" s="177">
        <f t="shared" si="113"/>
        <v>0</v>
      </c>
      <c r="J1641" s="42"/>
      <c r="K1641" s="141">
        <f>Tabela1[[#This Row],[Količina]]-Tabela1[[#This Row],[Cena skupaj]]</f>
        <v>5</v>
      </c>
      <c r="L1641" s="162">
        <f>IF(Tabela1[[#This Row],[Cena za enoto]]=1,Tabela1[[#This Row],[Količina]],0)</f>
        <v>0</v>
      </c>
      <c r="M1641" s="139">
        <f>Tabela1[[#This Row],[Cena za enoto]]</f>
        <v>0</v>
      </c>
      <c r="N1641" s="139">
        <f t="shared" si="112"/>
        <v>0</v>
      </c>
    </row>
    <row r="1642" spans="1:14" s="143" customFormat="1">
      <c r="A1642" s="139">
        <v>1636</v>
      </c>
      <c r="B1642" s="98"/>
      <c r="C1642" s="132">
        <f>IF(H1642&lt;&gt;"",COUNTA($H$12:H1642),"")</f>
        <v>933</v>
      </c>
      <c r="D1642" s="15"/>
      <c r="E1642" s="131" t="s">
        <v>1224</v>
      </c>
      <c r="F1642" s="83" t="s">
        <v>10</v>
      </c>
      <c r="G1642" s="16">
        <v>1</v>
      </c>
      <c r="H1642" s="169">
        <v>0</v>
      </c>
      <c r="I1642" s="177">
        <f t="shared" si="113"/>
        <v>0</v>
      </c>
      <c r="J1642" s="42"/>
      <c r="K1642" s="141">
        <f>Tabela1[[#This Row],[Količina]]-Tabela1[[#This Row],[Cena skupaj]]</f>
        <v>1</v>
      </c>
      <c r="L1642" s="162">
        <f>IF(Tabela1[[#This Row],[Cena za enoto]]=1,Tabela1[[#This Row],[Količina]],0)</f>
        <v>0</v>
      </c>
      <c r="M1642" s="139">
        <f>Tabela1[[#This Row],[Cena za enoto]]</f>
        <v>0</v>
      </c>
      <c r="N1642" s="139">
        <f t="shared" si="112"/>
        <v>0</v>
      </c>
    </row>
    <row r="1643" spans="1:14" ht="45">
      <c r="A1643" s="139">
        <v>1637</v>
      </c>
      <c r="B1643" s="98"/>
      <c r="C1643" s="132">
        <f>IF(H1643&lt;&gt;"",COUNTA($H$12:H1643),"")</f>
        <v>934</v>
      </c>
      <c r="D1643" s="15">
        <f>D1639+1</f>
        <v>5</v>
      </c>
      <c r="E1643" s="131" t="s">
        <v>1225</v>
      </c>
      <c r="F1643" s="83" t="s">
        <v>10</v>
      </c>
      <c r="G1643" s="16">
        <v>19</v>
      </c>
      <c r="H1643" s="169">
        <v>0</v>
      </c>
      <c r="I1643" s="177">
        <f t="shared" si="113"/>
        <v>0</v>
      </c>
      <c r="K1643" s="141">
        <f>Tabela1[[#This Row],[Količina]]-Tabela1[[#This Row],[Cena skupaj]]</f>
        <v>19</v>
      </c>
      <c r="L1643" s="162">
        <f>IF(Tabela1[[#This Row],[Cena za enoto]]=1,Tabela1[[#This Row],[Količina]],0)</f>
        <v>0</v>
      </c>
      <c r="M1643" s="139">
        <f>Tabela1[[#This Row],[Cena za enoto]]</f>
        <v>0</v>
      </c>
      <c r="N1643" s="139">
        <f t="shared" si="112"/>
        <v>0</v>
      </c>
    </row>
    <row r="1644" spans="1:14" ht="45">
      <c r="A1644" s="139">
        <v>1638</v>
      </c>
      <c r="B1644" s="98"/>
      <c r="C1644" s="132">
        <f>IF(H1644&lt;&gt;"",COUNTA($H$12:H1644),"")</f>
        <v>935</v>
      </c>
      <c r="D1644" s="15">
        <f>D1643+1</f>
        <v>6</v>
      </c>
      <c r="E1644" s="131" t="s">
        <v>1226</v>
      </c>
      <c r="F1644" s="83" t="s">
        <v>10</v>
      </c>
      <c r="G1644" s="16">
        <v>26</v>
      </c>
      <c r="H1644" s="169">
        <v>0</v>
      </c>
      <c r="I1644" s="177">
        <f t="shared" si="113"/>
        <v>0</v>
      </c>
      <c r="K1644" s="141">
        <f>Tabela1[[#This Row],[Količina]]-Tabela1[[#This Row],[Cena skupaj]]</f>
        <v>26</v>
      </c>
      <c r="L1644" s="162">
        <f>IF(Tabela1[[#This Row],[Cena za enoto]]=1,Tabela1[[#This Row],[Količina]],0)</f>
        <v>0</v>
      </c>
      <c r="M1644" s="139">
        <f>Tabela1[[#This Row],[Cena za enoto]]</f>
        <v>0</v>
      </c>
      <c r="N1644" s="139">
        <f t="shared" si="112"/>
        <v>0</v>
      </c>
    </row>
    <row r="1645" spans="1:14" ht="33.75">
      <c r="A1645" s="139">
        <v>1639</v>
      </c>
      <c r="B1645" s="98"/>
      <c r="C1645" s="132">
        <f>IF(H1645&lt;&gt;"",COUNTA($H$12:H1645),"")</f>
        <v>936</v>
      </c>
      <c r="D1645" s="15">
        <f>D1644+1</f>
        <v>7</v>
      </c>
      <c r="E1645" s="131" t="s">
        <v>1227</v>
      </c>
      <c r="F1645" s="83" t="s">
        <v>10</v>
      </c>
      <c r="G1645" s="16">
        <v>6</v>
      </c>
      <c r="H1645" s="169">
        <v>0</v>
      </c>
      <c r="I1645" s="177">
        <f t="shared" si="113"/>
        <v>0</v>
      </c>
      <c r="K1645" s="141">
        <f>Tabela1[[#This Row],[Količina]]-Tabela1[[#This Row],[Cena skupaj]]</f>
        <v>6</v>
      </c>
      <c r="L1645" s="162">
        <f>IF(Tabela1[[#This Row],[Cena za enoto]]=1,Tabela1[[#This Row],[Količina]],0)</f>
        <v>0</v>
      </c>
      <c r="M1645" s="139">
        <f>Tabela1[[#This Row],[Cena za enoto]]</f>
        <v>0</v>
      </c>
      <c r="N1645" s="139">
        <f t="shared" si="112"/>
        <v>0</v>
      </c>
    </row>
    <row r="1646" spans="1:14" ht="22.5">
      <c r="A1646" s="139">
        <v>1640</v>
      </c>
      <c r="B1646" s="107"/>
      <c r="C1646" s="132">
        <f>IF(H1646&lt;&gt;"",COUNTA($H$12:H1646),"")</f>
        <v>937</v>
      </c>
      <c r="D1646" s="15">
        <f>D1645+1</f>
        <v>8</v>
      </c>
      <c r="E1646" s="131" t="s">
        <v>136</v>
      </c>
      <c r="F1646" s="83" t="s">
        <v>10</v>
      </c>
      <c r="G1646" s="16">
        <v>3</v>
      </c>
      <c r="H1646" s="169">
        <v>0</v>
      </c>
      <c r="I1646" s="177">
        <f t="shared" si="113"/>
        <v>0</v>
      </c>
      <c r="K1646" s="141">
        <f>Tabela1[[#This Row],[Količina]]-Tabela1[[#This Row],[Cena skupaj]]</f>
        <v>3</v>
      </c>
      <c r="L1646" s="162">
        <f>IF(Tabela1[[#This Row],[Cena za enoto]]=1,Tabela1[[#This Row],[Količina]],0)</f>
        <v>0</v>
      </c>
      <c r="M1646" s="139">
        <f>Tabela1[[#This Row],[Cena za enoto]]</f>
        <v>0</v>
      </c>
      <c r="N1646" s="139">
        <f t="shared" si="112"/>
        <v>0</v>
      </c>
    </row>
    <row r="1647" spans="1:14" ht="22.5">
      <c r="A1647" s="139">
        <v>1641</v>
      </c>
      <c r="B1647" s="98"/>
      <c r="C1647" s="132">
        <f>IF(H1647&lt;&gt;"",COUNTA($H$12:H1647),"")</f>
        <v>938</v>
      </c>
      <c r="D1647" s="15" t="s">
        <v>268</v>
      </c>
      <c r="E1647" s="131" t="s">
        <v>1228</v>
      </c>
      <c r="F1647" s="83" t="s">
        <v>10</v>
      </c>
      <c r="G1647" s="16">
        <v>15</v>
      </c>
      <c r="H1647" s="169">
        <v>0</v>
      </c>
      <c r="I1647" s="177">
        <f t="shared" si="113"/>
        <v>0</v>
      </c>
      <c r="K1647" s="141">
        <f>Tabela1[[#This Row],[Količina]]-Tabela1[[#This Row],[Cena skupaj]]</f>
        <v>15</v>
      </c>
      <c r="L1647" s="162">
        <f>IF(Tabela1[[#This Row],[Cena za enoto]]=1,Tabela1[[#This Row],[Količina]],0)</f>
        <v>0</v>
      </c>
      <c r="M1647" s="139">
        <f>Tabela1[[#This Row],[Cena za enoto]]</f>
        <v>0</v>
      </c>
      <c r="N1647" s="139">
        <f t="shared" si="112"/>
        <v>0</v>
      </c>
    </row>
    <row r="1648" spans="1:14">
      <c r="A1648" s="139">
        <v>1642</v>
      </c>
      <c r="B1648" s="93">
        <v>3</v>
      </c>
      <c r="C1648" s="192" t="str">
        <f>IF(H1648&lt;&gt;"",COUNTA($H$12:H1648),"")</f>
        <v/>
      </c>
      <c r="D1648" s="14"/>
      <c r="E1648" s="193" t="s">
        <v>1229</v>
      </c>
      <c r="F1648" s="114"/>
      <c r="G1648" s="37"/>
      <c r="H1648" s="160"/>
      <c r="I1648" s="158">
        <f>SUM(I1649:I1654)</f>
        <v>0</v>
      </c>
      <c r="K1648" s="141">
        <f>Tabela1[[#This Row],[Količina]]-Tabela1[[#This Row],[Cena skupaj]]</f>
        <v>0</v>
      </c>
      <c r="L1648" s="162">
        <f>IF(Tabela1[[#This Row],[Cena za enoto]]=1,Tabela1[[#This Row],[Količina]],0)</f>
        <v>0</v>
      </c>
      <c r="M1648" s="139">
        <f>Tabela1[[#This Row],[Cena za enoto]]</f>
        <v>0</v>
      </c>
      <c r="N1648" s="139">
        <f t="shared" si="112"/>
        <v>0</v>
      </c>
    </row>
    <row r="1649" spans="1:14" ht="67.5">
      <c r="A1649" s="139">
        <v>1643</v>
      </c>
      <c r="B1649" s="98"/>
      <c r="C1649" s="132">
        <f>IF(H1649&lt;&gt;"",COUNTA($H$12:H1649),"")</f>
        <v>939</v>
      </c>
      <c r="D1649" s="15">
        <v>1</v>
      </c>
      <c r="E1649" s="131" t="s">
        <v>1230</v>
      </c>
      <c r="F1649" s="83" t="s">
        <v>10</v>
      </c>
      <c r="G1649" s="16">
        <v>19</v>
      </c>
      <c r="H1649" s="169">
        <v>0</v>
      </c>
      <c r="I1649" s="177">
        <f t="shared" ref="I1649:I1654" si="114">IF(ISNUMBER(G1649),ROUND(G1649*H1649,2),"")</f>
        <v>0</v>
      </c>
      <c r="K1649" s="141">
        <f>Tabela1[[#This Row],[Količina]]-Tabela1[[#This Row],[Cena skupaj]]</f>
        <v>19</v>
      </c>
      <c r="L1649" s="162">
        <f>IF(Tabela1[[#This Row],[Cena za enoto]]=1,Tabela1[[#This Row],[Količina]],0)</f>
        <v>0</v>
      </c>
      <c r="M1649" s="139">
        <f>Tabela1[[#This Row],[Cena za enoto]]</f>
        <v>0</v>
      </c>
      <c r="N1649" s="139">
        <f t="shared" si="112"/>
        <v>0</v>
      </c>
    </row>
    <row r="1650" spans="1:14" s="143" customFormat="1" ht="22.5">
      <c r="A1650" s="139">
        <v>1644</v>
      </c>
      <c r="B1650" s="98"/>
      <c r="C1650" s="132">
        <f>IF(H1650&lt;&gt;"",COUNTA($H$12:H1650),"")</f>
        <v>940</v>
      </c>
      <c r="D1650" s="15">
        <f>D1649+1</f>
        <v>2</v>
      </c>
      <c r="E1650" s="131" t="s">
        <v>1231</v>
      </c>
      <c r="F1650" s="83" t="s">
        <v>10</v>
      </c>
      <c r="G1650" s="16">
        <v>7</v>
      </c>
      <c r="H1650" s="169">
        <v>0</v>
      </c>
      <c r="I1650" s="177">
        <f t="shared" si="114"/>
        <v>0</v>
      </c>
      <c r="J1650" s="42"/>
      <c r="K1650" s="141">
        <f>Tabela1[[#This Row],[Količina]]-Tabela1[[#This Row],[Cena skupaj]]</f>
        <v>7</v>
      </c>
      <c r="L1650" s="162">
        <f>IF(Tabela1[[#This Row],[Cena za enoto]]=1,Tabela1[[#This Row],[Količina]],0)</f>
        <v>0</v>
      </c>
      <c r="M1650" s="139">
        <f>Tabela1[[#This Row],[Cena za enoto]]</f>
        <v>0</v>
      </c>
      <c r="N1650" s="139">
        <f t="shared" si="112"/>
        <v>0</v>
      </c>
    </row>
    <row r="1651" spans="1:14" s="143" customFormat="1">
      <c r="A1651" s="139">
        <v>1645</v>
      </c>
      <c r="B1651" s="98"/>
      <c r="C1651" s="132">
        <f>IF(H1651&lt;&gt;"",COUNTA($H$12:H1651),"")</f>
        <v>941</v>
      </c>
      <c r="D1651" s="15"/>
      <c r="E1651" s="131" t="s">
        <v>1232</v>
      </c>
      <c r="F1651" s="83" t="s">
        <v>10</v>
      </c>
      <c r="G1651" s="16">
        <v>9</v>
      </c>
      <c r="H1651" s="169">
        <v>0</v>
      </c>
      <c r="I1651" s="177">
        <f t="shared" si="114"/>
        <v>0</v>
      </c>
      <c r="J1651" s="42"/>
      <c r="K1651" s="141">
        <f>Tabela1[[#This Row],[Količina]]-Tabela1[[#This Row],[Cena skupaj]]</f>
        <v>9</v>
      </c>
      <c r="L1651" s="162">
        <f>IF(Tabela1[[#This Row],[Cena za enoto]]=1,Tabela1[[#This Row],[Količina]],0)</f>
        <v>0</v>
      </c>
      <c r="M1651" s="139">
        <f>Tabela1[[#This Row],[Cena za enoto]]</f>
        <v>0</v>
      </c>
      <c r="N1651" s="139">
        <f t="shared" si="112"/>
        <v>0</v>
      </c>
    </row>
    <row r="1652" spans="1:14" s="143" customFormat="1" ht="22.5">
      <c r="A1652" s="139">
        <v>1646</v>
      </c>
      <c r="B1652" s="98"/>
      <c r="C1652" s="132">
        <f>IF(H1652&lt;&gt;"",COUNTA($H$12:H1652),"")</f>
        <v>942</v>
      </c>
      <c r="D1652" s="15"/>
      <c r="E1652" s="131" t="s">
        <v>1233</v>
      </c>
      <c r="F1652" s="83" t="s">
        <v>10</v>
      </c>
      <c r="G1652" s="16">
        <v>3</v>
      </c>
      <c r="H1652" s="169">
        <v>0</v>
      </c>
      <c r="I1652" s="177">
        <f t="shared" si="114"/>
        <v>0</v>
      </c>
      <c r="J1652" s="42"/>
      <c r="K1652" s="141">
        <f>Tabela1[[#This Row],[Količina]]-Tabela1[[#This Row],[Cena skupaj]]</f>
        <v>3</v>
      </c>
      <c r="L1652" s="162">
        <f>IF(Tabela1[[#This Row],[Cena za enoto]]=1,Tabela1[[#This Row],[Količina]],0)</f>
        <v>0</v>
      </c>
      <c r="M1652" s="139">
        <f>Tabela1[[#This Row],[Cena za enoto]]</f>
        <v>0</v>
      </c>
      <c r="N1652" s="139">
        <f t="shared" si="112"/>
        <v>0</v>
      </c>
    </row>
    <row r="1653" spans="1:14" s="143" customFormat="1">
      <c r="A1653" s="139">
        <v>1647</v>
      </c>
      <c r="B1653" s="98"/>
      <c r="C1653" s="132">
        <f>IF(H1653&lt;&gt;"",COUNTA($H$12:H1653),"")</f>
        <v>943</v>
      </c>
      <c r="D1653" s="15"/>
      <c r="E1653" s="131" t="s">
        <v>1234</v>
      </c>
      <c r="F1653" s="83" t="s">
        <v>10</v>
      </c>
      <c r="G1653" s="16">
        <v>7</v>
      </c>
      <c r="H1653" s="169">
        <v>0</v>
      </c>
      <c r="I1653" s="177">
        <f t="shared" si="114"/>
        <v>0</v>
      </c>
      <c r="J1653" s="42"/>
      <c r="K1653" s="141">
        <f>Tabela1[[#This Row],[Količina]]-Tabela1[[#This Row],[Cena skupaj]]</f>
        <v>7</v>
      </c>
      <c r="L1653" s="162">
        <f>IF(Tabela1[[#This Row],[Cena za enoto]]=1,Tabela1[[#This Row],[Količina]],0)</f>
        <v>0</v>
      </c>
      <c r="M1653" s="139">
        <f>Tabela1[[#This Row],[Cena za enoto]]</f>
        <v>0</v>
      </c>
      <c r="N1653" s="139">
        <f t="shared" si="112"/>
        <v>0</v>
      </c>
    </row>
    <row r="1654" spans="1:14" ht="67.5">
      <c r="A1654" s="139">
        <v>1648</v>
      </c>
      <c r="B1654" s="98"/>
      <c r="C1654" s="132">
        <f>IF(H1654&lt;&gt;"",COUNTA($H$12:H1654),"")</f>
        <v>944</v>
      </c>
      <c r="D1654" s="15">
        <f>D1650+1</f>
        <v>3</v>
      </c>
      <c r="E1654" s="131" t="s">
        <v>1235</v>
      </c>
      <c r="F1654" s="83" t="s">
        <v>10</v>
      </c>
      <c r="G1654" s="16">
        <v>26</v>
      </c>
      <c r="H1654" s="169">
        <v>0</v>
      </c>
      <c r="I1654" s="177">
        <f t="shared" si="114"/>
        <v>0</v>
      </c>
      <c r="K1654" s="141">
        <f>Tabela1[[#This Row],[Količina]]-Tabela1[[#This Row],[Cena skupaj]]</f>
        <v>26</v>
      </c>
      <c r="L1654" s="162">
        <f>IF(Tabela1[[#This Row],[Cena za enoto]]=1,Tabela1[[#This Row],[Količina]],0)</f>
        <v>0</v>
      </c>
      <c r="M1654" s="139">
        <f>Tabela1[[#This Row],[Cena za enoto]]</f>
        <v>0</v>
      </c>
      <c r="N1654" s="139">
        <f t="shared" si="112"/>
        <v>0</v>
      </c>
    </row>
    <row r="1655" spans="1:14">
      <c r="A1655" s="139">
        <v>1649</v>
      </c>
      <c r="B1655" s="93">
        <v>3</v>
      </c>
      <c r="C1655" s="192" t="str">
        <f>IF(H1655&lt;&gt;"",COUNTA($H$12:H1655),"")</f>
        <v/>
      </c>
      <c r="D1655" s="14"/>
      <c r="E1655" s="193" t="s">
        <v>1236</v>
      </c>
      <c r="F1655" s="114"/>
      <c r="G1655" s="37"/>
      <c r="H1655" s="160"/>
      <c r="I1655" s="158">
        <f>SUM(I1656:I1660)</f>
        <v>0</v>
      </c>
      <c r="K1655" s="141">
        <f>Tabela1[[#This Row],[Količina]]-Tabela1[[#This Row],[Cena skupaj]]</f>
        <v>0</v>
      </c>
      <c r="L1655" s="162">
        <f>IF(Tabela1[[#This Row],[Cena za enoto]]=1,Tabela1[[#This Row],[Količina]],0)</f>
        <v>0</v>
      </c>
      <c r="M1655" s="139">
        <f>Tabela1[[#This Row],[Cena za enoto]]</f>
        <v>0</v>
      </c>
      <c r="N1655" s="139">
        <f t="shared" si="112"/>
        <v>0</v>
      </c>
    </row>
    <row r="1656" spans="1:14" ht="123.75">
      <c r="A1656" s="139">
        <v>1650</v>
      </c>
      <c r="B1656" s="98"/>
      <c r="C1656" s="132">
        <f>IF(H1656&lt;&gt;"",COUNTA($H$12:H1656),"")</f>
        <v>945</v>
      </c>
      <c r="D1656" s="15">
        <v>1</v>
      </c>
      <c r="E1656" s="131" t="s">
        <v>1239</v>
      </c>
      <c r="F1656" s="83" t="s">
        <v>10</v>
      </c>
      <c r="G1656" s="16">
        <v>33</v>
      </c>
      <c r="H1656" s="169">
        <v>0</v>
      </c>
      <c r="I1656" s="177">
        <f>IF(ISNUMBER(G1656),ROUND(G1656*H1656,2),"")</f>
        <v>0</v>
      </c>
      <c r="K1656" s="141">
        <f>Tabela1[[#This Row],[Količina]]-Tabela1[[#This Row],[Cena skupaj]]</f>
        <v>33</v>
      </c>
      <c r="L1656" s="162">
        <f>IF(Tabela1[[#This Row],[Cena za enoto]]=1,Tabela1[[#This Row],[Količina]],0)</f>
        <v>0</v>
      </c>
      <c r="M1656" s="139">
        <f>Tabela1[[#This Row],[Cena za enoto]]</f>
        <v>0</v>
      </c>
      <c r="N1656" s="139">
        <f t="shared" si="112"/>
        <v>0</v>
      </c>
    </row>
    <row r="1657" spans="1:14" ht="22.5">
      <c r="A1657" s="139">
        <v>1651</v>
      </c>
      <c r="B1657" s="98"/>
      <c r="C1657" s="132">
        <f>IF(H1657&lt;&gt;"",COUNTA($H$12:H1657),"")</f>
        <v>946</v>
      </c>
      <c r="D1657" s="15"/>
      <c r="E1657" s="131" t="s">
        <v>3097</v>
      </c>
      <c r="F1657" s="83" t="s">
        <v>10</v>
      </c>
      <c r="G1657" s="16">
        <v>33</v>
      </c>
      <c r="H1657" s="169">
        <v>0</v>
      </c>
      <c r="I1657" s="177">
        <f>IF(ISNUMBER(G1657),ROUND(G1657*H1657,2),"")</f>
        <v>0</v>
      </c>
      <c r="K1657" s="141">
        <f>Tabela1[[#This Row],[Količina]]-Tabela1[[#This Row],[Cena skupaj]]</f>
        <v>33</v>
      </c>
      <c r="L1657" s="162">
        <f>IF(Tabela1[[#This Row],[Cena za enoto]]=1,Tabela1[[#This Row],[Količina]],0)</f>
        <v>0</v>
      </c>
      <c r="M1657" s="139">
        <f>Tabela1[[#This Row],[Cena za enoto]]</f>
        <v>0</v>
      </c>
      <c r="N1657" s="139">
        <f t="shared" si="112"/>
        <v>0</v>
      </c>
    </row>
    <row r="1658" spans="1:14" ht="180">
      <c r="A1658" s="139">
        <v>1652</v>
      </c>
      <c r="B1658" s="98"/>
      <c r="C1658" s="132">
        <f>IF(H1658&lt;&gt;"",COUNTA($H$12:H1658),"")</f>
        <v>947</v>
      </c>
      <c r="D1658" s="15">
        <f>D1656+1</f>
        <v>2</v>
      </c>
      <c r="E1658" s="131" t="s">
        <v>1237</v>
      </c>
      <c r="F1658" s="83" t="s">
        <v>10</v>
      </c>
      <c r="G1658" s="16">
        <v>17</v>
      </c>
      <c r="H1658" s="169">
        <v>0</v>
      </c>
      <c r="I1658" s="177">
        <f>IF(ISNUMBER(G1658),ROUND(G1658*H1658,2),"")</f>
        <v>0</v>
      </c>
      <c r="K1658" s="141">
        <f>Tabela1[[#This Row],[Količina]]-Tabela1[[#This Row],[Cena skupaj]]</f>
        <v>17</v>
      </c>
      <c r="L1658" s="162">
        <f>IF(Tabela1[[#This Row],[Cena za enoto]]=1,Tabela1[[#This Row],[Količina]],0)</f>
        <v>0</v>
      </c>
      <c r="M1658" s="139">
        <f>Tabela1[[#This Row],[Cena za enoto]]</f>
        <v>0</v>
      </c>
      <c r="N1658" s="139">
        <f t="shared" si="112"/>
        <v>0</v>
      </c>
    </row>
    <row r="1659" spans="1:14" ht="22.5">
      <c r="A1659" s="139">
        <v>1653</v>
      </c>
      <c r="B1659" s="98"/>
      <c r="C1659" s="132">
        <f>IF(H1659&lt;&gt;"",COUNTA($H$12:H1659),"")</f>
        <v>948</v>
      </c>
      <c r="D1659" s="15"/>
      <c r="E1659" s="131" t="s">
        <v>137</v>
      </c>
      <c r="F1659" s="83" t="s">
        <v>10</v>
      </c>
      <c r="G1659" s="16">
        <v>17</v>
      </c>
      <c r="H1659" s="169">
        <v>0</v>
      </c>
      <c r="I1659" s="177">
        <f>IF(ISNUMBER(G1659),ROUND(G1659*H1659,2),"")</f>
        <v>0</v>
      </c>
      <c r="K1659" s="141">
        <f>Tabela1[[#This Row],[Količina]]-Tabela1[[#This Row],[Cena skupaj]]</f>
        <v>17</v>
      </c>
      <c r="L1659" s="162">
        <f>IF(Tabela1[[#This Row],[Cena za enoto]]=1,Tabela1[[#This Row],[Količina]],0)</f>
        <v>0</v>
      </c>
      <c r="M1659" s="139">
        <f>Tabela1[[#This Row],[Cena za enoto]]</f>
        <v>0</v>
      </c>
      <c r="N1659" s="139">
        <f t="shared" si="112"/>
        <v>0</v>
      </c>
    </row>
    <row r="1660" spans="1:14" ht="146.25">
      <c r="A1660" s="139">
        <v>1654</v>
      </c>
      <c r="B1660" s="98"/>
      <c r="C1660" s="132">
        <f>IF(H1660&lt;&gt;"",COUNTA($H$12:H1660),"")</f>
        <v>949</v>
      </c>
      <c r="D1660" s="15">
        <f>D1658+1</f>
        <v>3</v>
      </c>
      <c r="E1660" s="131" t="s">
        <v>1238</v>
      </c>
      <c r="F1660" s="83" t="s">
        <v>10</v>
      </c>
      <c r="G1660" s="16">
        <v>4</v>
      </c>
      <c r="H1660" s="169">
        <v>0</v>
      </c>
      <c r="I1660" s="177">
        <f>IF(ISNUMBER(G1660),ROUND(G1660*H1660,2),"")</f>
        <v>0</v>
      </c>
      <c r="J1660" s="43"/>
      <c r="K1660" s="141">
        <f>Tabela1[[#This Row],[Količina]]-Tabela1[[#This Row],[Cena skupaj]]</f>
        <v>4</v>
      </c>
      <c r="L1660" s="162">
        <f>IF(Tabela1[[#This Row],[Cena za enoto]]=1,Tabela1[[#This Row],[Količina]],0)</f>
        <v>0</v>
      </c>
      <c r="M1660" s="139">
        <f>Tabela1[[#This Row],[Cena za enoto]]</f>
        <v>0</v>
      </c>
      <c r="N1660" s="139">
        <f t="shared" si="112"/>
        <v>0</v>
      </c>
    </row>
    <row r="1661" spans="1:14">
      <c r="A1661" s="139">
        <v>1655</v>
      </c>
      <c r="B1661" s="93">
        <v>4</v>
      </c>
      <c r="C1661" s="192" t="str">
        <f>IF(H1661&lt;&gt;"",COUNTA($H$12:H1661),"")</f>
        <v/>
      </c>
      <c r="D1661" s="14"/>
      <c r="E1661" s="193" t="s">
        <v>1240</v>
      </c>
      <c r="F1661" s="114"/>
      <c r="G1661" s="37"/>
      <c r="H1661" s="160"/>
      <c r="I1661" s="158">
        <f>SUM(I1662:I1787)</f>
        <v>0</v>
      </c>
      <c r="K1661" s="141">
        <f>Tabela1[[#This Row],[Količina]]-Tabela1[[#This Row],[Cena skupaj]]</f>
        <v>0</v>
      </c>
      <c r="L1661" s="162">
        <f>IF(Tabela1[[#This Row],[Cena za enoto]]=1,Tabela1[[#This Row],[Količina]],0)</f>
        <v>0</v>
      </c>
      <c r="M1661" s="139">
        <f>Tabela1[[#This Row],[Cena za enoto]]</f>
        <v>0</v>
      </c>
      <c r="N1661" s="139">
        <f t="shared" si="112"/>
        <v>0</v>
      </c>
    </row>
    <row r="1662" spans="1:14" s="143" customFormat="1" ht="33.75">
      <c r="A1662" s="139">
        <v>1656</v>
      </c>
      <c r="B1662" s="98"/>
      <c r="C1662" s="132" t="str">
        <f>IF(H1662&lt;&gt;"",COUNTA($H$12:H1662),"")</f>
        <v/>
      </c>
      <c r="D1662" s="15">
        <v>1</v>
      </c>
      <c r="E1662" s="131" t="s">
        <v>138</v>
      </c>
      <c r="F1662" s="83"/>
      <c r="G1662" s="16"/>
      <c r="H1662" s="159"/>
      <c r="I1662" s="177" t="str">
        <f t="shared" ref="I1662:I1676" si="115">IF(ISNUMBER(G1662),ROUND(G1662*H1662,2),"")</f>
        <v/>
      </c>
      <c r="J1662" s="64"/>
      <c r="K1662" s="141"/>
      <c r="L1662" s="162">
        <f>IF(Tabela1[[#This Row],[Cena za enoto]]=1,Tabela1[[#This Row],[Količina]],0)</f>
        <v>0</v>
      </c>
      <c r="M1662" s="139">
        <f>Tabela1[[#This Row],[Cena za enoto]]</f>
        <v>0</v>
      </c>
      <c r="N1662" s="139">
        <f t="shared" si="112"/>
        <v>0</v>
      </c>
    </row>
    <row r="1663" spans="1:14" s="143" customFormat="1">
      <c r="A1663" s="139">
        <v>1657</v>
      </c>
      <c r="B1663" s="98"/>
      <c r="C1663" s="132">
        <f>IF(H1663&lt;&gt;"",COUNTA($H$12:H1663),"")</f>
        <v>950</v>
      </c>
      <c r="D1663" s="15"/>
      <c r="E1663" s="131" t="s">
        <v>1291</v>
      </c>
      <c r="F1663" s="83" t="s">
        <v>14</v>
      </c>
      <c r="G1663" s="16">
        <v>280</v>
      </c>
      <c r="H1663" s="169">
        <v>0</v>
      </c>
      <c r="I1663" s="177">
        <f t="shared" si="115"/>
        <v>0</v>
      </c>
      <c r="J1663" s="64"/>
      <c r="K1663" s="141">
        <f>Tabela1[[#This Row],[Količina]]-Tabela1[[#This Row],[Cena skupaj]]</f>
        <v>280</v>
      </c>
      <c r="L1663" s="162">
        <f>IF(Tabela1[[#This Row],[Cena za enoto]]=1,Tabela1[[#This Row],[Količina]],0)</f>
        <v>0</v>
      </c>
      <c r="M1663" s="139">
        <f>Tabela1[[#This Row],[Cena za enoto]]</f>
        <v>0</v>
      </c>
      <c r="N1663" s="139">
        <f t="shared" si="112"/>
        <v>0</v>
      </c>
    </row>
    <row r="1664" spans="1:14" s="143" customFormat="1">
      <c r="A1664" s="139">
        <v>1658</v>
      </c>
      <c r="B1664" s="98"/>
      <c r="C1664" s="132">
        <f>IF(H1664&lt;&gt;"",COUNTA($H$12:H1664),"")</f>
        <v>951</v>
      </c>
      <c r="D1664" s="15"/>
      <c r="E1664" s="131" t="s">
        <v>1292</v>
      </c>
      <c r="F1664" s="83" t="s">
        <v>14</v>
      </c>
      <c r="G1664" s="16">
        <v>610</v>
      </c>
      <c r="H1664" s="169">
        <v>0</v>
      </c>
      <c r="I1664" s="177">
        <f t="shared" si="115"/>
        <v>0</v>
      </c>
      <c r="J1664" s="64"/>
      <c r="K1664" s="141">
        <f>Tabela1[[#This Row],[Količina]]-Tabela1[[#This Row],[Cena skupaj]]</f>
        <v>610</v>
      </c>
      <c r="L1664" s="162">
        <f>IF(Tabela1[[#This Row],[Cena za enoto]]=1,Tabela1[[#This Row],[Količina]],0)</f>
        <v>0</v>
      </c>
      <c r="M1664" s="139">
        <f>Tabela1[[#This Row],[Cena za enoto]]</f>
        <v>0</v>
      </c>
      <c r="N1664" s="139">
        <f t="shared" si="112"/>
        <v>0</v>
      </c>
    </row>
    <row r="1665" spans="1:14" s="143" customFormat="1">
      <c r="A1665" s="139">
        <v>1659</v>
      </c>
      <c r="B1665" s="98"/>
      <c r="C1665" s="132">
        <f>IF(H1665&lt;&gt;"",COUNTA($H$12:H1665),"")</f>
        <v>952</v>
      </c>
      <c r="D1665" s="15"/>
      <c r="E1665" s="131" t="s">
        <v>1293</v>
      </c>
      <c r="F1665" s="83" t="s">
        <v>14</v>
      </c>
      <c r="G1665" s="16">
        <v>660</v>
      </c>
      <c r="H1665" s="169">
        <v>0</v>
      </c>
      <c r="I1665" s="177">
        <f t="shared" si="115"/>
        <v>0</v>
      </c>
      <c r="J1665" s="64"/>
      <c r="K1665" s="141">
        <f>Tabela1[[#This Row],[Količina]]-Tabela1[[#This Row],[Cena skupaj]]</f>
        <v>660</v>
      </c>
      <c r="L1665" s="162">
        <f>IF(Tabela1[[#This Row],[Cena za enoto]]=1,Tabela1[[#This Row],[Količina]],0)</f>
        <v>0</v>
      </c>
      <c r="M1665" s="139">
        <f>Tabela1[[#This Row],[Cena za enoto]]</f>
        <v>0</v>
      </c>
      <c r="N1665" s="139">
        <f t="shared" si="112"/>
        <v>0</v>
      </c>
    </row>
    <row r="1666" spans="1:14" s="143" customFormat="1">
      <c r="A1666" s="139">
        <v>1660</v>
      </c>
      <c r="B1666" s="98"/>
      <c r="C1666" s="132">
        <f>IF(H1666&lt;&gt;"",COUNTA($H$12:H1666),"")</f>
        <v>953</v>
      </c>
      <c r="D1666" s="15"/>
      <c r="E1666" s="131" t="s">
        <v>1294</v>
      </c>
      <c r="F1666" s="83" t="s">
        <v>14</v>
      </c>
      <c r="G1666" s="16">
        <v>1450</v>
      </c>
      <c r="H1666" s="169">
        <v>0</v>
      </c>
      <c r="I1666" s="177">
        <f t="shared" si="115"/>
        <v>0</v>
      </c>
      <c r="J1666" s="64"/>
      <c r="K1666" s="141">
        <f>Tabela1[[#This Row],[Količina]]-Tabela1[[#This Row],[Cena skupaj]]</f>
        <v>1450</v>
      </c>
      <c r="L1666" s="162">
        <f>IF(Tabela1[[#This Row],[Cena za enoto]]=1,Tabela1[[#This Row],[Količina]],0)</f>
        <v>0</v>
      </c>
      <c r="M1666" s="139">
        <f>Tabela1[[#This Row],[Cena za enoto]]</f>
        <v>0</v>
      </c>
      <c r="N1666" s="139">
        <f t="shared" si="112"/>
        <v>0</v>
      </c>
    </row>
    <row r="1667" spans="1:14" s="143" customFormat="1">
      <c r="A1667" s="139">
        <v>1661</v>
      </c>
      <c r="B1667" s="98"/>
      <c r="C1667" s="132">
        <f>IF(H1667&lt;&gt;"",COUNTA($H$12:H1667),"")</f>
        <v>954</v>
      </c>
      <c r="D1667" s="15"/>
      <c r="E1667" s="131" t="s">
        <v>1295</v>
      </c>
      <c r="F1667" s="83" t="s">
        <v>14</v>
      </c>
      <c r="G1667" s="16">
        <v>200</v>
      </c>
      <c r="H1667" s="169">
        <v>0</v>
      </c>
      <c r="I1667" s="177">
        <f t="shared" si="115"/>
        <v>0</v>
      </c>
      <c r="J1667" s="64"/>
      <c r="K1667" s="141">
        <f>Tabela1[[#This Row],[Količina]]-Tabela1[[#This Row],[Cena skupaj]]</f>
        <v>200</v>
      </c>
      <c r="L1667" s="162">
        <f>IF(Tabela1[[#This Row],[Cena za enoto]]=1,Tabela1[[#This Row],[Količina]],0)</f>
        <v>0</v>
      </c>
      <c r="M1667" s="139">
        <f>Tabela1[[#This Row],[Cena za enoto]]</f>
        <v>0</v>
      </c>
      <c r="N1667" s="139">
        <f t="shared" si="112"/>
        <v>0</v>
      </c>
    </row>
    <row r="1668" spans="1:14" s="143" customFormat="1">
      <c r="A1668" s="139">
        <v>1662</v>
      </c>
      <c r="B1668" s="98"/>
      <c r="C1668" s="132">
        <f>IF(H1668&lt;&gt;"",COUNTA($H$12:H1668),"")</f>
        <v>955</v>
      </c>
      <c r="D1668" s="15"/>
      <c r="E1668" s="131" t="s">
        <v>1296</v>
      </c>
      <c r="F1668" s="83" t="s">
        <v>14</v>
      </c>
      <c r="G1668" s="16">
        <v>110</v>
      </c>
      <c r="H1668" s="169">
        <v>0</v>
      </c>
      <c r="I1668" s="177">
        <f t="shared" si="115"/>
        <v>0</v>
      </c>
      <c r="J1668" s="64"/>
      <c r="K1668" s="141">
        <f>Tabela1[[#This Row],[Količina]]-Tabela1[[#This Row],[Cena skupaj]]</f>
        <v>110</v>
      </c>
      <c r="L1668" s="162">
        <f>IF(Tabela1[[#This Row],[Cena za enoto]]=1,Tabela1[[#This Row],[Količina]],0)</f>
        <v>0</v>
      </c>
      <c r="M1668" s="139">
        <f>Tabela1[[#This Row],[Cena za enoto]]</f>
        <v>0</v>
      </c>
      <c r="N1668" s="139">
        <f t="shared" si="112"/>
        <v>0</v>
      </c>
    </row>
    <row r="1669" spans="1:14" s="143" customFormat="1">
      <c r="A1669" s="139">
        <v>1663</v>
      </c>
      <c r="B1669" s="98"/>
      <c r="C1669" s="132">
        <f>IF(H1669&lt;&gt;"",COUNTA($H$12:H1669),"")</f>
        <v>956</v>
      </c>
      <c r="D1669" s="15"/>
      <c r="E1669" s="131" t="s">
        <v>1297</v>
      </c>
      <c r="F1669" s="83" t="s">
        <v>14</v>
      </c>
      <c r="G1669" s="16">
        <v>110</v>
      </c>
      <c r="H1669" s="169">
        <v>0</v>
      </c>
      <c r="I1669" s="177">
        <f t="shared" si="115"/>
        <v>0</v>
      </c>
      <c r="J1669" s="64"/>
      <c r="K1669" s="141">
        <f>Tabela1[[#This Row],[Količina]]-Tabela1[[#This Row],[Cena skupaj]]</f>
        <v>110</v>
      </c>
      <c r="L1669" s="162">
        <f>IF(Tabela1[[#This Row],[Cena za enoto]]=1,Tabela1[[#This Row],[Količina]],0)</f>
        <v>0</v>
      </c>
      <c r="M1669" s="139">
        <f>Tabela1[[#This Row],[Cena za enoto]]</f>
        <v>0</v>
      </c>
      <c r="N1669" s="139">
        <f t="shared" si="112"/>
        <v>0</v>
      </c>
    </row>
    <row r="1670" spans="1:14" s="143" customFormat="1">
      <c r="A1670" s="139">
        <v>1664</v>
      </c>
      <c r="B1670" s="98"/>
      <c r="C1670" s="132">
        <f>IF(H1670&lt;&gt;"",COUNTA($H$12:H1670),"")</f>
        <v>957</v>
      </c>
      <c r="D1670" s="15"/>
      <c r="E1670" s="131" t="s">
        <v>1298</v>
      </c>
      <c r="F1670" s="83" t="s">
        <v>14</v>
      </c>
      <c r="G1670" s="16">
        <v>190</v>
      </c>
      <c r="H1670" s="169">
        <v>0</v>
      </c>
      <c r="I1670" s="177">
        <f t="shared" si="115"/>
        <v>0</v>
      </c>
      <c r="J1670" s="64"/>
      <c r="K1670" s="141">
        <f>Tabela1[[#This Row],[Količina]]-Tabela1[[#This Row],[Cena skupaj]]</f>
        <v>190</v>
      </c>
      <c r="L1670" s="162">
        <f>IF(Tabela1[[#This Row],[Cena za enoto]]=1,Tabela1[[#This Row],[Količina]],0)</f>
        <v>0</v>
      </c>
      <c r="M1670" s="139">
        <f>Tabela1[[#This Row],[Cena za enoto]]</f>
        <v>0</v>
      </c>
      <c r="N1670" s="139">
        <f t="shared" si="112"/>
        <v>0</v>
      </c>
    </row>
    <row r="1671" spans="1:14" s="143" customFormat="1" ht="33.75">
      <c r="A1671" s="139">
        <v>1665</v>
      </c>
      <c r="B1671" s="98"/>
      <c r="C1671" s="132">
        <f>IF(H1671&lt;&gt;"",COUNTA($H$12:H1671),"")</f>
        <v>958</v>
      </c>
      <c r="D1671" s="15">
        <f>D1662+1</f>
        <v>2</v>
      </c>
      <c r="E1671" s="131" t="s">
        <v>139</v>
      </c>
      <c r="F1671" s="83" t="s">
        <v>14</v>
      </c>
      <c r="G1671" s="16">
        <v>1270</v>
      </c>
      <c r="H1671" s="169">
        <v>0</v>
      </c>
      <c r="I1671" s="177">
        <f t="shared" si="115"/>
        <v>0</v>
      </c>
      <c r="J1671" s="64"/>
      <c r="K1671" s="141">
        <f>Tabela1[[#This Row],[Količina]]-Tabela1[[#This Row],[Cena skupaj]]</f>
        <v>1270</v>
      </c>
      <c r="L1671" s="162">
        <f>IF(Tabela1[[#This Row],[Cena za enoto]]=1,Tabela1[[#This Row],[Količina]],0)</f>
        <v>0</v>
      </c>
      <c r="M1671" s="139">
        <f>Tabela1[[#This Row],[Cena za enoto]]</f>
        <v>0</v>
      </c>
      <c r="N1671" s="139">
        <f t="shared" si="112"/>
        <v>0</v>
      </c>
    </row>
    <row r="1672" spans="1:14" s="143" customFormat="1" ht="22.5">
      <c r="A1672" s="139">
        <v>1666</v>
      </c>
      <c r="B1672" s="98"/>
      <c r="C1672" s="132">
        <f>IF(H1672&lt;&gt;"",COUNTA($H$12:H1672),"")</f>
        <v>959</v>
      </c>
      <c r="D1672" s="15"/>
      <c r="E1672" s="131" t="s">
        <v>140</v>
      </c>
      <c r="F1672" s="83" t="s">
        <v>10</v>
      </c>
      <c r="G1672" s="16">
        <v>86</v>
      </c>
      <c r="H1672" s="169">
        <v>0</v>
      </c>
      <c r="I1672" s="177">
        <f t="shared" si="115"/>
        <v>0</v>
      </c>
      <c r="J1672" s="64"/>
      <c r="K1672" s="141">
        <f>Tabela1[[#This Row],[Količina]]-Tabela1[[#This Row],[Cena skupaj]]</f>
        <v>86</v>
      </c>
      <c r="L1672" s="162">
        <f>IF(Tabela1[[#This Row],[Cena za enoto]]=1,Tabela1[[#This Row],[Količina]],0)</f>
        <v>0</v>
      </c>
      <c r="M1672" s="139">
        <f>Tabela1[[#This Row],[Cena za enoto]]</f>
        <v>0</v>
      </c>
      <c r="N1672" s="139">
        <f t="shared" si="112"/>
        <v>0</v>
      </c>
    </row>
    <row r="1673" spans="1:14" s="143" customFormat="1" ht="33.75">
      <c r="A1673" s="139">
        <v>1667</v>
      </c>
      <c r="B1673" s="98"/>
      <c r="C1673" s="132">
        <f>IF(H1673&lt;&gt;"",COUNTA($H$12:H1673),"")</f>
        <v>960</v>
      </c>
      <c r="D1673" s="15">
        <f>D1671+1</f>
        <v>3</v>
      </c>
      <c r="E1673" s="131" t="s">
        <v>1299</v>
      </c>
      <c r="F1673" s="83" t="s">
        <v>10</v>
      </c>
      <c r="G1673" s="16">
        <v>86</v>
      </c>
      <c r="H1673" s="169">
        <v>0</v>
      </c>
      <c r="I1673" s="177">
        <f t="shared" si="115"/>
        <v>0</v>
      </c>
      <c r="J1673" s="64"/>
      <c r="K1673" s="141">
        <f>Tabela1[[#This Row],[Količina]]-Tabela1[[#This Row],[Cena skupaj]]</f>
        <v>86</v>
      </c>
      <c r="L1673" s="162">
        <f>IF(Tabela1[[#This Row],[Cena za enoto]]=1,Tabela1[[#This Row],[Količina]],0)</f>
        <v>0</v>
      </c>
      <c r="M1673" s="139">
        <f>Tabela1[[#This Row],[Cena za enoto]]</f>
        <v>0</v>
      </c>
      <c r="N1673" s="139">
        <f t="shared" si="112"/>
        <v>0</v>
      </c>
    </row>
    <row r="1674" spans="1:14" s="143" customFormat="1">
      <c r="A1674" s="139">
        <v>1668</v>
      </c>
      <c r="B1674" s="98"/>
      <c r="C1674" s="132">
        <f>IF(H1674&lt;&gt;"",COUNTA($H$12:H1674),"")</f>
        <v>961</v>
      </c>
      <c r="D1674" s="15"/>
      <c r="E1674" s="131" t="s">
        <v>1241</v>
      </c>
      <c r="F1674" s="83" t="s">
        <v>10</v>
      </c>
      <c r="G1674" s="16">
        <v>3</v>
      </c>
      <c r="H1674" s="169">
        <v>0</v>
      </c>
      <c r="I1674" s="177">
        <f t="shared" si="115"/>
        <v>0</v>
      </c>
      <c r="J1674" s="64"/>
      <c r="K1674" s="141">
        <f>Tabela1[[#This Row],[Količina]]-Tabela1[[#This Row],[Cena skupaj]]</f>
        <v>3</v>
      </c>
      <c r="L1674" s="162">
        <f>IF(Tabela1[[#This Row],[Cena za enoto]]=1,Tabela1[[#This Row],[Količina]],0)</f>
        <v>0</v>
      </c>
      <c r="M1674" s="139">
        <f>Tabela1[[#This Row],[Cena za enoto]]</f>
        <v>0</v>
      </c>
      <c r="N1674" s="139">
        <f t="shared" si="112"/>
        <v>0</v>
      </c>
    </row>
    <row r="1675" spans="1:14" ht="67.5">
      <c r="A1675" s="139">
        <v>1669</v>
      </c>
      <c r="B1675" s="98"/>
      <c r="C1675" s="132">
        <f>IF(H1675&lt;&gt;"",COUNTA($H$12:H1675),"")</f>
        <v>962</v>
      </c>
      <c r="D1675" s="15">
        <f>D1673+1</f>
        <v>4</v>
      </c>
      <c r="E1675" s="131" t="s">
        <v>1242</v>
      </c>
      <c r="F1675" s="83" t="s">
        <v>10</v>
      </c>
      <c r="G1675" s="16">
        <v>1</v>
      </c>
      <c r="H1675" s="169">
        <v>0</v>
      </c>
      <c r="I1675" s="177">
        <f t="shared" si="115"/>
        <v>0</v>
      </c>
      <c r="J1675" s="43"/>
      <c r="K1675" s="141">
        <f>Tabela1[[#This Row],[Količina]]-Tabela1[[#This Row],[Cena skupaj]]</f>
        <v>1</v>
      </c>
      <c r="L1675" s="162">
        <f>IF(Tabela1[[#This Row],[Cena za enoto]]=1,Tabela1[[#This Row],[Količina]],0)</f>
        <v>0</v>
      </c>
      <c r="M1675" s="139">
        <f>Tabela1[[#This Row],[Cena za enoto]]</f>
        <v>0</v>
      </c>
      <c r="N1675" s="139">
        <f t="shared" si="112"/>
        <v>0</v>
      </c>
    </row>
    <row r="1676" spans="1:14" s="143" customFormat="1" ht="33.75">
      <c r="A1676" s="139">
        <v>1670</v>
      </c>
      <c r="B1676" s="98"/>
      <c r="C1676" s="132" t="str">
        <f>IF(H1676&lt;&gt;"",COUNTA($H$12:H1676),"")</f>
        <v/>
      </c>
      <c r="D1676" s="15">
        <f>D1675+1</f>
        <v>5</v>
      </c>
      <c r="E1676" s="131" t="s">
        <v>1243</v>
      </c>
      <c r="F1676" s="83"/>
      <c r="G1676" s="16"/>
      <c r="H1676" s="159"/>
      <c r="I1676" s="177" t="str">
        <f t="shared" si="115"/>
        <v/>
      </c>
      <c r="J1676" s="64"/>
      <c r="K1676" s="141"/>
      <c r="L1676" s="162">
        <f>IF(Tabela1[[#This Row],[Cena za enoto]]=1,Tabela1[[#This Row],[Količina]],0)</f>
        <v>0</v>
      </c>
      <c r="M1676" s="139">
        <f>Tabela1[[#This Row],[Cena za enoto]]</f>
        <v>0</v>
      </c>
      <c r="N1676" s="139">
        <f t="shared" si="112"/>
        <v>0</v>
      </c>
    </row>
    <row r="1677" spans="1:14" s="147" customFormat="1">
      <c r="A1677" s="145">
        <v>1671</v>
      </c>
      <c r="B1677" s="224"/>
      <c r="C1677" s="190" t="str">
        <f>IF(H1677&lt;&gt;"",COUNTA($H$12:H1677),"")</f>
        <v/>
      </c>
      <c r="D1677" s="44"/>
      <c r="E1677" s="205" t="s">
        <v>1244</v>
      </c>
      <c r="F1677" s="83" t="s">
        <v>10</v>
      </c>
      <c r="G1677" s="115">
        <v>1</v>
      </c>
      <c r="H1677" s="159"/>
      <c r="I1677" s="159"/>
      <c r="J1677" s="135"/>
      <c r="K1677" s="141"/>
      <c r="L1677" s="162">
        <f>IF(Tabela1[[#This Row],[Cena za enoto]]=1,Tabela1[[#This Row],[Količina]],0)</f>
        <v>0</v>
      </c>
      <c r="M1677" s="139">
        <f>Tabela1[[#This Row],[Cena za enoto]]</f>
        <v>0</v>
      </c>
      <c r="N1677" s="139">
        <f t="shared" si="112"/>
        <v>0</v>
      </c>
    </row>
    <row r="1678" spans="1:14" s="147" customFormat="1">
      <c r="A1678" s="145">
        <v>1672</v>
      </c>
      <c r="B1678" s="167"/>
      <c r="C1678" s="190" t="str">
        <f>IF(H1678&lt;&gt;"",COUNTA($H$12:H1678),"")</f>
        <v/>
      </c>
      <c r="D1678" s="44"/>
      <c r="E1678" s="205" t="s">
        <v>1245</v>
      </c>
      <c r="F1678" s="83" t="s">
        <v>10</v>
      </c>
      <c r="G1678" s="115">
        <v>7</v>
      </c>
      <c r="H1678" s="159"/>
      <c r="I1678" s="159"/>
      <c r="J1678" s="134"/>
      <c r="K1678" s="141"/>
      <c r="L1678" s="162">
        <f>IF(Tabela1[[#This Row],[Cena za enoto]]=1,Tabela1[[#This Row],[Količina]],0)</f>
        <v>0</v>
      </c>
      <c r="M1678" s="139">
        <f>Tabela1[[#This Row],[Cena za enoto]]</f>
        <v>0</v>
      </c>
      <c r="N1678" s="139">
        <f t="shared" ref="N1678:N1741" si="116">L1678*M1678</f>
        <v>0</v>
      </c>
    </row>
    <row r="1679" spans="1:14" s="147" customFormat="1">
      <c r="A1679" s="145">
        <v>1673</v>
      </c>
      <c r="B1679" s="107"/>
      <c r="C1679" s="190" t="str">
        <f>IF(H1679&lt;&gt;"",COUNTA($H$12:H1679),"")</f>
        <v/>
      </c>
      <c r="D1679" s="44"/>
      <c r="E1679" s="205" t="s">
        <v>1246</v>
      </c>
      <c r="F1679" s="83" t="s">
        <v>10</v>
      </c>
      <c r="G1679" s="115">
        <v>4</v>
      </c>
      <c r="H1679" s="159"/>
      <c r="I1679" s="159"/>
      <c r="J1679" s="134"/>
      <c r="K1679" s="141"/>
      <c r="L1679" s="162">
        <f>IF(Tabela1[[#This Row],[Cena za enoto]]=1,Tabela1[[#This Row],[Količina]],0)</f>
        <v>0</v>
      </c>
      <c r="M1679" s="139">
        <f>Tabela1[[#This Row],[Cena za enoto]]</f>
        <v>0</v>
      </c>
      <c r="N1679" s="139">
        <f t="shared" si="116"/>
        <v>0</v>
      </c>
    </row>
    <row r="1680" spans="1:14" s="147" customFormat="1">
      <c r="A1680" s="145">
        <v>1674</v>
      </c>
      <c r="B1680" s="100"/>
      <c r="C1680" s="190" t="str">
        <f>IF(H1680&lt;&gt;"",COUNTA($H$12:H1680),"")</f>
        <v/>
      </c>
      <c r="D1680" s="44"/>
      <c r="E1680" s="205" t="s">
        <v>1247</v>
      </c>
      <c r="F1680" s="83" t="s">
        <v>10</v>
      </c>
      <c r="G1680" s="115">
        <v>1</v>
      </c>
      <c r="H1680" s="159"/>
      <c r="I1680" s="159"/>
      <c r="J1680" s="134"/>
      <c r="K1680" s="141"/>
      <c r="L1680" s="162">
        <f>IF(Tabela1[[#This Row],[Cena za enoto]]=1,Tabela1[[#This Row],[Količina]],0)</f>
        <v>0</v>
      </c>
      <c r="M1680" s="139">
        <f>Tabela1[[#This Row],[Cena za enoto]]</f>
        <v>0</v>
      </c>
      <c r="N1680" s="139">
        <f t="shared" si="116"/>
        <v>0</v>
      </c>
    </row>
    <row r="1681" spans="1:14" s="147" customFormat="1">
      <c r="A1681" s="145">
        <v>1675</v>
      </c>
      <c r="B1681" s="100"/>
      <c r="C1681" s="190" t="str">
        <f>IF(H1681&lt;&gt;"",COUNTA($H$12:H1681),"")</f>
        <v/>
      </c>
      <c r="D1681" s="44"/>
      <c r="E1681" s="205" t="s">
        <v>163</v>
      </c>
      <c r="F1681" s="83" t="s">
        <v>10</v>
      </c>
      <c r="G1681" s="115">
        <v>34</v>
      </c>
      <c r="H1681" s="159"/>
      <c r="I1681" s="159"/>
      <c r="J1681" s="134"/>
      <c r="K1681" s="141"/>
      <c r="L1681" s="162">
        <f>IF(Tabela1[[#This Row],[Cena za enoto]]=1,Tabela1[[#This Row],[Količina]],0)</f>
        <v>0</v>
      </c>
      <c r="M1681" s="139">
        <f>Tabela1[[#This Row],[Cena za enoto]]</f>
        <v>0</v>
      </c>
      <c r="N1681" s="139">
        <f t="shared" si="116"/>
        <v>0</v>
      </c>
    </row>
    <row r="1682" spans="1:14" s="147" customFormat="1">
      <c r="A1682" s="145">
        <v>1676</v>
      </c>
      <c r="B1682" s="167"/>
      <c r="C1682" s="190" t="str">
        <f>IF(H1682&lt;&gt;"",COUNTA($H$12:H1682),"")</f>
        <v/>
      </c>
      <c r="D1682" s="44"/>
      <c r="E1682" s="205" t="s">
        <v>1248</v>
      </c>
      <c r="F1682" s="83" t="s">
        <v>10</v>
      </c>
      <c r="G1682" s="115">
        <v>1</v>
      </c>
      <c r="H1682" s="159"/>
      <c r="I1682" s="159"/>
      <c r="J1682" s="134"/>
      <c r="K1682" s="141"/>
      <c r="L1682" s="162">
        <f>IF(Tabela1[[#This Row],[Cena za enoto]]=1,Tabela1[[#This Row],[Količina]],0)</f>
        <v>0</v>
      </c>
      <c r="M1682" s="139">
        <f>Tabela1[[#This Row],[Cena za enoto]]</f>
        <v>0</v>
      </c>
      <c r="N1682" s="139">
        <f t="shared" si="116"/>
        <v>0</v>
      </c>
    </row>
    <row r="1683" spans="1:14" s="147" customFormat="1" ht="22.5">
      <c r="A1683" s="145">
        <v>1677</v>
      </c>
      <c r="B1683" s="107"/>
      <c r="C1683" s="190" t="str">
        <f>IF(H1683&lt;&gt;"",COUNTA($H$12:H1683),"")</f>
        <v/>
      </c>
      <c r="D1683" s="44"/>
      <c r="E1683" s="205" t="s">
        <v>1249</v>
      </c>
      <c r="F1683" s="83" t="s">
        <v>10</v>
      </c>
      <c r="G1683" s="115">
        <v>14</v>
      </c>
      <c r="H1683" s="159"/>
      <c r="I1683" s="159"/>
      <c r="J1683" s="134"/>
      <c r="K1683" s="141"/>
      <c r="L1683" s="162">
        <f>IF(Tabela1[[#This Row],[Cena za enoto]]=1,Tabela1[[#This Row],[Količina]],0)</f>
        <v>0</v>
      </c>
      <c r="M1683" s="139">
        <f>Tabela1[[#This Row],[Cena za enoto]]</f>
        <v>0</v>
      </c>
      <c r="N1683" s="139">
        <f t="shared" si="116"/>
        <v>0</v>
      </c>
    </row>
    <row r="1684" spans="1:14" s="143" customFormat="1">
      <c r="A1684" s="139">
        <v>1678</v>
      </c>
      <c r="B1684" s="99"/>
      <c r="C1684" s="194" t="str">
        <f>IF(H1684&lt;&gt;"",COUNTA($H$12:H1684),"")</f>
        <v/>
      </c>
      <c r="D1684" s="15"/>
      <c r="E1684" s="131" t="s">
        <v>165</v>
      </c>
      <c r="F1684" s="83"/>
      <c r="G1684" s="16"/>
      <c r="H1684" s="159"/>
      <c r="I1684" s="177"/>
      <c r="J1684" s="42"/>
      <c r="K1684" s="141"/>
      <c r="L1684" s="162">
        <f>IF(Tabela1[[#This Row],[Cena za enoto]]=1,Tabela1[[#This Row],[Količina]],0)</f>
        <v>0</v>
      </c>
      <c r="M1684" s="139">
        <f>Tabela1[[#This Row],[Cena za enoto]]</f>
        <v>0</v>
      </c>
      <c r="N1684" s="139">
        <f t="shared" si="116"/>
        <v>0</v>
      </c>
    </row>
    <row r="1685" spans="1:14" s="147" customFormat="1">
      <c r="A1685" s="145">
        <v>1679</v>
      </c>
      <c r="B1685" s="100"/>
      <c r="C1685" s="190" t="str">
        <f>IF(H1685&lt;&gt;"",COUNTA($H$12:H1685),"")</f>
        <v/>
      </c>
      <c r="D1685" s="44"/>
      <c r="E1685" s="205" t="s">
        <v>166</v>
      </c>
      <c r="F1685" s="83" t="s">
        <v>10</v>
      </c>
      <c r="G1685" s="115">
        <v>24</v>
      </c>
      <c r="H1685" s="159"/>
      <c r="I1685" s="159"/>
      <c r="J1685" s="134"/>
      <c r="K1685" s="141"/>
      <c r="L1685" s="162">
        <f>IF(Tabela1[[#This Row],[Cena za enoto]]=1,Tabela1[[#This Row],[Količina]],0)</f>
        <v>0</v>
      </c>
      <c r="M1685" s="139">
        <f>Tabela1[[#This Row],[Cena za enoto]]</f>
        <v>0</v>
      </c>
      <c r="N1685" s="139">
        <f t="shared" si="116"/>
        <v>0</v>
      </c>
    </row>
    <row r="1686" spans="1:14" s="147" customFormat="1">
      <c r="A1686" s="145">
        <v>1680</v>
      </c>
      <c r="B1686" s="100"/>
      <c r="C1686" s="190" t="str">
        <f>IF(H1686&lt;&gt;"",COUNTA($H$12:H1686),"")</f>
        <v/>
      </c>
      <c r="D1686" s="44"/>
      <c r="E1686" s="205" t="s">
        <v>167</v>
      </c>
      <c r="F1686" s="83" t="s">
        <v>10</v>
      </c>
      <c r="G1686" s="115">
        <v>8</v>
      </c>
      <c r="H1686" s="159"/>
      <c r="I1686" s="159"/>
      <c r="J1686" s="134"/>
      <c r="K1686" s="141"/>
      <c r="L1686" s="162">
        <f>IF(Tabela1[[#This Row],[Cena za enoto]]=1,Tabela1[[#This Row],[Količina]],0)</f>
        <v>0</v>
      </c>
      <c r="M1686" s="139">
        <f>Tabela1[[#This Row],[Cena za enoto]]</f>
        <v>0</v>
      </c>
      <c r="N1686" s="139">
        <f t="shared" si="116"/>
        <v>0</v>
      </c>
    </row>
    <row r="1687" spans="1:14" s="147" customFormat="1">
      <c r="A1687" s="145">
        <v>1681</v>
      </c>
      <c r="B1687" s="100"/>
      <c r="C1687" s="190" t="str">
        <f>IF(H1687&lt;&gt;"",COUNTA($H$12:H1687),"")</f>
        <v/>
      </c>
      <c r="D1687" s="44"/>
      <c r="E1687" s="205" t="s">
        <v>168</v>
      </c>
      <c r="F1687" s="83" t="s">
        <v>10</v>
      </c>
      <c r="G1687" s="115">
        <v>1</v>
      </c>
      <c r="H1687" s="159"/>
      <c r="I1687" s="159"/>
      <c r="J1687" s="134"/>
      <c r="K1687" s="141"/>
      <c r="L1687" s="162">
        <f>IF(Tabela1[[#This Row],[Cena za enoto]]=1,Tabela1[[#This Row],[Količina]],0)</f>
        <v>0</v>
      </c>
      <c r="M1687" s="139">
        <f>Tabela1[[#This Row],[Cena za enoto]]</f>
        <v>0</v>
      </c>
      <c r="N1687" s="139">
        <f t="shared" si="116"/>
        <v>0</v>
      </c>
    </row>
    <row r="1688" spans="1:14" s="147" customFormat="1">
      <c r="A1688" s="145">
        <v>1682</v>
      </c>
      <c r="B1688" s="100"/>
      <c r="C1688" s="190" t="str">
        <f>IF(H1688&lt;&gt;"",COUNTA($H$12:H1688),"")</f>
        <v/>
      </c>
      <c r="D1688" s="44"/>
      <c r="E1688" s="205" t="s">
        <v>169</v>
      </c>
      <c r="F1688" s="83" t="s">
        <v>10</v>
      </c>
      <c r="G1688" s="115">
        <v>13</v>
      </c>
      <c r="H1688" s="159"/>
      <c r="I1688" s="159"/>
      <c r="J1688" s="134"/>
      <c r="K1688" s="141"/>
      <c r="L1688" s="162">
        <f>IF(Tabela1[[#This Row],[Cena za enoto]]=1,Tabela1[[#This Row],[Količina]],0)</f>
        <v>0</v>
      </c>
      <c r="M1688" s="139">
        <f>Tabela1[[#This Row],[Cena za enoto]]</f>
        <v>0</v>
      </c>
      <c r="N1688" s="139">
        <f t="shared" si="116"/>
        <v>0</v>
      </c>
    </row>
    <row r="1689" spans="1:14" s="147" customFormat="1">
      <c r="A1689" s="145">
        <v>1683</v>
      </c>
      <c r="B1689" s="100"/>
      <c r="C1689" s="190" t="str">
        <f>IF(H1689&lt;&gt;"",COUNTA($H$12:H1689),"")</f>
        <v/>
      </c>
      <c r="D1689" s="44"/>
      <c r="E1689" s="205" t="s">
        <v>170</v>
      </c>
      <c r="F1689" s="83" t="s">
        <v>10</v>
      </c>
      <c r="G1689" s="115">
        <v>7</v>
      </c>
      <c r="H1689" s="159"/>
      <c r="I1689" s="159"/>
      <c r="J1689" s="134"/>
      <c r="K1689" s="141"/>
      <c r="L1689" s="162">
        <f>IF(Tabela1[[#This Row],[Cena za enoto]]=1,Tabela1[[#This Row],[Količina]],0)</f>
        <v>0</v>
      </c>
      <c r="M1689" s="139">
        <f>Tabela1[[#This Row],[Cena za enoto]]</f>
        <v>0</v>
      </c>
      <c r="N1689" s="139">
        <f t="shared" si="116"/>
        <v>0</v>
      </c>
    </row>
    <row r="1690" spans="1:14" s="147" customFormat="1" ht="22.5">
      <c r="A1690" s="145">
        <v>1684</v>
      </c>
      <c r="B1690" s="100"/>
      <c r="C1690" s="190" t="str">
        <f>IF(H1690&lt;&gt;"",COUNTA($H$12:H1690),"")</f>
        <v/>
      </c>
      <c r="D1690" s="44"/>
      <c r="E1690" s="205" t="s">
        <v>1250</v>
      </c>
      <c r="F1690" s="83" t="s">
        <v>10</v>
      </c>
      <c r="G1690" s="115">
        <v>1</v>
      </c>
      <c r="H1690" s="159"/>
      <c r="I1690" s="159"/>
      <c r="J1690" s="134"/>
      <c r="K1690" s="141"/>
      <c r="L1690" s="162">
        <f>IF(Tabela1[[#This Row],[Cena za enoto]]=1,Tabela1[[#This Row],[Količina]],0)</f>
        <v>0</v>
      </c>
      <c r="M1690" s="139">
        <f>Tabela1[[#This Row],[Cena za enoto]]</f>
        <v>0</v>
      </c>
      <c r="N1690" s="139">
        <f t="shared" si="116"/>
        <v>0</v>
      </c>
    </row>
    <row r="1691" spans="1:14" s="143" customFormat="1">
      <c r="A1691" s="139">
        <v>1685</v>
      </c>
      <c r="B1691" s="99"/>
      <c r="C1691" s="194" t="str">
        <f>IF(H1691&lt;&gt;"",COUNTA($H$12:H1691),"")</f>
        <v/>
      </c>
      <c r="D1691" s="15"/>
      <c r="E1691" s="131" t="s">
        <v>171</v>
      </c>
      <c r="F1691" s="83"/>
      <c r="G1691" s="16"/>
      <c r="H1691" s="159"/>
      <c r="I1691" s="177" t="str">
        <f>IF(ISNUMBER(G1691),ROUND(G1691*H1691,2),"")</f>
        <v/>
      </c>
      <c r="J1691" s="42"/>
      <c r="K1691" s="141"/>
      <c r="L1691" s="162">
        <f>IF(Tabela1[[#This Row],[Cena za enoto]]=1,Tabela1[[#This Row],[Količina]],0)</f>
        <v>0</v>
      </c>
      <c r="M1691" s="139">
        <f>Tabela1[[#This Row],[Cena za enoto]]</f>
        <v>0</v>
      </c>
      <c r="N1691" s="139">
        <f t="shared" si="116"/>
        <v>0</v>
      </c>
    </row>
    <row r="1692" spans="1:14" s="143" customFormat="1">
      <c r="A1692" s="139">
        <v>1686</v>
      </c>
      <c r="B1692" s="99"/>
      <c r="C1692" s="194" t="str">
        <f>IF(H1692&lt;&gt;"",COUNTA($H$12:H1692),"")</f>
        <v/>
      </c>
      <c r="D1692" s="15"/>
      <c r="E1692" s="131" t="s">
        <v>172</v>
      </c>
      <c r="F1692" s="83"/>
      <c r="G1692" s="16"/>
      <c r="H1692" s="159"/>
      <c r="I1692" s="177" t="str">
        <f>IF(ISNUMBER(G1692),ROUND(G1692*H1692,2),"")</f>
        <v/>
      </c>
      <c r="J1692" s="42"/>
      <c r="K1692" s="141"/>
      <c r="L1692" s="162">
        <f>IF(Tabela1[[#This Row],[Cena za enoto]]=1,Tabela1[[#This Row],[Količina]],0)</f>
        <v>0</v>
      </c>
      <c r="M1692" s="139">
        <f>Tabela1[[#This Row],[Cena za enoto]]</f>
        <v>0</v>
      </c>
      <c r="N1692" s="139">
        <f t="shared" si="116"/>
        <v>0</v>
      </c>
    </row>
    <row r="1693" spans="1:14" s="147" customFormat="1">
      <c r="A1693" s="145">
        <v>1687</v>
      </c>
      <c r="B1693" s="100"/>
      <c r="C1693" s="190" t="str">
        <f>IF(H1693&lt;&gt;"",COUNTA($H$12:H1693),"")</f>
        <v/>
      </c>
      <c r="D1693" s="44"/>
      <c r="E1693" s="205" t="s">
        <v>173</v>
      </c>
      <c r="F1693" s="83" t="s">
        <v>10</v>
      </c>
      <c r="G1693" s="115">
        <v>3</v>
      </c>
      <c r="H1693" s="159"/>
      <c r="I1693" s="159"/>
      <c r="J1693" s="134"/>
      <c r="K1693" s="141"/>
      <c r="L1693" s="162">
        <f>IF(Tabela1[[#This Row],[Cena za enoto]]=1,Tabela1[[#This Row],[Količina]],0)</f>
        <v>0</v>
      </c>
      <c r="M1693" s="139">
        <f>Tabela1[[#This Row],[Cena za enoto]]</f>
        <v>0</v>
      </c>
      <c r="N1693" s="139">
        <f t="shared" si="116"/>
        <v>0</v>
      </c>
    </row>
    <row r="1694" spans="1:14" s="147" customFormat="1">
      <c r="A1694" s="145">
        <v>1688</v>
      </c>
      <c r="B1694" s="100"/>
      <c r="C1694" s="190" t="str">
        <f>IF(H1694&lt;&gt;"",COUNTA($H$12:H1694),"")</f>
        <v/>
      </c>
      <c r="D1694" s="44"/>
      <c r="E1694" s="205" t="s">
        <v>174</v>
      </c>
      <c r="F1694" s="83" t="s">
        <v>10</v>
      </c>
      <c r="G1694" s="115">
        <v>3</v>
      </c>
      <c r="H1694" s="159"/>
      <c r="I1694" s="159"/>
      <c r="J1694" s="134"/>
      <c r="K1694" s="141"/>
      <c r="L1694" s="162">
        <f>IF(Tabela1[[#This Row],[Cena za enoto]]=1,Tabela1[[#This Row],[Količina]],0)</f>
        <v>0</v>
      </c>
      <c r="M1694" s="139">
        <f>Tabela1[[#This Row],[Cena za enoto]]</f>
        <v>0</v>
      </c>
      <c r="N1694" s="139">
        <f t="shared" si="116"/>
        <v>0</v>
      </c>
    </row>
    <row r="1695" spans="1:14" s="147" customFormat="1">
      <c r="A1695" s="145">
        <v>1689</v>
      </c>
      <c r="B1695" s="107"/>
      <c r="C1695" s="190" t="str">
        <f>IF(H1695&lt;&gt;"",COUNTA($H$12:H1695),"")</f>
        <v/>
      </c>
      <c r="D1695" s="44"/>
      <c r="E1695" s="205" t="s">
        <v>1251</v>
      </c>
      <c r="F1695" s="83" t="s">
        <v>10</v>
      </c>
      <c r="G1695" s="115">
        <v>2</v>
      </c>
      <c r="H1695" s="159"/>
      <c r="I1695" s="159"/>
      <c r="J1695" s="134"/>
      <c r="K1695" s="141"/>
      <c r="L1695" s="162">
        <f>IF(Tabela1[[#This Row],[Cena za enoto]]=1,Tabela1[[#This Row],[Količina]],0)</f>
        <v>0</v>
      </c>
      <c r="M1695" s="139">
        <f>Tabela1[[#This Row],[Cena za enoto]]</f>
        <v>0</v>
      </c>
      <c r="N1695" s="139">
        <f t="shared" si="116"/>
        <v>0</v>
      </c>
    </row>
    <row r="1696" spans="1:14" s="143" customFormat="1">
      <c r="A1696" s="139">
        <v>1690</v>
      </c>
      <c r="B1696" s="99"/>
      <c r="C1696" s="194" t="str">
        <f>IF(H1696&lt;&gt;"",COUNTA($H$12:H1696),"")</f>
        <v/>
      </c>
      <c r="D1696" s="15"/>
      <c r="E1696" s="131" t="s">
        <v>175</v>
      </c>
      <c r="F1696" s="83"/>
      <c r="G1696" s="16"/>
      <c r="H1696" s="159"/>
      <c r="I1696" s="177"/>
      <c r="J1696" s="42"/>
      <c r="K1696" s="141"/>
      <c r="L1696" s="162">
        <f>IF(Tabela1[[#This Row],[Cena za enoto]]=1,Tabela1[[#This Row],[Količina]],0)</f>
        <v>0</v>
      </c>
      <c r="M1696" s="139">
        <f>Tabela1[[#This Row],[Cena za enoto]]</f>
        <v>0</v>
      </c>
      <c r="N1696" s="139">
        <f t="shared" si="116"/>
        <v>0</v>
      </c>
    </row>
    <row r="1697" spans="1:14" s="147" customFormat="1">
      <c r="A1697" s="145">
        <v>1691</v>
      </c>
      <c r="B1697" s="100"/>
      <c r="C1697" s="190" t="str">
        <f>IF(H1697&lt;&gt;"",COUNTA($H$12:H1697),"")</f>
        <v/>
      </c>
      <c r="D1697" s="44"/>
      <c r="E1697" s="205" t="s">
        <v>166</v>
      </c>
      <c r="F1697" s="83" t="s">
        <v>10</v>
      </c>
      <c r="G1697" s="115">
        <v>3</v>
      </c>
      <c r="H1697" s="159"/>
      <c r="I1697" s="159"/>
      <c r="J1697" s="134"/>
      <c r="K1697" s="141"/>
      <c r="L1697" s="162">
        <f>IF(Tabela1[[#This Row],[Cena za enoto]]=1,Tabela1[[#This Row],[Količina]],0)</f>
        <v>0</v>
      </c>
      <c r="M1697" s="139">
        <f>Tabela1[[#This Row],[Cena za enoto]]</f>
        <v>0</v>
      </c>
      <c r="N1697" s="139">
        <f t="shared" si="116"/>
        <v>0</v>
      </c>
    </row>
    <row r="1698" spans="1:14" s="143" customFormat="1">
      <c r="A1698" s="139">
        <v>1692</v>
      </c>
      <c r="B1698" s="99"/>
      <c r="C1698" s="194" t="str">
        <f>IF(H1698&lt;&gt;"",COUNTA($H$12:H1698),"")</f>
        <v/>
      </c>
      <c r="D1698" s="15"/>
      <c r="E1698" s="131" t="s">
        <v>176</v>
      </c>
      <c r="F1698" s="83"/>
      <c r="G1698" s="16"/>
      <c r="H1698" s="159"/>
      <c r="I1698" s="177"/>
      <c r="J1698" s="42"/>
      <c r="K1698" s="141"/>
      <c r="L1698" s="162">
        <f>IF(Tabela1[[#This Row],[Cena za enoto]]=1,Tabela1[[#This Row],[Količina]],0)</f>
        <v>0</v>
      </c>
      <c r="M1698" s="139">
        <f>Tabela1[[#This Row],[Cena za enoto]]</f>
        <v>0</v>
      </c>
      <c r="N1698" s="139">
        <f t="shared" si="116"/>
        <v>0</v>
      </c>
    </row>
    <row r="1699" spans="1:14" s="147" customFormat="1">
      <c r="A1699" s="145">
        <v>1693</v>
      </c>
      <c r="B1699" s="100"/>
      <c r="C1699" s="190" t="str">
        <f>IF(H1699&lt;&gt;"",COUNTA($H$12:H1699),"")</f>
        <v/>
      </c>
      <c r="D1699" s="44"/>
      <c r="E1699" s="205" t="s">
        <v>177</v>
      </c>
      <c r="F1699" s="83" t="s">
        <v>10</v>
      </c>
      <c r="G1699" s="115">
        <v>1</v>
      </c>
      <c r="H1699" s="159"/>
      <c r="I1699" s="159"/>
      <c r="J1699" s="134"/>
      <c r="K1699" s="141"/>
      <c r="L1699" s="162">
        <f>IF(Tabela1[[#This Row],[Cena za enoto]]=1,Tabela1[[#This Row],[Količina]],0)</f>
        <v>0</v>
      </c>
      <c r="M1699" s="139">
        <f>Tabela1[[#This Row],[Cena za enoto]]</f>
        <v>0</v>
      </c>
      <c r="N1699" s="139">
        <f t="shared" si="116"/>
        <v>0</v>
      </c>
    </row>
    <row r="1700" spans="1:14" s="143" customFormat="1">
      <c r="A1700" s="139">
        <v>1694</v>
      </c>
      <c r="B1700" s="99"/>
      <c r="C1700" s="194" t="str">
        <f>IF(H1700&lt;&gt;"",COUNTA($H$12:H1700),"")</f>
        <v/>
      </c>
      <c r="D1700" s="15"/>
      <c r="E1700" s="131" t="s">
        <v>1252</v>
      </c>
      <c r="F1700" s="83"/>
      <c r="G1700" s="16"/>
      <c r="H1700" s="159"/>
      <c r="I1700" s="177"/>
      <c r="J1700" s="42"/>
      <c r="K1700" s="141"/>
      <c r="L1700" s="162">
        <f>IF(Tabela1[[#This Row],[Cena za enoto]]=1,Tabela1[[#This Row],[Količina]],0)</f>
        <v>0</v>
      </c>
      <c r="M1700" s="139">
        <f>Tabela1[[#This Row],[Cena za enoto]]</f>
        <v>0</v>
      </c>
      <c r="N1700" s="139">
        <f t="shared" si="116"/>
        <v>0</v>
      </c>
    </row>
    <row r="1701" spans="1:14" s="147" customFormat="1">
      <c r="A1701" s="145">
        <v>1695</v>
      </c>
      <c r="B1701" s="100"/>
      <c r="C1701" s="190" t="str">
        <f>IF(H1701&lt;&gt;"",COUNTA($H$12:H1701),"")</f>
        <v/>
      </c>
      <c r="D1701" s="44"/>
      <c r="E1701" s="205" t="s">
        <v>178</v>
      </c>
      <c r="F1701" s="83" t="s">
        <v>10</v>
      </c>
      <c r="G1701" s="115">
        <v>8</v>
      </c>
      <c r="H1701" s="159"/>
      <c r="I1701" s="159"/>
      <c r="J1701" s="134"/>
      <c r="K1701" s="141"/>
      <c r="L1701" s="162">
        <f>IF(Tabela1[[#This Row],[Cena za enoto]]=1,Tabela1[[#This Row],[Količina]],0)</f>
        <v>0</v>
      </c>
      <c r="M1701" s="139">
        <f>Tabela1[[#This Row],[Cena za enoto]]</f>
        <v>0</v>
      </c>
      <c r="N1701" s="139">
        <f t="shared" si="116"/>
        <v>0</v>
      </c>
    </row>
    <row r="1702" spans="1:14" s="143" customFormat="1">
      <c r="A1702" s="139">
        <v>1696</v>
      </c>
      <c r="B1702" s="99"/>
      <c r="C1702" s="194" t="str">
        <f>IF(H1702&lt;&gt;"",COUNTA($H$12:H1702),"")</f>
        <v/>
      </c>
      <c r="D1702" s="15"/>
      <c r="E1702" s="131" t="s">
        <v>1253</v>
      </c>
      <c r="F1702" s="83"/>
      <c r="G1702" s="16"/>
      <c r="H1702" s="159"/>
      <c r="I1702" s="177"/>
      <c r="J1702" s="42"/>
      <c r="K1702" s="141"/>
      <c r="L1702" s="162">
        <f>IF(Tabela1[[#This Row],[Cena za enoto]]=1,Tabela1[[#This Row],[Količina]],0)</f>
        <v>0</v>
      </c>
      <c r="M1702" s="139">
        <f>Tabela1[[#This Row],[Cena za enoto]]</f>
        <v>0</v>
      </c>
      <c r="N1702" s="139">
        <f t="shared" si="116"/>
        <v>0</v>
      </c>
    </row>
    <row r="1703" spans="1:14" s="147" customFormat="1">
      <c r="A1703" s="145">
        <v>1697</v>
      </c>
      <c r="B1703" s="100"/>
      <c r="C1703" s="190" t="str">
        <f>IF(H1703&lt;&gt;"",COUNTA($H$12:H1703),"")</f>
        <v/>
      </c>
      <c r="D1703" s="44"/>
      <c r="E1703" s="205" t="s">
        <v>178</v>
      </c>
      <c r="F1703" s="83" t="s">
        <v>10</v>
      </c>
      <c r="G1703" s="115">
        <v>8</v>
      </c>
      <c r="H1703" s="159"/>
      <c r="I1703" s="159"/>
      <c r="J1703" s="134"/>
      <c r="K1703" s="141"/>
      <c r="L1703" s="162">
        <f>IF(Tabela1[[#This Row],[Cena za enoto]]=1,Tabela1[[#This Row],[Količina]],0)</f>
        <v>0</v>
      </c>
      <c r="M1703" s="139">
        <f>Tabela1[[#This Row],[Cena za enoto]]</f>
        <v>0</v>
      </c>
      <c r="N1703" s="139">
        <f t="shared" si="116"/>
        <v>0</v>
      </c>
    </row>
    <row r="1704" spans="1:14" s="147" customFormat="1">
      <c r="A1704" s="145">
        <v>1698</v>
      </c>
      <c r="B1704" s="100"/>
      <c r="C1704" s="190" t="str">
        <f>IF(H1704&lt;&gt;"",COUNTA($H$12:H1704),"")</f>
        <v/>
      </c>
      <c r="D1704" s="44"/>
      <c r="E1704" s="205" t="s">
        <v>179</v>
      </c>
      <c r="F1704" s="83" t="s">
        <v>10</v>
      </c>
      <c r="G1704" s="115">
        <v>3</v>
      </c>
      <c r="H1704" s="159"/>
      <c r="I1704" s="159"/>
      <c r="J1704" s="134"/>
      <c r="K1704" s="141"/>
      <c r="L1704" s="162">
        <f>IF(Tabela1[[#This Row],[Cena za enoto]]=1,Tabela1[[#This Row],[Količina]],0)</f>
        <v>0</v>
      </c>
      <c r="M1704" s="139">
        <f>Tabela1[[#This Row],[Cena za enoto]]</f>
        <v>0</v>
      </c>
      <c r="N1704" s="139">
        <f t="shared" si="116"/>
        <v>0</v>
      </c>
    </row>
    <row r="1705" spans="1:14" s="147" customFormat="1">
      <c r="A1705" s="145">
        <v>1699</v>
      </c>
      <c r="B1705" s="100"/>
      <c r="C1705" s="190" t="str">
        <f>IF(H1705&lt;&gt;"",COUNTA($H$12:H1705),"")</f>
        <v/>
      </c>
      <c r="D1705" s="44"/>
      <c r="E1705" s="205" t="s">
        <v>180</v>
      </c>
      <c r="F1705" s="83" t="s">
        <v>10</v>
      </c>
      <c r="G1705" s="115">
        <v>1</v>
      </c>
      <c r="H1705" s="159"/>
      <c r="I1705" s="159"/>
      <c r="J1705" s="134"/>
      <c r="K1705" s="141"/>
      <c r="L1705" s="162">
        <f>IF(Tabela1[[#This Row],[Cena za enoto]]=1,Tabela1[[#This Row],[Količina]],0)</f>
        <v>0</v>
      </c>
      <c r="M1705" s="139">
        <f>Tabela1[[#This Row],[Cena za enoto]]</f>
        <v>0</v>
      </c>
      <c r="N1705" s="139">
        <f t="shared" si="116"/>
        <v>0</v>
      </c>
    </row>
    <row r="1706" spans="1:14" s="147" customFormat="1" ht="33.75">
      <c r="A1706" s="145">
        <v>1700</v>
      </c>
      <c r="B1706" s="167"/>
      <c r="C1706" s="190" t="str">
        <f>IF(H1706&lt;&gt;"",COUNTA($H$12:H1706),"")</f>
        <v/>
      </c>
      <c r="D1706" s="44"/>
      <c r="E1706" s="205" t="s">
        <v>1254</v>
      </c>
      <c r="F1706" s="83" t="s">
        <v>10</v>
      </c>
      <c r="G1706" s="115">
        <v>1</v>
      </c>
      <c r="H1706" s="159"/>
      <c r="I1706" s="159"/>
      <c r="J1706" s="134"/>
      <c r="K1706" s="141"/>
      <c r="L1706" s="162">
        <f>IF(Tabela1[[#This Row],[Cena za enoto]]=1,Tabela1[[#This Row],[Količina]],0)</f>
        <v>0</v>
      </c>
      <c r="M1706" s="139">
        <f>Tabela1[[#This Row],[Cena za enoto]]</f>
        <v>0</v>
      </c>
      <c r="N1706" s="139">
        <f t="shared" si="116"/>
        <v>0</v>
      </c>
    </row>
    <row r="1707" spans="1:14" s="147" customFormat="1" ht="22.5">
      <c r="A1707" s="145">
        <v>1701</v>
      </c>
      <c r="B1707" s="107"/>
      <c r="C1707" s="190" t="str">
        <f>IF(H1707&lt;&gt;"",COUNTA($H$12:H1707),"")</f>
        <v/>
      </c>
      <c r="D1707" s="44"/>
      <c r="E1707" s="205" t="s">
        <v>1255</v>
      </c>
      <c r="F1707" s="83" t="s">
        <v>10</v>
      </c>
      <c r="G1707" s="115">
        <v>1</v>
      </c>
      <c r="H1707" s="159"/>
      <c r="I1707" s="159"/>
      <c r="J1707" s="134"/>
      <c r="K1707" s="141"/>
      <c r="L1707" s="162">
        <f>IF(Tabela1[[#This Row],[Cena za enoto]]=1,Tabela1[[#This Row],[Količina]],0)</f>
        <v>0</v>
      </c>
      <c r="M1707" s="139">
        <f>Tabela1[[#This Row],[Cena za enoto]]</f>
        <v>0</v>
      </c>
      <c r="N1707" s="139">
        <f t="shared" si="116"/>
        <v>0</v>
      </c>
    </row>
    <row r="1708" spans="1:14" s="147" customFormat="1" ht="22.5">
      <c r="A1708" s="145">
        <v>1702</v>
      </c>
      <c r="B1708" s="224"/>
      <c r="C1708" s="190" t="str">
        <f>IF(H1708&lt;&gt;"",COUNTA($H$12:H1708),"")</f>
        <v/>
      </c>
      <c r="D1708" s="44"/>
      <c r="E1708" s="205" t="s">
        <v>1256</v>
      </c>
      <c r="F1708" s="83" t="s">
        <v>10</v>
      </c>
      <c r="G1708" s="115">
        <v>1</v>
      </c>
      <c r="H1708" s="159"/>
      <c r="I1708" s="159"/>
      <c r="J1708" s="134"/>
      <c r="K1708" s="141"/>
      <c r="L1708" s="162">
        <f>IF(Tabela1[[#This Row],[Cena za enoto]]=1,Tabela1[[#This Row],[Količina]],0)</f>
        <v>0</v>
      </c>
      <c r="M1708" s="139">
        <f>Tabela1[[#This Row],[Cena za enoto]]</f>
        <v>0</v>
      </c>
      <c r="N1708" s="139">
        <f t="shared" si="116"/>
        <v>0</v>
      </c>
    </row>
    <row r="1709" spans="1:14" s="147" customFormat="1">
      <c r="A1709" s="145">
        <v>1703</v>
      </c>
      <c r="B1709" s="167"/>
      <c r="C1709" s="190" t="str">
        <f>IF(H1709&lt;&gt;"",COUNTA($H$12:H1709),"")</f>
        <v/>
      </c>
      <c r="D1709" s="44"/>
      <c r="E1709" s="205" t="s">
        <v>1300</v>
      </c>
      <c r="F1709" s="83" t="s">
        <v>10</v>
      </c>
      <c r="G1709" s="115">
        <v>4</v>
      </c>
      <c r="H1709" s="159"/>
      <c r="I1709" s="159"/>
      <c r="J1709" s="134"/>
      <c r="K1709" s="141"/>
      <c r="L1709" s="162">
        <f>IF(Tabela1[[#This Row],[Cena za enoto]]=1,Tabela1[[#This Row],[Količina]],0)</f>
        <v>0</v>
      </c>
      <c r="M1709" s="139">
        <f>Tabela1[[#This Row],[Cena za enoto]]</f>
        <v>0</v>
      </c>
      <c r="N1709" s="139">
        <f t="shared" si="116"/>
        <v>0</v>
      </c>
    </row>
    <row r="1710" spans="1:14" s="147" customFormat="1">
      <c r="A1710" s="145">
        <v>1704</v>
      </c>
      <c r="B1710" s="100"/>
      <c r="C1710" s="190" t="str">
        <f>IF(H1710&lt;&gt;"",COUNTA($H$12:H1710),"")</f>
        <v/>
      </c>
      <c r="D1710" s="44"/>
      <c r="E1710" s="205" t="s">
        <v>1301</v>
      </c>
      <c r="F1710" s="83" t="s">
        <v>10</v>
      </c>
      <c r="G1710" s="115">
        <v>36</v>
      </c>
      <c r="H1710" s="159"/>
      <c r="I1710" s="159"/>
      <c r="J1710" s="134"/>
      <c r="K1710" s="141"/>
      <c r="L1710" s="162">
        <f>IF(Tabela1[[#This Row],[Cena za enoto]]=1,Tabela1[[#This Row],[Količina]],0)</f>
        <v>0</v>
      </c>
      <c r="M1710" s="139">
        <f>Tabela1[[#This Row],[Cena za enoto]]</f>
        <v>0</v>
      </c>
      <c r="N1710" s="139">
        <f t="shared" si="116"/>
        <v>0</v>
      </c>
    </row>
    <row r="1711" spans="1:14" s="147" customFormat="1">
      <c r="A1711" s="145">
        <v>1705</v>
      </c>
      <c r="B1711" s="100"/>
      <c r="C1711" s="190" t="str">
        <f>IF(H1711&lt;&gt;"",COUNTA($H$12:H1711),"")</f>
        <v/>
      </c>
      <c r="D1711" s="44"/>
      <c r="E1711" s="205" t="s">
        <v>1257</v>
      </c>
      <c r="F1711" s="83" t="s">
        <v>10</v>
      </c>
      <c r="G1711" s="115">
        <v>80</v>
      </c>
      <c r="H1711" s="159"/>
      <c r="I1711" s="159"/>
      <c r="J1711" s="134"/>
      <c r="K1711" s="141"/>
      <c r="L1711" s="162">
        <f>IF(Tabela1[[#This Row],[Cena za enoto]]=1,Tabela1[[#This Row],[Količina]],0)</f>
        <v>0</v>
      </c>
      <c r="M1711" s="139">
        <f>Tabela1[[#This Row],[Cena za enoto]]</f>
        <v>0</v>
      </c>
      <c r="N1711" s="139">
        <f t="shared" si="116"/>
        <v>0</v>
      </c>
    </row>
    <row r="1712" spans="1:14" s="147" customFormat="1">
      <c r="A1712" s="145">
        <v>1706</v>
      </c>
      <c r="B1712" s="100"/>
      <c r="C1712" s="190" t="str">
        <f>IF(H1712&lt;&gt;"",COUNTA($H$12:H1712),"")</f>
        <v/>
      </c>
      <c r="D1712" s="44" t="s">
        <v>12</v>
      </c>
      <c r="E1712" s="205" t="s">
        <v>181</v>
      </c>
      <c r="F1712" s="83" t="s">
        <v>10</v>
      </c>
      <c r="G1712" s="115">
        <v>1</v>
      </c>
      <c r="H1712" s="159"/>
      <c r="I1712" s="159"/>
      <c r="J1712" s="134"/>
      <c r="K1712" s="141"/>
      <c r="L1712" s="162">
        <f>IF(Tabela1[[#This Row],[Cena za enoto]]=1,Tabela1[[#This Row],[Količina]],0)</f>
        <v>0</v>
      </c>
      <c r="M1712" s="139">
        <f>Tabela1[[#This Row],[Cena za enoto]]</f>
        <v>0</v>
      </c>
      <c r="N1712" s="139">
        <f t="shared" si="116"/>
        <v>0</v>
      </c>
    </row>
    <row r="1713" spans="1:14" s="147" customFormat="1">
      <c r="A1713" s="145">
        <v>1707</v>
      </c>
      <c r="B1713" s="100"/>
      <c r="C1713" s="190" t="str">
        <f>IF(H1713&lt;&gt;"",COUNTA($H$12:H1713),"")</f>
        <v/>
      </c>
      <c r="D1713" s="44" t="s">
        <v>12</v>
      </c>
      <c r="E1713" s="205" t="s">
        <v>182</v>
      </c>
      <c r="F1713" s="83" t="s">
        <v>14</v>
      </c>
      <c r="G1713" s="115">
        <v>2</v>
      </c>
      <c r="H1713" s="159"/>
      <c r="I1713" s="159"/>
      <c r="J1713" s="134"/>
      <c r="K1713" s="141"/>
      <c r="L1713" s="162">
        <f>IF(Tabela1[[#This Row],[Cena za enoto]]=1,Tabela1[[#This Row],[Količina]],0)</f>
        <v>0</v>
      </c>
      <c r="M1713" s="139">
        <f>Tabela1[[#This Row],[Cena za enoto]]</f>
        <v>0</v>
      </c>
      <c r="N1713" s="139">
        <f t="shared" si="116"/>
        <v>0</v>
      </c>
    </row>
    <row r="1714" spans="1:14" s="143" customFormat="1">
      <c r="A1714" s="139">
        <v>1708</v>
      </c>
      <c r="B1714" s="99"/>
      <c r="C1714" s="194" t="str">
        <f>IF(H1714&lt;&gt;"",COUNTA($H$12:H1714),"")</f>
        <v/>
      </c>
      <c r="D1714" s="15" t="s">
        <v>12</v>
      </c>
      <c r="E1714" s="131" t="s">
        <v>183</v>
      </c>
      <c r="F1714" s="83"/>
      <c r="G1714" s="16"/>
      <c r="H1714" s="159"/>
      <c r="I1714" s="177"/>
      <c r="J1714" s="42"/>
      <c r="K1714" s="141">
        <f>Tabela1[[#This Row],[Količina]]-Tabela1[[#This Row],[Cena skupaj]]</f>
        <v>0</v>
      </c>
      <c r="L1714" s="162">
        <f>IF(Tabela1[[#This Row],[Cena za enoto]]=1,Tabela1[[#This Row],[Količina]],0)</f>
        <v>0</v>
      </c>
      <c r="M1714" s="139">
        <f>Tabela1[[#This Row],[Cena za enoto]]</f>
        <v>0</v>
      </c>
      <c r="N1714" s="139">
        <f t="shared" si="116"/>
        <v>0</v>
      </c>
    </row>
    <row r="1715" spans="1:14" s="143" customFormat="1">
      <c r="A1715" s="139">
        <v>1709</v>
      </c>
      <c r="B1715" s="99"/>
      <c r="C1715" s="194" t="str">
        <f>IF(H1715&lt;&gt;"",COUNTA($H$12:H1715),"")</f>
        <v/>
      </c>
      <c r="D1715" s="15"/>
      <c r="E1715" s="131" t="s">
        <v>184</v>
      </c>
      <c r="F1715" s="83"/>
      <c r="G1715" s="16"/>
      <c r="H1715" s="159"/>
      <c r="I1715" s="177"/>
      <c r="J1715" s="42"/>
      <c r="K1715" s="141">
        <f>Tabela1[[#This Row],[Količina]]-Tabela1[[#This Row],[Cena skupaj]]</f>
        <v>0</v>
      </c>
      <c r="L1715" s="162">
        <f>IF(Tabela1[[#This Row],[Cena za enoto]]=1,Tabela1[[#This Row],[Količina]],0)</f>
        <v>0</v>
      </c>
      <c r="M1715" s="139">
        <f>Tabela1[[#This Row],[Cena za enoto]]</f>
        <v>0</v>
      </c>
      <c r="N1715" s="139">
        <f t="shared" si="116"/>
        <v>0</v>
      </c>
    </row>
    <row r="1716" spans="1:14" s="143" customFormat="1">
      <c r="A1716" s="139">
        <v>1710</v>
      </c>
      <c r="B1716" s="99"/>
      <c r="C1716" s="194" t="str">
        <f>IF(H1716&lt;&gt;"",COUNTA($H$12:H1716),"")</f>
        <v/>
      </c>
      <c r="D1716" s="15"/>
      <c r="E1716" s="131" t="s">
        <v>185</v>
      </c>
      <c r="F1716" s="83"/>
      <c r="G1716" s="16"/>
      <c r="H1716" s="159"/>
      <c r="I1716" s="177"/>
      <c r="J1716" s="42"/>
      <c r="K1716" s="141">
        <f>Tabela1[[#This Row],[Količina]]-Tabela1[[#This Row],[Cena skupaj]]</f>
        <v>0</v>
      </c>
      <c r="L1716" s="162">
        <f>IF(Tabela1[[#This Row],[Cena za enoto]]=1,Tabela1[[#This Row],[Količina]],0)</f>
        <v>0</v>
      </c>
      <c r="M1716" s="139">
        <f>Tabela1[[#This Row],[Cena za enoto]]</f>
        <v>0</v>
      </c>
      <c r="N1716" s="139">
        <f t="shared" si="116"/>
        <v>0</v>
      </c>
    </row>
    <row r="1717" spans="1:14" s="143" customFormat="1">
      <c r="A1717" s="139">
        <v>1711</v>
      </c>
      <c r="B1717" s="99"/>
      <c r="C1717" s="194">
        <f>IF(H1717&lt;&gt;"",COUNTA($H$12:H1717),"")</f>
        <v>963</v>
      </c>
      <c r="D1717" s="15"/>
      <c r="E1717" s="131" t="s">
        <v>1306</v>
      </c>
      <c r="F1717" s="83" t="s">
        <v>10</v>
      </c>
      <c r="G1717" s="16">
        <v>1</v>
      </c>
      <c r="H1717" s="169">
        <v>0</v>
      </c>
      <c r="I1717" s="177">
        <f>IF(ISNUMBER(G1717),ROUND(G1717*H1717,2),"")</f>
        <v>0</v>
      </c>
      <c r="J1717" s="42"/>
      <c r="K1717" s="141">
        <f>Tabela1[[#This Row],[Količina]]-Tabela1[[#This Row],[Cena skupaj]]</f>
        <v>1</v>
      </c>
      <c r="L1717" s="162">
        <f>IF(Tabela1[[#This Row],[Cena za enoto]]=1,Tabela1[[#This Row],[Količina]],0)</f>
        <v>0</v>
      </c>
      <c r="M1717" s="139">
        <f>Tabela1[[#This Row],[Cena za enoto]]</f>
        <v>0</v>
      </c>
      <c r="N1717" s="139">
        <f t="shared" si="116"/>
        <v>0</v>
      </c>
    </row>
    <row r="1718" spans="1:14" s="143" customFormat="1" ht="33.75">
      <c r="A1718" s="139">
        <v>1712</v>
      </c>
      <c r="B1718" s="99"/>
      <c r="C1718" s="194" t="str">
        <f>IF(H1718&lt;&gt;"",COUNTA($H$12:H1718),"")</f>
        <v/>
      </c>
      <c r="D1718" s="15">
        <f>D1676+1</f>
        <v>6</v>
      </c>
      <c r="E1718" s="131" t="s">
        <v>1258</v>
      </c>
      <c r="F1718" s="83"/>
      <c r="G1718" s="16"/>
      <c r="H1718" s="159"/>
      <c r="I1718" s="177" t="str">
        <f>IF(ISNUMBER(G1718),ROUND(G1718*H1718,2),"")</f>
        <v/>
      </c>
      <c r="J1718" s="42"/>
      <c r="K1718" s="141"/>
      <c r="L1718" s="162">
        <f>IF(Tabela1[[#This Row],[Cena za enoto]]=1,Tabela1[[#This Row],[Količina]],0)</f>
        <v>0</v>
      </c>
      <c r="M1718" s="139">
        <f>Tabela1[[#This Row],[Cena za enoto]]</f>
        <v>0</v>
      </c>
      <c r="N1718" s="139">
        <f t="shared" si="116"/>
        <v>0</v>
      </c>
    </row>
    <row r="1719" spans="1:14" s="147" customFormat="1">
      <c r="A1719" s="145">
        <v>1713</v>
      </c>
      <c r="B1719" s="100"/>
      <c r="C1719" s="190" t="str">
        <f>IF(H1719&lt;&gt;"",COUNTA($H$12:H1719),"")</f>
        <v/>
      </c>
      <c r="D1719" s="44"/>
      <c r="E1719" s="205" t="s">
        <v>1244</v>
      </c>
      <c r="F1719" s="83" t="s">
        <v>10</v>
      </c>
      <c r="G1719" s="115">
        <v>1</v>
      </c>
      <c r="H1719" s="159"/>
      <c r="I1719" s="159"/>
      <c r="J1719" s="134"/>
      <c r="K1719" s="141"/>
      <c r="L1719" s="162">
        <f>IF(Tabela1[[#This Row],[Cena za enoto]]=1,Tabela1[[#This Row],[Količina]],0)</f>
        <v>0</v>
      </c>
      <c r="M1719" s="139">
        <f>Tabela1[[#This Row],[Cena za enoto]]</f>
        <v>0</v>
      </c>
      <c r="N1719" s="139">
        <f t="shared" si="116"/>
        <v>0</v>
      </c>
    </row>
    <row r="1720" spans="1:14" s="147" customFormat="1">
      <c r="A1720" s="145">
        <v>1714</v>
      </c>
      <c r="B1720" s="100"/>
      <c r="C1720" s="190" t="str">
        <f>IF(H1720&lt;&gt;"",COUNTA($H$12:H1720),"")</f>
        <v/>
      </c>
      <c r="D1720" s="44"/>
      <c r="E1720" s="205" t="s">
        <v>1246</v>
      </c>
      <c r="F1720" s="83" t="s">
        <v>10</v>
      </c>
      <c r="G1720" s="115">
        <v>6</v>
      </c>
      <c r="H1720" s="159"/>
      <c r="I1720" s="159"/>
      <c r="J1720" s="134"/>
      <c r="K1720" s="141"/>
      <c r="L1720" s="162">
        <f>IF(Tabela1[[#This Row],[Cena za enoto]]=1,Tabela1[[#This Row],[Količina]],0)</f>
        <v>0</v>
      </c>
      <c r="M1720" s="139">
        <f>Tabela1[[#This Row],[Cena za enoto]]</f>
        <v>0</v>
      </c>
      <c r="N1720" s="139">
        <f t="shared" si="116"/>
        <v>0</v>
      </c>
    </row>
    <row r="1721" spans="1:14" s="147" customFormat="1">
      <c r="A1721" s="145">
        <v>1715</v>
      </c>
      <c r="B1721" s="100"/>
      <c r="C1721" s="190" t="str">
        <f>IF(H1721&lt;&gt;"",COUNTA($H$12:H1721),"")</f>
        <v/>
      </c>
      <c r="D1721" s="44"/>
      <c r="E1721" s="205" t="s">
        <v>163</v>
      </c>
      <c r="F1721" s="83" t="s">
        <v>10</v>
      </c>
      <c r="G1721" s="115">
        <v>34</v>
      </c>
      <c r="H1721" s="159"/>
      <c r="I1721" s="159"/>
      <c r="J1721" s="134"/>
      <c r="K1721" s="141"/>
      <c r="L1721" s="162">
        <f>IF(Tabela1[[#This Row],[Cena za enoto]]=1,Tabela1[[#This Row],[Količina]],0)</f>
        <v>0</v>
      </c>
      <c r="M1721" s="139">
        <f>Tabela1[[#This Row],[Cena za enoto]]</f>
        <v>0</v>
      </c>
      <c r="N1721" s="139">
        <f t="shared" si="116"/>
        <v>0</v>
      </c>
    </row>
    <row r="1722" spans="1:14" s="147" customFormat="1">
      <c r="A1722" s="145">
        <v>1716</v>
      </c>
      <c r="B1722" s="100"/>
      <c r="C1722" s="190" t="str">
        <f>IF(H1722&lt;&gt;"",COUNTA($H$12:H1722),"")</f>
        <v/>
      </c>
      <c r="D1722" s="44"/>
      <c r="E1722" s="205" t="s">
        <v>164</v>
      </c>
      <c r="F1722" s="83" t="s">
        <v>10</v>
      </c>
      <c r="G1722" s="115">
        <v>5</v>
      </c>
      <c r="H1722" s="159"/>
      <c r="I1722" s="159"/>
      <c r="J1722" s="134"/>
      <c r="K1722" s="141"/>
      <c r="L1722" s="162">
        <f>IF(Tabela1[[#This Row],[Cena za enoto]]=1,Tabela1[[#This Row],[Količina]],0)</f>
        <v>0</v>
      </c>
      <c r="M1722" s="139">
        <f>Tabela1[[#This Row],[Cena za enoto]]</f>
        <v>0</v>
      </c>
      <c r="N1722" s="139">
        <f t="shared" si="116"/>
        <v>0</v>
      </c>
    </row>
    <row r="1723" spans="1:14" s="147" customFormat="1">
      <c r="A1723" s="145">
        <v>1717</v>
      </c>
      <c r="B1723" s="100"/>
      <c r="C1723" s="190" t="str">
        <f>IF(H1723&lt;&gt;"",COUNTA($H$12:H1723),"")</f>
        <v/>
      </c>
      <c r="D1723" s="44"/>
      <c r="E1723" s="205" t="s">
        <v>1248</v>
      </c>
      <c r="F1723" s="83" t="s">
        <v>10</v>
      </c>
      <c r="G1723" s="115">
        <v>1</v>
      </c>
      <c r="H1723" s="159"/>
      <c r="I1723" s="159"/>
      <c r="J1723" s="134"/>
      <c r="K1723" s="141"/>
      <c r="L1723" s="162">
        <f>IF(Tabela1[[#This Row],[Cena za enoto]]=1,Tabela1[[#This Row],[Količina]],0)</f>
        <v>0</v>
      </c>
      <c r="M1723" s="139">
        <f>Tabela1[[#This Row],[Cena za enoto]]</f>
        <v>0</v>
      </c>
      <c r="N1723" s="139">
        <f t="shared" si="116"/>
        <v>0</v>
      </c>
    </row>
    <row r="1724" spans="1:14" s="147" customFormat="1">
      <c r="A1724" s="145">
        <v>1718</v>
      </c>
      <c r="B1724" s="100"/>
      <c r="C1724" s="190" t="str">
        <f>IF(H1724&lt;&gt;"",COUNTA($H$12:H1724),"")</f>
        <v/>
      </c>
      <c r="D1724" s="44"/>
      <c r="E1724" s="205" t="s">
        <v>167</v>
      </c>
      <c r="F1724" s="83" t="s">
        <v>10</v>
      </c>
      <c r="G1724" s="115">
        <v>6</v>
      </c>
      <c r="H1724" s="159"/>
      <c r="I1724" s="159"/>
      <c r="J1724" s="134"/>
      <c r="K1724" s="141"/>
      <c r="L1724" s="162">
        <f>IF(Tabela1[[#This Row],[Cena za enoto]]=1,Tabela1[[#This Row],[Količina]],0)</f>
        <v>0</v>
      </c>
      <c r="M1724" s="139">
        <f>Tabela1[[#This Row],[Cena za enoto]]</f>
        <v>0</v>
      </c>
      <c r="N1724" s="139">
        <f t="shared" si="116"/>
        <v>0</v>
      </c>
    </row>
    <row r="1725" spans="1:14" s="147" customFormat="1">
      <c r="A1725" s="145">
        <v>1719</v>
      </c>
      <c r="B1725" s="100"/>
      <c r="C1725" s="190" t="str">
        <f>IF(H1725&lt;&gt;"",COUNTA($H$12:H1725),"")</f>
        <v/>
      </c>
      <c r="D1725" s="44"/>
      <c r="E1725" s="205" t="s">
        <v>1259</v>
      </c>
      <c r="F1725" s="83" t="s">
        <v>10</v>
      </c>
      <c r="G1725" s="115">
        <v>1</v>
      </c>
      <c r="H1725" s="159"/>
      <c r="I1725" s="159"/>
      <c r="J1725" s="134"/>
      <c r="K1725" s="141"/>
      <c r="L1725" s="162">
        <f>IF(Tabela1[[#This Row],[Cena za enoto]]=1,Tabela1[[#This Row],[Količina]],0)</f>
        <v>0</v>
      </c>
      <c r="M1725" s="139">
        <f>Tabela1[[#This Row],[Cena za enoto]]</f>
        <v>0</v>
      </c>
      <c r="N1725" s="139">
        <f t="shared" si="116"/>
        <v>0</v>
      </c>
    </row>
    <row r="1726" spans="1:14" s="147" customFormat="1">
      <c r="A1726" s="145">
        <v>1720</v>
      </c>
      <c r="B1726" s="100"/>
      <c r="C1726" s="190" t="str">
        <f>IF(H1726&lt;&gt;"",COUNTA($H$12:H1726),"")</f>
        <v/>
      </c>
      <c r="D1726" s="44"/>
      <c r="E1726" s="205" t="s">
        <v>169</v>
      </c>
      <c r="F1726" s="83" t="s">
        <v>10</v>
      </c>
      <c r="G1726" s="115">
        <v>12</v>
      </c>
      <c r="H1726" s="159"/>
      <c r="I1726" s="159"/>
      <c r="J1726" s="134"/>
      <c r="K1726" s="141"/>
      <c r="L1726" s="162">
        <f>IF(Tabela1[[#This Row],[Cena za enoto]]=1,Tabela1[[#This Row],[Količina]],0)</f>
        <v>0</v>
      </c>
      <c r="M1726" s="139">
        <f>Tabela1[[#This Row],[Cena za enoto]]</f>
        <v>0</v>
      </c>
      <c r="N1726" s="139">
        <f t="shared" si="116"/>
        <v>0</v>
      </c>
    </row>
    <row r="1727" spans="1:14" s="147" customFormat="1">
      <c r="A1727" s="145">
        <v>1721</v>
      </c>
      <c r="B1727" s="100"/>
      <c r="C1727" s="190" t="str">
        <f>IF(H1727&lt;&gt;"",COUNTA($H$12:H1727),"")</f>
        <v/>
      </c>
      <c r="D1727" s="44"/>
      <c r="E1727" s="205" t="s">
        <v>170</v>
      </c>
      <c r="F1727" s="83" t="s">
        <v>10</v>
      </c>
      <c r="G1727" s="115">
        <v>2</v>
      </c>
      <c r="H1727" s="159"/>
      <c r="I1727" s="159"/>
      <c r="J1727" s="134"/>
      <c r="K1727" s="141"/>
      <c r="L1727" s="162">
        <f>IF(Tabela1[[#This Row],[Cena za enoto]]=1,Tabela1[[#This Row],[Količina]],0)</f>
        <v>0</v>
      </c>
      <c r="M1727" s="139">
        <f>Tabela1[[#This Row],[Cena za enoto]]</f>
        <v>0</v>
      </c>
      <c r="N1727" s="139">
        <f t="shared" si="116"/>
        <v>0</v>
      </c>
    </row>
    <row r="1728" spans="1:14" s="147" customFormat="1" ht="22.5">
      <c r="A1728" s="145">
        <v>1722</v>
      </c>
      <c r="B1728" s="100"/>
      <c r="C1728" s="190" t="str">
        <f>IF(H1728&lt;&gt;"",COUNTA($H$12:H1728),"")</f>
        <v/>
      </c>
      <c r="D1728" s="44"/>
      <c r="E1728" s="205" t="s">
        <v>1250</v>
      </c>
      <c r="F1728" s="83" t="s">
        <v>10</v>
      </c>
      <c r="G1728" s="115">
        <v>1</v>
      </c>
      <c r="H1728" s="159"/>
      <c r="I1728" s="159"/>
      <c r="J1728" s="134"/>
      <c r="K1728" s="141"/>
      <c r="L1728" s="162">
        <f>IF(Tabela1[[#This Row],[Cena za enoto]]=1,Tabela1[[#This Row],[Količina]],0)</f>
        <v>0</v>
      </c>
      <c r="M1728" s="139">
        <f>Tabela1[[#This Row],[Cena za enoto]]</f>
        <v>0</v>
      </c>
      <c r="N1728" s="139">
        <f t="shared" si="116"/>
        <v>0</v>
      </c>
    </row>
    <row r="1729" spans="1:14" s="147" customFormat="1">
      <c r="A1729" s="145">
        <v>1723</v>
      </c>
      <c r="B1729" s="100"/>
      <c r="C1729" s="190" t="str">
        <f>IF(H1729&lt;&gt;"",COUNTA($H$12:H1729),"")</f>
        <v/>
      </c>
      <c r="D1729" s="44"/>
      <c r="E1729" s="205" t="s">
        <v>179</v>
      </c>
      <c r="F1729" s="83" t="s">
        <v>10</v>
      </c>
      <c r="G1729" s="115">
        <v>3</v>
      </c>
      <c r="H1729" s="159"/>
      <c r="I1729" s="159"/>
      <c r="J1729" s="134"/>
      <c r="K1729" s="141"/>
      <c r="L1729" s="162">
        <f>IF(Tabela1[[#This Row],[Cena za enoto]]=1,Tabela1[[#This Row],[Količina]],0)</f>
        <v>0</v>
      </c>
      <c r="M1729" s="139">
        <f>Tabela1[[#This Row],[Cena za enoto]]</f>
        <v>0</v>
      </c>
      <c r="N1729" s="139">
        <f t="shared" si="116"/>
        <v>0</v>
      </c>
    </row>
    <row r="1730" spans="1:14" s="147" customFormat="1">
      <c r="A1730" s="145">
        <v>1724</v>
      </c>
      <c r="B1730" s="100"/>
      <c r="C1730" s="190" t="str">
        <f>IF(H1730&lt;&gt;"",COUNTA($H$12:H1730),"")</f>
        <v/>
      </c>
      <c r="D1730" s="44"/>
      <c r="E1730" s="205" t="s">
        <v>180</v>
      </c>
      <c r="F1730" s="83" t="s">
        <v>10</v>
      </c>
      <c r="G1730" s="115">
        <v>1</v>
      </c>
      <c r="H1730" s="159"/>
      <c r="I1730" s="159"/>
      <c r="J1730" s="134"/>
      <c r="K1730" s="141"/>
      <c r="L1730" s="162">
        <f>IF(Tabela1[[#This Row],[Cena za enoto]]=1,Tabela1[[#This Row],[Količina]],0)</f>
        <v>0</v>
      </c>
      <c r="M1730" s="139">
        <f>Tabela1[[#This Row],[Cena za enoto]]</f>
        <v>0</v>
      </c>
      <c r="N1730" s="139">
        <f t="shared" si="116"/>
        <v>0</v>
      </c>
    </row>
    <row r="1731" spans="1:14" s="147" customFormat="1" ht="33.75">
      <c r="A1731" s="145">
        <v>1725</v>
      </c>
      <c r="B1731" s="100"/>
      <c r="C1731" s="190" t="str">
        <f>IF(H1731&lt;&gt;"",COUNTA($H$12:H1731),"")</f>
        <v/>
      </c>
      <c r="D1731" s="44"/>
      <c r="E1731" s="205" t="s">
        <v>1254</v>
      </c>
      <c r="F1731" s="83" t="s">
        <v>10</v>
      </c>
      <c r="G1731" s="115">
        <v>1</v>
      </c>
      <c r="H1731" s="159"/>
      <c r="I1731" s="159"/>
      <c r="J1731" s="134"/>
      <c r="K1731" s="141"/>
      <c r="L1731" s="162">
        <f>IF(Tabela1[[#This Row],[Cena za enoto]]=1,Tabela1[[#This Row],[Količina]],0)</f>
        <v>0</v>
      </c>
      <c r="M1731" s="139">
        <f>Tabela1[[#This Row],[Cena za enoto]]</f>
        <v>0</v>
      </c>
      <c r="N1731" s="139">
        <f t="shared" si="116"/>
        <v>0</v>
      </c>
    </row>
    <row r="1732" spans="1:14" s="147" customFormat="1" ht="22.5">
      <c r="A1732" s="145">
        <v>1726</v>
      </c>
      <c r="B1732" s="100"/>
      <c r="C1732" s="190" t="str">
        <f>IF(H1732&lt;&gt;"",COUNTA($H$12:H1732),"")</f>
        <v/>
      </c>
      <c r="D1732" s="44"/>
      <c r="E1732" s="205" t="s">
        <v>1256</v>
      </c>
      <c r="F1732" s="83" t="s">
        <v>10</v>
      </c>
      <c r="G1732" s="115">
        <v>3</v>
      </c>
      <c r="H1732" s="159"/>
      <c r="I1732" s="159"/>
      <c r="J1732" s="134"/>
      <c r="K1732" s="141"/>
      <c r="L1732" s="162">
        <f>IF(Tabela1[[#This Row],[Cena za enoto]]=1,Tabela1[[#This Row],[Količina]],0)</f>
        <v>0</v>
      </c>
      <c r="M1732" s="139">
        <f>Tabela1[[#This Row],[Cena za enoto]]</f>
        <v>0</v>
      </c>
      <c r="N1732" s="139">
        <f t="shared" si="116"/>
        <v>0</v>
      </c>
    </row>
    <row r="1733" spans="1:14" s="147" customFormat="1">
      <c r="A1733" s="145">
        <v>1727</v>
      </c>
      <c r="B1733" s="100"/>
      <c r="C1733" s="190" t="str">
        <f>IF(H1733&lt;&gt;"",COUNTA($H$12:H1733),"")</f>
        <v/>
      </c>
      <c r="D1733" s="44"/>
      <c r="E1733" s="205" t="s">
        <v>1300</v>
      </c>
      <c r="F1733" s="83" t="s">
        <v>10</v>
      </c>
      <c r="G1733" s="115">
        <v>4</v>
      </c>
      <c r="H1733" s="159"/>
      <c r="I1733" s="159"/>
      <c r="J1733" s="134"/>
      <c r="K1733" s="141"/>
      <c r="L1733" s="162">
        <f>IF(Tabela1[[#This Row],[Cena za enoto]]=1,Tabela1[[#This Row],[Količina]],0)</f>
        <v>0</v>
      </c>
      <c r="M1733" s="139">
        <f>Tabela1[[#This Row],[Cena za enoto]]</f>
        <v>0</v>
      </c>
      <c r="N1733" s="139">
        <f t="shared" si="116"/>
        <v>0</v>
      </c>
    </row>
    <row r="1734" spans="1:14" s="147" customFormat="1">
      <c r="A1734" s="145">
        <v>1728</v>
      </c>
      <c r="B1734" s="100"/>
      <c r="C1734" s="190" t="str">
        <f>IF(H1734&lt;&gt;"",COUNTA($H$12:H1734),"")</f>
        <v/>
      </c>
      <c r="D1734" s="44"/>
      <c r="E1734" s="205" t="s">
        <v>1301</v>
      </c>
      <c r="F1734" s="83" t="s">
        <v>10</v>
      </c>
      <c r="G1734" s="115">
        <v>36</v>
      </c>
      <c r="H1734" s="159"/>
      <c r="I1734" s="159"/>
      <c r="J1734" s="134"/>
      <c r="K1734" s="141"/>
      <c r="L1734" s="162">
        <f>IF(Tabela1[[#This Row],[Cena za enoto]]=1,Tabela1[[#This Row],[Količina]],0)</f>
        <v>0</v>
      </c>
      <c r="M1734" s="139">
        <f>Tabela1[[#This Row],[Cena za enoto]]</f>
        <v>0</v>
      </c>
      <c r="N1734" s="139">
        <f t="shared" si="116"/>
        <v>0</v>
      </c>
    </row>
    <row r="1735" spans="1:14" s="147" customFormat="1">
      <c r="A1735" s="145">
        <v>1729</v>
      </c>
      <c r="B1735" s="100"/>
      <c r="C1735" s="190" t="str">
        <f>IF(H1735&lt;&gt;"",COUNTA($H$12:H1735),"")</f>
        <v/>
      </c>
      <c r="D1735" s="44"/>
      <c r="E1735" s="205" t="s">
        <v>1257</v>
      </c>
      <c r="F1735" s="83" t="s">
        <v>10</v>
      </c>
      <c r="G1735" s="115">
        <v>80</v>
      </c>
      <c r="H1735" s="159"/>
      <c r="I1735" s="159"/>
      <c r="J1735" s="134"/>
      <c r="K1735" s="141"/>
      <c r="L1735" s="162">
        <f>IF(Tabela1[[#This Row],[Cena za enoto]]=1,Tabela1[[#This Row],[Količina]],0)</f>
        <v>0</v>
      </c>
      <c r="M1735" s="139">
        <f>Tabela1[[#This Row],[Cena za enoto]]</f>
        <v>0</v>
      </c>
      <c r="N1735" s="139">
        <f t="shared" si="116"/>
        <v>0</v>
      </c>
    </row>
    <row r="1736" spans="1:14" s="147" customFormat="1">
      <c r="A1736" s="145">
        <v>1730</v>
      </c>
      <c r="B1736" s="100"/>
      <c r="C1736" s="190" t="str">
        <f>IF(H1736&lt;&gt;"",COUNTA($H$12:H1736),"")</f>
        <v/>
      </c>
      <c r="D1736" s="44" t="s">
        <v>12</v>
      </c>
      <c r="E1736" s="205" t="s">
        <v>181</v>
      </c>
      <c r="F1736" s="83" t="s">
        <v>10</v>
      </c>
      <c r="G1736" s="115">
        <v>1</v>
      </c>
      <c r="H1736" s="159"/>
      <c r="I1736" s="159"/>
      <c r="J1736" s="134"/>
      <c r="K1736" s="141"/>
      <c r="L1736" s="162">
        <f>IF(Tabela1[[#This Row],[Cena za enoto]]=1,Tabela1[[#This Row],[Količina]],0)</f>
        <v>0</v>
      </c>
      <c r="M1736" s="139">
        <f>Tabela1[[#This Row],[Cena za enoto]]</f>
        <v>0</v>
      </c>
      <c r="N1736" s="139">
        <f t="shared" si="116"/>
        <v>0</v>
      </c>
    </row>
    <row r="1737" spans="1:14" s="147" customFormat="1">
      <c r="A1737" s="145">
        <v>1731</v>
      </c>
      <c r="B1737" s="100"/>
      <c r="C1737" s="190" t="str">
        <f>IF(H1737&lt;&gt;"",COUNTA($H$12:H1737),"")</f>
        <v/>
      </c>
      <c r="D1737" s="44" t="s">
        <v>12</v>
      </c>
      <c r="E1737" s="205" t="s">
        <v>182</v>
      </c>
      <c r="F1737" s="83" t="s">
        <v>14</v>
      </c>
      <c r="G1737" s="115">
        <v>2</v>
      </c>
      <c r="H1737" s="159"/>
      <c r="I1737" s="159"/>
      <c r="J1737" s="134"/>
      <c r="K1737" s="141"/>
      <c r="L1737" s="162">
        <f>IF(Tabela1[[#This Row],[Cena za enoto]]=1,Tabela1[[#This Row],[Količina]],0)</f>
        <v>0</v>
      </c>
      <c r="M1737" s="139">
        <f>Tabela1[[#This Row],[Cena za enoto]]</f>
        <v>0</v>
      </c>
      <c r="N1737" s="139">
        <f t="shared" si="116"/>
        <v>0</v>
      </c>
    </row>
    <row r="1738" spans="1:14" s="143" customFormat="1">
      <c r="A1738" s="139">
        <v>1732</v>
      </c>
      <c r="B1738" s="99"/>
      <c r="C1738" s="194" t="str">
        <f>IF(H1738&lt;&gt;"",COUNTA($H$12:H1738),"")</f>
        <v/>
      </c>
      <c r="D1738" s="15" t="s">
        <v>12</v>
      </c>
      <c r="E1738" s="131" t="s">
        <v>183</v>
      </c>
      <c r="F1738" s="83"/>
      <c r="G1738" s="16"/>
      <c r="H1738" s="159"/>
      <c r="I1738" s="177"/>
      <c r="J1738" s="42"/>
      <c r="K1738" s="141">
        <f>Tabela1[[#This Row],[Količina]]-Tabela1[[#This Row],[Cena skupaj]]</f>
        <v>0</v>
      </c>
      <c r="L1738" s="162">
        <f>IF(Tabela1[[#This Row],[Cena za enoto]]=1,Tabela1[[#This Row],[Količina]],0)</f>
        <v>0</v>
      </c>
      <c r="M1738" s="139">
        <f>Tabela1[[#This Row],[Cena za enoto]]</f>
        <v>0</v>
      </c>
      <c r="N1738" s="139">
        <f t="shared" si="116"/>
        <v>0</v>
      </c>
    </row>
    <row r="1739" spans="1:14" s="143" customFormat="1">
      <c r="A1739" s="139">
        <v>1733</v>
      </c>
      <c r="B1739" s="99"/>
      <c r="C1739" s="194" t="str">
        <f>IF(H1739&lt;&gt;"",COUNTA($H$12:H1739),"")</f>
        <v/>
      </c>
      <c r="D1739" s="15"/>
      <c r="E1739" s="131" t="s">
        <v>1260</v>
      </c>
      <c r="F1739" s="83"/>
      <c r="G1739" s="16"/>
      <c r="H1739" s="159"/>
      <c r="I1739" s="177"/>
      <c r="J1739" s="42"/>
      <c r="K1739" s="141">
        <f>Tabela1[[#This Row],[Količina]]-Tabela1[[#This Row],[Cena skupaj]]</f>
        <v>0</v>
      </c>
      <c r="L1739" s="162">
        <f>IF(Tabela1[[#This Row],[Cena za enoto]]=1,Tabela1[[#This Row],[Količina]],0)</f>
        <v>0</v>
      </c>
      <c r="M1739" s="139">
        <f>Tabela1[[#This Row],[Cena za enoto]]</f>
        <v>0</v>
      </c>
      <c r="N1739" s="139">
        <f t="shared" si="116"/>
        <v>0</v>
      </c>
    </row>
    <row r="1740" spans="1:14" s="143" customFormat="1">
      <c r="A1740" s="139">
        <v>1734</v>
      </c>
      <c r="B1740" s="99"/>
      <c r="C1740" s="194">
        <f>IF(H1740&lt;&gt;"",COUNTA($H$12:H1740),"")</f>
        <v>964</v>
      </c>
      <c r="D1740" s="15"/>
      <c r="E1740" s="131" t="s">
        <v>135</v>
      </c>
      <c r="F1740" s="83" t="s">
        <v>10</v>
      </c>
      <c r="G1740" s="16">
        <v>1</v>
      </c>
      <c r="H1740" s="169">
        <v>0</v>
      </c>
      <c r="I1740" s="177">
        <f>IF(ISNUMBER(G1740),ROUND(G1740*H1740,2),"")</f>
        <v>0</v>
      </c>
      <c r="J1740" s="42"/>
      <c r="K1740" s="141">
        <f>Tabela1[[#This Row],[Količina]]-Tabela1[[#This Row],[Cena skupaj]]</f>
        <v>1</v>
      </c>
      <c r="L1740" s="162">
        <f>IF(Tabela1[[#This Row],[Cena za enoto]]=1,Tabela1[[#This Row],[Količina]],0)</f>
        <v>0</v>
      </c>
      <c r="M1740" s="139">
        <f>Tabela1[[#This Row],[Cena za enoto]]</f>
        <v>0</v>
      </c>
      <c r="N1740" s="139">
        <f t="shared" si="116"/>
        <v>0</v>
      </c>
    </row>
    <row r="1741" spans="1:14" s="143" customFormat="1">
      <c r="A1741" s="139">
        <v>1735</v>
      </c>
      <c r="B1741" s="98"/>
      <c r="C1741" s="132" t="str">
        <f>IF(H1741&lt;&gt;"",COUNTA($H$12:H1741),"")</f>
        <v/>
      </c>
      <c r="D1741" s="15">
        <f>D1718+1</f>
        <v>7</v>
      </c>
      <c r="E1741" s="131" t="s">
        <v>1261</v>
      </c>
      <c r="F1741" s="83"/>
      <c r="G1741" s="16"/>
      <c r="H1741" s="159"/>
      <c r="I1741" s="177" t="str">
        <f>IF(ISNUMBER(G1741),ROUND(G1741*H1741,2),"")</f>
        <v/>
      </c>
      <c r="J1741" s="42"/>
      <c r="K1741" s="141"/>
      <c r="L1741" s="162">
        <f>IF(Tabela1[[#This Row],[Cena za enoto]]=1,Tabela1[[#This Row],[Količina]],0)</f>
        <v>0</v>
      </c>
      <c r="M1741" s="139">
        <f>Tabela1[[#This Row],[Cena za enoto]]</f>
        <v>0</v>
      </c>
      <c r="N1741" s="139">
        <f t="shared" si="116"/>
        <v>0</v>
      </c>
    </row>
    <row r="1742" spans="1:14" s="147" customFormat="1" ht="56.25">
      <c r="A1742" s="145">
        <v>1736</v>
      </c>
      <c r="B1742" s="100"/>
      <c r="C1742" s="190" t="str">
        <f>IF(H1742&lt;&gt;"",COUNTA($H$12:H1742),"")</f>
        <v/>
      </c>
      <c r="D1742" s="44"/>
      <c r="E1742" s="205" t="s">
        <v>1262</v>
      </c>
      <c r="F1742" s="83" t="s">
        <v>10</v>
      </c>
      <c r="G1742" s="115">
        <v>1</v>
      </c>
      <c r="H1742" s="159"/>
      <c r="I1742" s="159"/>
      <c r="J1742" s="134"/>
      <c r="K1742" s="141"/>
      <c r="L1742" s="162">
        <f>IF(Tabela1[[#This Row],[Cena za enoto]]=1,Tabela1[[#This Row],[Količina]],0)</f>
        <v>0</v>
      </c>
      <c r="M1742" s="139">
        <f>Tabela1[[#This Row],[Cena za enoto]]</f>
        <v>0</v>
      </c>
      <c r="N1742" s="139">
        <f t="shared" ref="N1742:N1805" si="117">L1742*M1742</f>
        <v>0</v>
      </c>
    </row>
    <row r="1743" spans="1:14" s="147" customFormat="1" ht="22.5">
      <c r="A1743" s="145">
        <v>1737</v>
      </c>
      <c r="B1743" s="100"/>
      <c r="C1743" s="190" t="str">
        <f>IF(H1743&lt;&gt;"",COUNTA($H$12:H1743),"")</f>
        <v/>
      </c>
      <c r="D1743" s="44"/>
      <c r="E1743" s="205" t="s">
        <v>1263</v>
      </c>
      <c r="F1743" s="83" t="s">
        <v>10</v>
      </c>
      <c r="G1743" s="115">
        <v>1</v>
      </c>
      <c r="H1743" s="159"/>
      <c r="I1743" s="159"/>
      <c r="J1743" s="134"/>
      <c r="K1743" s="141"/>
      <c r="L1743" s="162">
        <f>IF(Tabela1[[#This Row],[Cena za enoto]]=1,Tabela1[[#This Row],[Količina]],0)</f>
        <v>0</v>
      </c>
      <c r="M1743" s="139">
        <f>Tabela1[[#This Row],[Cena za enoto]]</f>
        <v>0</v>
      </c>
      <c r="N1743" s="139">
        <f t="shared" si="117"/>
        <v>0</v>
      </c>
    </row>
    <row r="1744" spans="1:14" s="147" customFormat="1">
      <c r="A1744" s="145">
        <v>1738</v>
      </c>
      <c r="B1744" s="100"/>
      <c r="C1744" s="190" t="str">
        <f>IF(H1744&lt;&gt;"",COUNTA($H$12:H1744),"")</f>
        <v/>
      </c>
      <c r="D1744" s="44"/>
      <c r="E1744" s="205" t="s">
        <v>1264</v>
      </c>
      <c r="F1744" s="83" t="s">
        <v>10</v>
      </c>
      <c r="G1744" s="115">
        <v>1</v>
      </c>
      <c r="H1744" s="159"/>
      <c r="I1744" s="159"/>
      <c r="J1744" s="134"/>
      <c r="K1744" s="141"/>
      <c r="L1744" s="162">
        <f>IF(Tabela1[[#This Row],[Cena za enoto]]=1,Tabela1[[#This Row],[Količina]],0)</f>
        <v>0</v>
      </c>
      <c r="M1744" s="139">
        <f>Tabela1[[#This Row],[Cena za enoto]]</f>
        <v>0</v>
      </c>
      <c r="N1744" s="139">
        <f t="shared" si="117"/>
        <v>0</v>
      </c>
    </row>
    <row r="1745" spans="1:14" s="147" customFormat="1">
      <c r="A1745" s="145">
        <v>1739</v>
      </c>
      <c r="B1745" s="100"/>
      <c r="C1745" s="190" t="str">
        <f>IF(H1745&lt;&gt;"",COUNTA($H$12:H1745),"")</f>
        <v/>
      </c>
      <c r="D1745" s="44"/>
      <c r="E1745" s="205" t="s">
        <v>1265</v>
      </c>
      <c r="F1745" s="83" t="s">
        <v>10</v>
      </c>
      <c r="G1745" s="115">
        <v>2</v>
      </c>
      <c r="H1745" s="159"/>
      <c r="I1745" s="159"/>
      <c r="J1745" s="134"/>
      <c r="K1745" s="141"/>
      <c r="L1745" s="162">
        <f>IF(Tabela1[[#This Row],[Cena za enoto]]=1,Tabela1[[#This Row],[Količina]],0)</f>
        <v>0</v>
      </c>
      <c r="M1745" s="139">
        <f>Tabela1[[#This Row],[Cena za enoto]]</f>
        <v>0</v>
      </c>
      <c r="N1745" s="139">
        <f t="shared" si="117"/>
        <v>0</v>
      </c>
    </row>
    <row r="1746" spans="1:14" s="147" customFormat="1">
      <c r="A1746" s="145">
        <v>1740</v>
      </c>
      <c r="B1746" s="100"/>
      <c r="C1746" s="190" t="str">
        <f>IF(H1746&lt;&gt;"",COUNTA($H$12:H1746),"")</f>
        <v/>
      </c>
      <c r="D1746" s="44"/>
      <c r="E1746" s="205" t="s">
        <v>1266</v>
      </c>
      <c r="F1746" s="83" t="s">
        <v>10</v>
      </c>
      <c r="G1746" s="115">
        <v>2</v>
      </c>
      <c r="H1746" s="159"/>
      <c r="I1746" s="159"/>
      <c r="J1746" s="134"/>
      <c r="K1746" s="141"/>
      <c r="L1746" s="162">
        <f>IF(Tabela1[[#This Row],[Cena za enoto]]=1,Tabela1[[#This Row],[Količina]],0)</f>
        <v>0</v>
      </c>
      <c r="M1746" s="139">
        <f>Tabela1[[#This Row],[Cena za enoto]]</f>
        <v>0</v>
      </c>
      <c r="N1746" s="139">
        <f t="shared" si="117"/>
        <v>0</v>
      </c>
    </row>
    <row r="1747" spans="1:14" s="147" customFormat="1" ht="33.75">
      <c r="A1747" s="145">
        <v>1741</v>
      </c>
      <c r="B1747" s="100"/>
      <c r="C1747" s="190" t="str">
        <f>IF(H1747&lt;&gt;"",COUNTA($H$12:H1747),"")</f>
        <v/>
      </c>
      <c r="D1747" s="44"/>
      <c r="E1747" s="205" t="s">
        <v>1267</v>
      </c>
      <c r="F1747" s="83" t="s">
        <v>10</v>
      </c>
      <c r="G1747" s="115">
        <v>1</v>
      </c>
      <c r="H1747" s="159"/>
      <c r="I1747" s="159"/>
      <c r="J1747" s="134"/>
      <c r="K1747" s="141"/>
      <c r="L1747" s="162">
        <f>IF(Tabela1[[#This Row],[Cena za enoto]]=1,Tabela1[[#This Row],[Količina]],0)</f>
        <v>0</v>
      </c>
      <c r="M1747" s="139">
        <f>Tabela1[[#This Row],[Cena za enoto]]</f>
        <v>0</v>
      </c>
      <c r="N1747" s="139">
        <f t="shared" si="117"/>
        <v>0</v>
      </c>
    </row>
    <row r="1748" spans="1:14" s="147" customFormat="1">
      <c r="A1748" s="145">
        <v>1742</v>
      </c>
      <c r="B1748" s="100"/>
      <c r="C1748" s="190" t="str">
        <f>IF(H1748&lt;&gt;"",COUNTA($H$12:H1748),"")</f>
        <v/>
      </c>
      <c r="D1748" s="44"/>
      <c r="E1748" s="205" t="s">
        <v>1268</v>
      </c>
      <c r="F1748" s="83" t="s">
        <v>10</v>
      </c>
      <c r="G1748" s="115">
        <v>3</v>
      </c>
      <c r="H1748" s="159"/>
      <c r="I1748" s="159"/>
      <c r="J1748" s="134"/>
      <c r="K1748" s="141"/>
      <c r="L1748" s="162">
        <f>IF(Tabela1[[#This Row],[Cena za enoto]]=1,Tabela1[[#This Row],[Količina]],0)</f>
        <v>0</v>
      </c>
      <c r="M1748" s="139">
        <f>Tabela1[[#This Row],[Cena za enoto]]</f>
        <v>0</v>
      </c>
      <c r="N1748" s="139">
        <f t="shared" si="117"/>
        <v>0</v>
      </c>
    </row>
    <row r="1749" spans="1:14" s="147" customFormat="1">
      <c r="A1749" s="145">
        <v>1743</v>
      </c>
      <c r="B1749" s="100"/>
      <c r="C1749" s="190" t="str">
        <f>IF(H1749&lt;&gt;"",COUNTA($H$12:H1749),"")</f>
        <v/>
      </c>
      <c r="D1749" s="44"/>
      <c r="E1749" s="205" t="s">
        <v>1269</v>
      </c>
      <c r="F1749" s="83" t="s">
        <v>10</v>
      </c>
      <c r="G1749" s="115">
        <v>4</v>
      </c>
      <c r="H1749" s="159"/>
      <c r="I1749" s="159"/>
      <c r="J1749" s="134"/>
      <c r="K1749" s="141"/>
      <c r="L1749" s="162">
        <f>IF(Tabela1[[#This Row],[Cena za enoto]]=1,Tabela1[[#This Row],[Količina]],0)</f>
        <v>0</v>
      </c>
      <c r="M1749" s="139">
        <f>Tabela1[[#This Row],[Cena za enoto]]</f>
        <v>0</v>
      </c>
      <c r="N1749" s="139">
        <f t="shared" si="117"/>
        <v>0</v>
      </c>
    </row>
    <row r="1750" spans="1:14" s="147" customFormat="1">
      <c r="A1750" s="145">
        <v>1744</v>
      </c>
      <c r="B1750" s="100"/>
      <c r="C1750" s="190" t="str">
        <f>IF(H1750&lt;&gt;"",COUNTA($H$12:H1750),"")</f>
        <v/>
      </c>
      <c r="D1750" s="44"/>
      <c r="E1750" s="205" t="s">
        <v>1270</v>
      </c>
      <c r="F1750" s="83" t="s">
        <v>10</v>
      </c>
      <c r="G1750" s="115">
        <v>3</v>
      </c>
      <c r="H1750" s="159"/>
      <c r="I1750" s="159"/>
      <c r="J1750" s="134"/>
      <c r="K1750" s="141"/>
      <c r="L1750" s="162">
        <f>IF(Tabela1[[#This Row],[Cena za enoto]]=1,Tabela1[[#This Row],[Količina]],0)</f>
        <v>0</v>
      </c>
      <c r="M1750" s="139">
        <f>Tabela1[[#This Row],[Cena za enoto]]</f>
        <v>0</v>
      </c>
      <c r="N1750" s="139">
        <f t="shared" si="117"/>
        <v>0</v>
      </c>
    </row>
    <row r="1751" spans="1:14" s="147" customFormat="1">
      <c r="A1751" s="145">
        <v>1745</v>
      </c>
      <c r="B1751" s="100"/>
      <c r="C1751" s="190" t="str">
        <f>IF(H1751&lt;&gt;"",COUNTA($H$12:H1751),"")</f>
        <v/>
      </c>
      <c r="D1751" s="44"/>
      <c r="E1751" s="205" t="s">
        <v>1271</v>
      </c>
      <c r="F1751" s="83" t="s">
        <v>10</v>
      </c>
      <c r="G1751" s="115">
        <v>1</v>
      </c>
      <c r="H1751" s="159"/>
      <c r="I1751" s="159"/>
      <c r="J1751" s="134"/>
      <c r="K1751" s="141"/>
      <c r="L1751" s="162">
        <f>IF(Tabela1[[#This Row],[Cena za enoto]]=1,Tabela1[[#This Row],[Količina]],0)</f>
        <v>0</v>
      </c>
      <c r="M1751" s="139">
        <f>Tabela1[[#This Row],[Cena za enoto]]</f>
        <v>0</v>
      </c>
      <c r="N1751" s="139">
        <f t="shared" si="117"/>
        <v>0</v>
      </c>
    </row>
    <row r="1752" spans="1:14" s="147" customFormat="1">
      <c r="A1752" s="145">
        <v>1746</v>
      </c>
      <c r="B1752" s="100"/>
      <c r="C1752" s="190" t="str">
        <f>IF(H1752&lt;&gt;"",COUNTA($H$12:H1752),"")</f>
        <v/>
      </c>
      <c r="D1752" s="44"/>
      <c r="E1752" s="205" t="s">
        <v>1272</v>
      </c>
      <c r="F1752" s="83" t="s">
        <v>10</v>
      </c>
      <c r="G1752" s="115">
        <v>1</v>
      </c>
      <c r="H1752" s="159"/>
      <c r="I1752" s="159"/>
      <c r="J1752" s="134"/>
      <c r="K1752" s="141"/>
      <c r="L1752" s="162">
        <f>IF(Tabela1[[#This Row],[Cena za enoto]]=1,Tabela1[[#This Row],[Količina]],0)</f>
        <v>0</v>
      </c>
      <c r="M1752" s="139">
        <f>Tabela1[[#This Row],[Cena za enoto]]</f>
        <v>0</v>
      </c>
      <c r="N1752" s="139">
        <f t="shared" si="117"/>
        <v>0</v>
      </c>
    </row>
    <row r="1753" spans="1:14" s="147" customFormat="1">
      <c r="A1753" s="145">
        <v>1747</v>
      </c>
      <c r="B1753" s="100"/>
      <c r="C1753" s="190" t="str">
        <f>IF(H1753&lt;&gt;"",COUNTA($H$12:H1753),"")</f>
        <v/>
      </c>
      <c r="D1753" s="44"/>
      <c r="E1753" s="205" t="s">
        <v>1273</v>
      </c>
      <c r="F1753" s="83" t="s">
        <v>10</v>
      </c>
      <c r="G1753" s="115">
        <v>1</v>
      </c>
      <c r="H1753" s="159"/>
      <c r="I1753" s="159"/>
      <c r="J1753" s="134"/>
      <c r="K1753" s="141"/>
      <c r="L1753" s="162">
        <f>IF(Tabela1[[#This Row],[Cena za enoto]]=1,Tabela1[[#This Row],[Količina]],0)</f>
        <v>0</v>
      </c>
      <c r="M1753" s="139">
        <f>Tabela1[[#This Row],[Cena za enoto]]</f>
        <v>0</v>
      </c>
      <c r="N1753" s="139">
        <f t="shared" si="117"/>
        <v>0</v>
      </c>
    </row>
    <row r="1754" spans="1:14" s="147" customFormat="1">
      <c r="A1754" s="145">
        <v>1748</v>
      </c>
      <c r="B1754" s="100"/>
      <c r="C1754" s="190" t="str">
        <f>IF(H1754&lt;&gt;"",COUNTA($H$12:H1754),"")</f>
        <v/>
      </c>
      <c r="D1754" s="44"/>
      <c r="E1754" s="205" t="s">
        <v>1274</v>
      </c>
      <c r="F1754" s="83" t="s">
        <v>10</v>
      </c>
      <c r="G1754" s="115">
        <v>1</v>
      </c>
      <c r="H1754" s="159"/>
      <c r="I1754" s="159"/>
      <c r="J1754" s="134"/>
      <c r="K1754" s="141"/>
      <c r="L1754" s="162">
        <f>IF(Tabela1[[#This Row],[Cena za enoto]]=1,Tabela1[[#This Row],[Količina]],0)</f>
        <v>0</v>
      </c>
      <c r="M1754" s="139">
        <f>Tabela1[[#This Row],[Cena za enoto]]</f>
        <v>0</v>
      </c>
      <c r="N1754" s="139">
        <f t="shared" si="117"/>
        <v>0</v>
      </c>
    </row>
    <row r="1755" spans="1:14" s="147" customFormat="1">
      <c r="A1755" s="145">
        <v>1749</v>
      </c>
      <c r="B1755" s="100"/>
      <c r="C1755" s="190" t="str">
        <f>IF(H1755&lt;&gt;"",COUNTA($H$12:H1755),"")</f>
        <v/>
      </c>
      <c r="D1755" s="44"/>
      <c r="E1755" s="205" t="s">
        <v>1275</v>
      </c>
      <c r="F1755" s="83" t="s">
        <v>10</v>
      </c>
      <c r="G1755" s="115">
        <v>1</v>
      </c>
      <c r="H1755" s="159"/>
      <c r="I1755" s="159"/>
      <c r="J1755" s="134"/>
      <c r="K1755" s="141"/>
      <c r="L1755" s="162">
        <f>IF(Tabela1[[#This Row],[Cena za enoto]]=1,Tabela1[[#This Row],[Količina]],0)</f>
        <v>0</v>
      </c>
      <c r="M1755" s="139">
        <f>Tabela1[[#This Row],[Cena za enoto]]</f>
        <v>0</v>
      </c>
      <c r="N1755" s="139">
        <f t="shared" si="117"/>
        <v>0</v>
      </c>
    </row>
    <row r="1756" spans="1:14" s="147" customFormat="1">
      <c r="A1756" s="145">
        <v>1750</v>
      </c>
      <c r="B1756" s="100"/>
      <c r="C1756" s="190" t="str">
        <f>IF(H1756&lt;&gt;"",COUNTA($H$12:H1756),"")</f>
        <v/>
      </c>
      <c r="D1756" s="44"/>
      <c r="E1756" s="205" t="s">
        <v>1276</v>
      </c>
      <c r="F1756" s="83" t="s">
        <v>10</v>
      </c>
      <c r="G1756" s="115">
        <v>1</v>
      </c>
      <c r="H1756" s="159"/>
      <c r="I1756" s="159"/>
      <c r="J1756" s="134"/>
      <c r="K1756" s="141"/>
      <c r="L1756" s="162">
        <f>IF(Tabela1[[#This Row],[Cena za enoto]]=1,Tabela1[[#This Row],[Količina]],0)</f>
        <v>0</v>
      </c>
      <c r="M1756" s="139">
        <f>Tabela1[[#This Row],[Cena za enoto]]</f>
        <v>0</v>
      </c>
      <c r="N1756" s="139">
        <f t="shared" si="117"/>
        <v>0</v>
      </c>
    </row>
    <row r="1757" spans="1:14" s="147" customFormat="1">
      <c r="A1757" s="145">
        <v>1751</v>
      </c>
      <c r="B1757" s="100"/>
      <c r="C1757" s="190" t="str">
        <f>IF(H1757&lt;&gt;"",COUNTA($H$12:H1757),"")</f>
        <v/>
      </c>
      <c r="D1757" s="44"/>
      <c r="E1757" s="205" t="s">
        <v>1302</v>
      </c>
      <c r="F1757" s="83" t="s">
        <v>10</v>
      </c>
      <c r="G1757" s="115">
        <v>1</v>
      </c>
      <c r="H1757" s="159"/>
      <c r="I1757" s="159"/>
      <c r="J1757" s="134"/>
      <c r="K1757" s="141"/>
      <c r="L1757" s="162">
        <f>IF(Tabela1[[#This Row],[Cena za enoto]]=1,Tabela1[[#This Row],[Količina]],0)</f>
        <v>0</v>
      </c>
      <c r="M1757" s="139">
        <f>Tabela1[[#This Row],[Cena za enoto]]</f>
        <v>0</v>
      </c>
      <c r="N1757" s="139">
        <f t="shared" si="117"/>
        <v>0</v>
      </c>
    </row>
    <row r="1758" spans="1:14" s="147" customFormat="1">
      <c r="A1758" s="145">
        <v>1752</v>
      </c>
      <c r="B1758" s="100"/>
      <c r="C1758" s="190" t="str">
        <f>IF(H1758&lt;&gt;"",COUNTA($H$12:H1758),"")</f>
        <v/>
      </c>
      <c r="D1758" s="44"/>
      <c r="E1758" s="205" t="s">
        <v>1303</v>
      </c>
      <c r="F1758" s="83" t="s">
        <v>10</v>
      </c>
      <c r="G1758" s="115">
        <v>1</v>
      </c>
      <c r="H1758" s="159"/>
      <c r="I1758" s="159"/>
      <c r="J1758" s="134"/>
      <c r="K1758" s="141"/>
      <c r="L1758" s="162">
        <f>IF(Tabela1[[#This Row],[Cena za enoto]]=1,Tabela1[[#This Row],[Količina]],0)</f>
        <v>0</v>
      </c>
      <c r="M1758" s="139">
        <f>Tabela1[[#This Row],[Cena za enoto]]</f>
        <v>0</v>
      </c>
      <c r="N1758" s="139">
        <f t="shared" si="117"/>
        <v>0</v>
      </c>
    </row>
    <row r="1759" spans="1:14" s="147" customFormat="1">
      <c r="A1759" s="145">
        <v>1753</v>
      </c>
      <c r="B1759" s="100"/>
      <c r="C1759" s="190" t="str">
        <f>IF(H1759&lt;&gt;"",COUNTA($H$12:H1759),"")</f>
        <v/>
      </c>
      <c r="D1759" s="44"/>
      <c r="E1759" s="205" t="s">
        <v>1304</v>
      </c>
      <c r="F1759" s="83" t="s">
        <v>10</v>
      </c>
      <c r="G1759" s="115">
        <v>2</v>
      </c>
      <c r="H1759" s="159"/>
      <c r="I1759" s="159"/>
      <c r="J1759" s="134"/>
      <c r="K1759" s="141"/>
      <c r="L1759" s="162">
        <f>IF(Tabela1[[#This Row],[Cena za enoto]]=1,Tabela1[[#This Row],[Količina]],0)</f>
        <v>0</v>
      </c>
      <c r="M1759" s="139">
        <f>Tabela1[[#This Row],[Cena za enoto]]</f>
        <v>0</v>
      </c>
      <c r="N1759" s="139">
        <f t="shared" si="117"/>
        <v>0</v>
      </c>
    </row>
    <row r="1760" spans="1:14" s="147" customFormat="1">
      <c r="A1760" s="145">
        <v>1754</v>
      </c>
      <c r="B1760" s="100"/>
      <c r="C1760" s="190" t="str">
        <f>IF(H1760&lt;&gt;"",COUNTA($H$12:H1760),"")</f>
        <v/>
      </c>
      <c r="D1760" s="44"/>
      <c r="E1760" s="205" t="s">
        <v>1257</v>
      </c>
      <c r="F1760" s="83" t="s">
        <v>10</v>
      </c>
      <c r="G1760" s="115">
        <v>12</v>
      </c>
      <c r="H1760" s="159"/>
      <c r="I1760" s="159"/>
      <c r="J1760" s="134"/>
      <c r="K1760" s="141"/>
      <c r="L1760" s="162">
        <f>IF(Tabela1[[#This Row],[Cena za enoto]]=1,Tabela1[[#This Row],[Količina]],0)</f>
        <v>0</v>
      </c>
      <c r="M1760" s="139">
        <f>Tabela1[[#This Row],[Cena za enoto]]</f>
        <v>0</v>
      </c>
      <c r="N1760" s="139">
        <f t="shared" si="117"/>
        <v>0</v>
      </c>
    </row>
    <row r="1761" spans="1:14" s="147" customFormat="1">
      <c r="A1761" s="145">
        <v>1755</v>
      </c>
      <c r="B1761" s="100"/>
      <c r="C1761" s="190" t="str">
        <f>IF(H1761&lt;&gt;"",COUNTA($H$12:H1761),"")</f>
        <v/>
      </c>
      <c r="D1761" s="44" t="s">
        <v>12</v>
      </c>
      <c r="E1761" s="205" t="s">
        <v>1277</v>
      </c>
      <c r="F1761" s="83" t="s">
        <v>10</v>
      </c>
      <c r="G1761" s="115">
        <v>1</v>
      </c>
      <c r="H1761" s="159"/>
      <c r="I1761" s="159"/>
      <c r="J1761" s="134"/>
      <c r="K1761" s="141"/>
      <c r="L1761" s="162">
        <f>IF(Tabela1[[#This Row],[Cena za enoto]]=1,Tabela1[[#This Row],[Količina]],0)</f>
        <v>0</v>
      </c>
      <c r="M1761" s="139">
        <f>Tabela1[[#This Row],[Cena za enoto]]</f>
        <v>0</v>
      </c>
      <c r="N1761" s="139">
        <f t="shared" si="117"/>
        <v>0</v>
      </c>
    </row>
    <row r="1762" spans="1:14" s="147" customFormat="1">
      <c r="A1762" s="145">
        <v>1756</v>
      </c>
      <c r="B1762" s="100"/>
      <c r="C1762" s="190" t="str">
        <f>IF(H1762&lt;&gt;"",COUNTA($H$12:H1762),"")</f>
        <v/>
      </c>
      <c r="D1762" s="44" t="s">
        <v>12</v>
      </c>
      <c r="E1762" s="205" t="s">
        <v>1278</v>
      </c>
      <c r="F1762" s="83" t="s">
        <v>10</v>
      </c>
      <c r="G1762" s="115">
        <v>1</v>
      </c>
      <c r="H1762" s="159"/>
      <c r="I1762" s="159"/>
      <c r="J1762" s="134"/>
      <c r="K1762" s="141"/>
      <c r="L1762" s="162">
        <f>IF(Tabela1[[#This Row],[Cena za enoto]]=1,Tabela1[[#This Row],[Količina]],0)</f>
        <v>0</v>
      </c>
      <c r="M1762" s="139">
        <f>Tabela1[[#This Row],[Cena za enoto]]</f>
        <v>0</v>
      </c>
      <c r="N1762" s="139">
        <f t="shared" si="117"/>
        <v>0</v>
      </c>
    </row>
    <row r="1763" spans="1:14" s="147" customFormat="1">
      <c r="A1763" s="145">
        <v>1757</v>
      </c>
      <c r="B1763" s="100"/>
      <c r="C1763" s="190" t="str">
        <f>IF(H1763&lt;&gt;"",COUNTA($H$12:H1763),"")</f>
        <v/>
      </c>
      <c r="D1763" s="44" t="s">
        <v>12</v>
      </c>
      <c r="E1763" s="205" t="s">
        <v>1279</v>
      </c>
      <c r="F1763" s="83" t="s">
        <v>14</v>
      </c>
      <c r="G1763" s="115">
        <v>3</v>
      </c>
      <c r="H1763" s="159"/>
      <c r="I1763" s="159"/>
      <c r="J1763" s="134"/>
      <c r="K1763" s="141"/>
      <c r="L1763" s="162">
        <f>IF(Tabela1[[#This Row],[Cena za enoto]]=1,Tabela1[[#This Row],[Količina]],0)</f>
        <v>0</v>
      </c>
      <c r="M1763" s="139">
        <f>Tabela1[[#This Row],[Cena za enoto]]</f>
        <v>0</v>
      </c>
      <c r="N1763" s="139">
        <f t="shared" si="117"/>
        <v>0</v>
      </c>
    </row>
    <row r="1764" spans="1:14" s="143" customFormat="1">
      <c r="A1764" s="139">
        <v>1758</v>
      </c>
      <c r="B1764" s="98"/>
      <c r="C1764" s="132" t="str">
        <f>IF(H1764&lt;&gt;"",COUNTA($H$12:H1764),"")</f>
        <v/>
      </c>
      <c r="D1764" s="15" t="s">
        <v>12</v>
      </c>
      <c r="E1764" s="131" t="s">
        <v>183</v>
      </c>
      <c r="F1764" s="83"/>
      <c r="G1764" s="16"/>
      <c r="H1764" s="159"/>
      <c r="I1764" s="177"/>
      <c r="J1764" s="42"/>
      <c r="K1764" s="141"/>
      <c r="L1764" s="162">
        <f>IF(Tabela1[[#This Row],[Cena za enoto]]=1,Tabela1[[#This Row],[Količina]],0)</f>
        <v>0</v>
      </c>
      <c r="M1764" s="139">
        <f>Tabela1[[#This Row],[Cena za enoto]]</f>
        <v>0</v>
      </c>
      <c r="N1764" s="139">
        <f t="shared" si="117"/>
        <v>0</v>
      </c>
    </row>
    <row r="1765" spans="1:14" s="143" customFormat="1">
      <c r="A1765" s="139">
        <v>1759</v>
      </c>
      <c r="B1765" s="98"/>
      <c r="C1765" s="132" t="str">
        <f>IF(H1765&lt;&gt;"",COUNTA($H$12:H1765),"")</f>
        <v/>
      </c>
      <c r="D1765" s="15"/>
      <c r="E1765" s="131" t="s">
        <v>1280</v>
      </c>
      <c r="F1765" s="83"/>
      <c r="G1765" s="16"/>
      <c r="H1765" s="159"/>
      <c r="I1765" s="177"/>
      <c r="J1765" s="42"/>
      <c r="K1765" s="141"/>
      <c r="L1765" s="162">
        <f>IF(Tabela1[[#This Row],[Cena za enoto]]=1,Tabela1[[#This Row],[Količina]],0)</f>
        <v>0</v>
      </c>
      <c r="M1765" s="139">
        <f>Tabela1[[#This Row],[Cena za enoto]]</f>
        <v>0</v>
      </c>
      <c r="N1765" s="139">
        <f t="shared" si="117"/>
        <v>0</v>
      </c>
    </row>
    <row r="1766" spans="1:14" s="147" customFormat="1">
      <c r="A1766" s="145">
        <v>1760</v>
      </c>
      <c r="B1766" s="100"/>
      <c r="C1766" s="190" t="str">
        <f>IF(H1766&lt;&gt;"",COUNTA($H$12:H1766),"")</f>
        <v/>
      </c>
      <c r="D1766" s="44"/>
      <c r="E1766" s="205" t="s">
        <v>180</v>
      </c>
      <c r="F1766" s="83" t="s">
        <v>10</v>
      </c>
      <c r="G1766" s="115">
        <v>1</v>
      </c>
      <c r="H1766" s="159"/>
      <c r="I1766" s="159"/>
      <c r="J1766" s="134"/>
      <c r="K1766" s="141"/>
      <c r="L1766" s="162">
        <f>IF(Tabela1[[#This Row],[Cena za enoto]]=1,Tabela1[[#This Row],[Količina]],0)</f>
        <v>0</v>
      </c>
      <c r="M1766" s="139">
        <f>Tabela1[[#This Row],[Cena za enoto]]</f>
        <v>0</v>
      </c>
      <c r="N1766" s="139">
        <f t="shared" si="117"/>
        <v>0</v>
      </c>
    </row>
    <row r="1767" spans="1:14" s="143" customFormat="1">
      <c r="A1767" s="139">
        <v>1761</v>
      </c>
      <c r="B1767" s="98"/>
      <c r="C1767" s="132">
        <f>IF(H1767&lt;&gt;"",COUNTA($H$12:H1767),"")</f>
        <v>965</v>
      </c>
      <c r="D1767" s="15"/>
      <c r="E1767" s="131" t="s">
        <v>135</v>
      </c>
      <c r="F1767" s="83" t="s">
        <v>10</v>
      </c>
      <c r="G1767" s="16">
        <v>1</v>
      </c>
      <c r="H1767" s="169">
        <v>0</v>
      </c>
      <c r="I1767" s="177">
        <f>IF(ISNUMBER(G1767),ROUND(G1767*H1767,2),"")</f>
        <v>0</v>
      </c>
      <c r="J1767" s="42"/>
      <c r="K1767" s="141">
        <f>Tabela1[[#This Row],[Količina]]-Tabela1[[#This Row],[Cena skupaj]]</f>
        <v>1</v>
      </c>
      <c r="L1767" s="162">
        <f>IF(Tabela1[[#This Row],[Cena za enoto]]=1,Tabela1[[#This Row],[Količina]],0)</f>
        <v>0</v>
      </c>
      <c r="M1767" s="139">
        <f>Tabela1[[#This Row],[Cena za enoto]]</f>
        <v>0</v>
      </c>
      <c r="N1767" s="139">
        <f t="shared" si="117"/>
        <v>0</v>
      </c>
    </row>
    <row r="1768" spans="1:14" ht="112.5">
      <c r="A1768" s="139">
        <v>1762</v>
      </c>
      <c r="B1768" s="98"/>
      <c r="C1768" s="132">
        <f>IF(H1768&lt;&gt;"",COUNTA($H$12:H1768),"")</f>
        <v>966</v>
      </c>
      <c r="D1768" s="15">
        <f>D1741+1</f>
        <v>8</v>
      </c>
      <c r="E1768" s="131" t="s">
        <v>1281</v>
      </c>
      <c r="F1768" s="83" t="s">
        <v>10</v>
      </c>
      <c r="G1768" s="16">
        <v>1</v>
      </c>
      <c r="H1768" s="169">
        <v>0</v>
      </c>
      <c r="I1768" s="177">
        <f>IF(ISNUMBER(G1768),ROUND(G1768*H1768,2),"")</f>
        <v>0</v>
      </c>
      <c r="K1768" s="141">
        <f>Tabela1[[#This Row],[Količina]]-Tabela1[[#This Row],[Cena skupaj]]</f>
        <v>1</v>
      </c>
      <c r="L1768" s="162">
        <f>IF(Tabela1[[#This Row],[Cena za enoto]]=1,Tabela1[[#This Row],[Količina]],0)</f>
        <v>0</v>
      </c>
      <c r="M1768" s="139">
        <f>Tabela1[[#This Row],[Cena za enoto]]</f>
        <v>0</v>
      </c>
      <c r="N1768" s="139">
        <f t="shared" si="117"/>
        <v>0</v>
      </c>
    </row>
    <row r="1769" spans="1:14" s="143" customFormat="1">
      <c r="A1769" s="139">
        <v>1763</v>
      </c>
      <c r="B1769" s="98"/>
      <c r="C1769" s="132" t="str">
        <f>IF(H1769&lt;&gt;"",COUNTA($H$12:H1769),"")</f>
        <v/>
      </c>
      <c r="D1769" s="15">
        <f>D1768+1</f>
        <v>9</v>
      </c>
      <c r="E1769" s="131" t="s">
        <v>1282</v>
      </c>
      <c r="F1769" s="83"/>
      <c r="G1769" s="16"/>
      <c r="H1769" s="159"/>
      <c r="I1769" s="177" t="str">
        <f>IF(ISNUMBER(G1769),ROUND(G1769*H1769,2),"")</f>
        <v/>
      </c>
      <c r="J1769" s="42"/>
      <c r="K1769" s="141"/>
      <c r="L1769" s="162">
        <f>IF(Tabela1[[#This Row],[Cena za enoto]]=1,Tabela1[[#This Row],[Količina]],0)</f>
        <v>0</v>
      </c>
      <c r="M1769" s="139">
        <f>Tabela1[[#This Row],[Cena za enoto]]</f>
        <v>0</v>
      </c>
      <c r="N1769" s="139">
        <f t="shared" si="117"/>
        <v>0</v>
      </c>
    </row>
    <row r="1770" spans="1:14" s="147" customFormat="1" ht="56.25">
      <c r="A1770" s="145">
        <v>1764</v>
      </c>
      <c r="B1770" s="100"/>
      <c r="C1770" s="190" t="str">
        <f>IF(H1770&lt;&gt;"",COUNTA($H$12:H1770),"")</f>
        <v/>
      </c>
      <c r="D1770" s="44"/>
      <c r="E1770" s="205" t="s">
        <v>1283</v>
      </c>
      <c r="F1770" s="83" t="s">
        <v>10</v>
      </c>
      <c r="G1770" s="115">
        <v>1</v>
      </c>
      <c r="H1770" s="159"/>
      <c r="I1770" s="159"/>
      <c r="J1770" s="134"/>
      <c r="K1770" s="141"/>
      <c r="L1770" s="162">
        <f>IF(Tabela1[[#This Row],[Cena za enoto]]=1,Tabela1[[#This Row],[Količina]],0)</f>
        <v>0</v>
      </c>
      <c r="M1770" s="139">
        <f>Tabela1[[#This Row],[Cena za enoto]]</f>
        <v>0</v>
      </c>
      <c r="N1770" s="139">
        <f t="shared" si="117"/>
        <v>0</v>
      </c>
    </row>
    <row r="1771" spans="1:14" s="147" customFormat="1">
      <c r="A1771" s="145">
        <v>1765</v>
      </c>
      <c r="B1771" s="100"/>
      <c r="C1771" s="190" t="str">
        <f>IF(H1771&lt;&gt;"",COUNTA($H$12:H1771),"")</f>
        <v/>
      </c>
      <c r="D1771" s="44"/>
      <c r="E1771" s="205" t="s">
        <v>1284</v>
      </c>
      <c r="F1771" s="83" t="s">
        <v>10</v>
      </c>
      <c r="G1771" s="115">
        <v>1</v>
      </c>
      <c r="H1771" s="159"/>
      <c r="I1771" s="159"/>
      <c r="J1771" s="134"/>
      <c r="K1771" s="141"/>
      <c r="L1771" s="162">
        <f>IF(Tabela1[[#This Row],[Cena za enoto]]=1,Tabela1[[#This Row],[Količina]],0)</f>
        <v>0</v>
      </c>
      <c r="M1771" s="139">
        <f>Tabela1[[#This Row],[Cena za enoto]]</f>
        <v>0</v>
      </c>
      <c r="N1771" s="139">
        <f t="shared" si="117"/>
        <v>0</v>
      </c>
    </row>
    <row r="1772" spans="1:14" s="147" customFormat="1">
      <c r="A1772" s="145">
        <v>1766</v>
      </c>
      <c r="B1772" s="100"/>
      <c r="C1772" s="190" t="str">
        <f>IF(H1772&lt;&gt;"",COUNTA($H$12:H1772),"")</f>
        <v/>
      </c>
      <c r="D1772" s="44"/>
      <c r="E1772" s="205" t="s">
        <v>1265</v>
      </c>
      <c r="F1772" s="83" t="s">
        <v>10</v>
      </c>
      <c r="G1772" s="115">
        <v>2</v>
      </c>
      <c r="H1772" s="159"/>
      <c r="I1772" s="159"/>
      <c r="J1772" s="134"/>
      <c r="K1772" s="141"/>
      <c r="L1772" s="162">
        <f>IF(Tabela1[[#This Row],[Cena za enoto]]=1,Tabela1[[#This Row],[Količina]],0)</f>
        <v>0</v>
      </c>
      <c r="M1772" s="139">
        <f>Tabela1[[#This Row],[Cena za enoto]]</f>
        <v>0</v>
      </c>
      <c r="N1772" s="139">
        <f t="shared" si="117"/>
        <v>0</v>
      </c>
    </row>
    <row r="1773" spans="1:14" s="147" customFormat="1">
      <c r="A1773" s="145">
        <v>1767</v>
      </c>
      <c r="B1773" s="100"/>
      <c r="C1773" s="190" t="str">
        <f>IF(H1773&lt;&gt;"",COUNTA($H$12:H1773),"")</f>
        <v/>
      </c>
      <c r="D1773" s="44"/>
      <c r="E1773" s="205" t="s">
        <v>1285</v>
      </c>
      <c r="F1773" s="83" t="s">
        <v>10</v>
      </c>
      <c r="G1773" s="115">
        <v>3</v>
      </c>
      <c r="H1773" s="159"/>
      <c r="I1773" s="159"/>
      <c r="J1773" s="134"/>
      <c r="K1773" s="141"/>
      <c r="L1773" s="162">
        <f>IF(Tabela1[[#This Row],[Cena za enoto]]=1,Tabela1[[#This Row],[Količina]],0)</f>
        <v>0</v>
      </c>
      <c r="M1773" s="139">
        <f>Tabela1[[#This Row],[Cena za enoto]]</f>
        <v>0</v>
      </c>
      <c r="N1773" s="139">
        <f t="shared" si="117"/>
        <v>0</v>
      </c>
    </row>
    <row r="1774" spans="1:14" s="147" customFormat="1">
      <c r="A1774" s="145">
        <v>1768</v>
      </c>
      <c r="B1774" s="100"/>
      <c r="C1774" s="190" t="str">
        <f>IF(H1774&lt;&gt;"",COUNTA($H$12:H1774),"")</f>
        <v/>
      </c>
      <c r="D1774" s="44"/>
      <c r="E1774" s="205" t="s">
        <v>1286</v>
      </c>
      <c r="F1774" s="83" t="s">
        <v>10</v>
      </c>
      <c r="G1774" s="115">
        <v>3</v>
      </c>
      <c r="H1774" s="159"/>
      <c r="I1774" s="159"/>
      <c r="J1774" s="134"/>
      <c r="K1774" s="141"/>
      <c r="L1774" s="162">
        <f>IF(Tabela1[[#This Row],[Cena za enoto]]=1,Tabela1[[#This Row],[Količina]],0)</f>
        <v>0</v>
      </c>
      <c r="M1774" s="139">
        <f>Tabela1[[#This Row],[Cena za enoto]]</f>
        <v>0</v>
      </c>
      <c r="N1774" s="139">
        <f t="shared" si="117"/>
        <v>0</v>
      </c>
    </row>
    <row r="1775" spans="1:14" s="147" customFormat="1" ht="22.5">
      <c r="A1775" s="145">
        <v>1769</v>
      </c>
      <c r="B1775" s="100"/>
      <c r="C1775" s="190" t="str">
        <f>IF(H1775&lt;&gt;"",COUNTA($H$12:H1775),"")</f>
        <v/>
      </c>
      <c r="D1775" s="44"/>
      <c r="E1775" s="205" t="s">
        <v>1287</v>
      </c>
      <c r="F1775" s="83" t="s">
        <v>10</v>
      </c>
      <c r="G1775" s="115">
        <v>2</v>
      </c>
      <c r="H1775" s="159"/>
      <c r="I1775" s="159"/>
      <c r="J1775" s="134"/>
      <c r="K1775" s="141"/>
      <c r="L1775" s="162">
        <f>IF(Tabela1[[#This Row],[Cena za enoto]]=1,Tabela1[[#This Row],[Količina]],0)</f>
        <v>0</v>
      </c>
      <c r="M1775" s="139">
        <f>Tabela1[[#This Row],[Cena za enoto]]</f>
        <v>0</v>
      </c>
      <c r="N1775" s="139">
        <f t="shared" si="117"/>
        <v>0</v>
      </c>
    </row>
    <row r="1776" spans="1:14" s="147" customFormat="1">
      <c r="A1776" s="145">
        <v>1770</v>
      </c>
      <c r="B1776" s="100"/>
      <c r="C1776" s="190" t="str">
        <f>IF(H1776&lt;&gt;"",COUNTA($H$12:H1776),"")</f>
        <v/>
      </c>
      <c r="D1776" s="44"/>
      <c r="E1776" s="205" t="s">
        <v>1305</v>
      </c>
      <c r="F1776" s="83" t="s">
        <v>10</v>
      </c>
      <c r="G1776" s="115">
        <v>1</v>
      </c>
      <c r="H1776" s="159"/>
      <c r="I1776" s="159"/>
      <c r="J1776" s="134"/>
      <c r="K1776" s="141"/>
      <c r="L1776" s="162">
        <f>IF(Tabela1[[#This Row],[Cena za enoto]]=1,Tabela1[[#This Row],[Količina]],0)</f>
        <v>0</v>
      </c>
      <c r="M1776" s="139">
        <f>Tabela1[[#This Row],[Cena za enoto]]</f>
        <v>0</v>
      </c>
      <c r="N1776" s="139">
        <f t="shared" si="117"/>
        <v>0</v>
      </c>
    </row>
    <row r="1777" spans="1:14" s="147" customFormat="1">
      <c r="A1777" s="145">
        <v>1771</v>
      </c>
      <c r="B1777" s="100"/>
      <c r="C1777" s="190" t="str">
        <f>IF(H1777&lt;&gt;"",COUNTA($H$12:H1777),"")</f>
        <v/>
      </c>
      <c r="D1777" s="44"/>
      <c r="E1777" s="205" t="s">
        <v>1257</v>
      </c>
      <c r="F1777" s="83" t="s">
        <v>10</v>
      </c>
      <c r="G1777" s="115">
        <v>12</v>
      </c>
      <c r="H1777" s="159"/>
      <c r="I1777" s="159"/>
      <c r="J1777" s="134"/>
      <c r="K1777" s="141"/>
      <c r="L1777" s="162">
        <f>IF(Tabela1[[#This Row],[Cena za enoto]]=1,Tabela1[[#This Row],[Količina]],0)</f>
        <v>0</v>
      </c>
      <c r="M1777" s="139">
        <f>Tabela1[[#This Row],[Cena za enoto]]</f>
        <v>0</v>
      </c>
      <c r="N1777" s="139">
        <f t="shared" si="117"/>
        <v>0</v>
      </c>
    </row>
    <row r="1778" spans="1:14" s="147" customFormat="1">
      <c r="A1778" s="145">
        <v>1772</v>
      </c>
      <c r="B1778" s="100"/>
      <c r="C1778" s="190" t="str">
        <f>IF(H1778&lt;&gt;"",COUNTA($H$12:H1778),"")</f>
        <v/>
      </c>
      <c r="D1778" s="44" t="s">
        <v>12</v>
      </c>
      <c r="E1778" s="205" t="s">
        <v>1277</v>
      </c>
      <c r="F1778" s="83" t="s">
        <v>10</v>
      </c>
      <c r="G1778" s="115">
        <v>1</v>
      </c>
      <c r="H1778" s="159"/>
      <c r="I1778" s="159"/>
      <c r="J1778" s="134"/>
      <c r="K1778" s="141"/>
      <c r="L1778" s="162">
        <f>IF(Tabela1[[#This Row],[Cena za enoto]]=1,Tabela1[[#This Row],[Količina]],0)</f>
        <v>0</v>
      </c>
      <c r="M1778" s="139">
        <f>Tabela1[[#This Row],[Cena za enoto]]</f>
        <v>0</v>
      </c>
      <c r="N1778" s="139">
        <f t="shared" si="117"/>
        <v>0</v>
      </c>
    </row>
    <row r="1779" spans="1:14" s="147" customFormat="1">
      <c r="A1779" s="145">
        <v>1773</v>
      </c>
      <c r="B1779" s="100"/>
      <c r="C1779" s="190" t="str">
        <f>IF(H1779&lt;&gt;"",COUNTA($H$12:H1779),"")</f>
        <v/>
      </c>
      <c r="D1779" s="44" t="s">
        <v>12</v>
      </c>
      <c r="E1779" s="205" t="s">
        <v>1278</v>
      </c>
      <c r="F1779" s="83" t="s">
        <v>10</v>
      </c>
      <c r="G1779" s="115">
        <v>1</v>
      </c>
      <c r="H1779" s="159"/>
      <c r="I1779" s="159"/>
      <c r="J1779" s="134"/>
      <c r="K1779" s="141"/>
      <c r="L1779" s="162">
        <f>IF(Tabela1[[#This Row],[Cena za enoto]]=1,Tabela1[[#This Row],[Količina]],0)</f>
        <v>0</v>
      </c>
      <c r="M1779" s="139">
        <f>Tabela1[[#This Row],[Cena za enoto]]</f>
        <v>0</v>
      </c>
      <c r="N1779" s="139">
        <f t="shared" si="117"/>
        <v>0</v>
      </c>
    </row>
    <row r="1780" spans="1:14" s="147" customFormat="1">
      <c r="A1780" s="145">
        <v>1774</v>
      </c>
      <c r="B1780" s="100"/>
      <c r="C1780" s="190" t="str">
        <f>IF(H1780&lt;&gt;"",COUNTA($H$12:H1780),"")</f>
        <v/>
      </c>
      <c r="D1780" s="44" t="s">
        <v>12</v>
      </c>
      <c r="E1780" s="205" t="s">
        <v>1279</v>
      </c>
      <c r="F1780" s="83" t="s">
        <v>14</v>
      </c>
      <c r="G1780" s="115">
        <v>3</v>
      </c>
      <c r="H1780" s="159"/>
      <c r="I1780" s="159"/>
      <c r="J1780" s="134"/>
      <c r="K1780" s="141"/>
      <c r="L1780" s="162">
        <f>IF(Tabela1[[#This Row],[Cena za enoto]]=1,Tabela1[[#This Row],[Količina]],0)</f>
        <v>0</v>
      </c>
      <c r="M1780" s="139">
        <f>Tabela1[[#This Row],[Cena za enoto]]</f>
        <v>0</v>
      </c>
      <c r="N1780" s="139">
        <f t="shared" si="117"/>
        <v>0</v>
      </c>
    </row>
    <row r="1781" spans="1:14" s="143" customFormat="1">
      <c r="A1781" s="139">
        <v>1775</v>
      </c>
      <c r="B1781" s="99"/>
      <c r="C1781" s="194" t="str">
        <f>IF(H1781&lt;&gt;"",COUNTA($H$12:H1781),"")</f>
        <v/>
      </c>
      <c r="D1781" s="15" t="s">
        <v>12</v>
      </c>
      <c r="E1781" s="131" t="s">
        <v>183</v>
      </c>
      <c r="F1781" s="83"/>
      <c r="G1781" s="16"/>
      <c r="H1781" s="159"/>
      <c r="I1781" s="177"/>
      <c r="J1781" s="42"/>
      <c r="K1781" s="141">
        <f>Tabela1[[#This Row],[Količina]]-Tabela1[[#This Row],[Cena skupaj]]</f>
        <v>0</v>
      </c>
      <c r="L1781" s="162">
        <f>IF(Tabela1[[#This Row],[Cena za enoto]]=1,Tabela1[[#This Row],[Količina]],0)</f>
        <v>0</v>
      </c>
      <c r="M1781" s="139">
        <f>Tabela1[[#This Row],[Cena za enoto]]</f>
        <v>0</v>
      </c>
      <c r="N1781" s="139">
        <f t="shared" si="117"/>
        <v>0</v>
      </c>
    </row>
    <row r="1782" spans="1:14" s="143" customFormat="1">
      <c r="A1782" s="139">
        <v>1776</v>
      </c>
      <c r="B1782" s="99"/>
      <c r="C1782" s="194" t="str">
        <f>IF(H1782&lt;&gt;"",COUNTA($H$12:H1782),"")</f>
        <v/>
      </c>
      <c r="D1782" s="15"/>
      <c r="E1782" s="131" t="s">
        <v>1280</v>
      </c>
      <c r="F1782" s="83"/>
      <c r="G1782" s="16"/>
      <c r="H1782" s="159"/>
      <c r="I1782" s="177" t="str">
        <f t="shared" ref="I1782:I1787" si="118">IF(ISNUMBER(G1782),ROUND(G1782*H1782,2),"")</f>
        <v/>
      </c>
      <c r="J1782" s="42"/>
      <c r="K1782" s="141"/>
      <c r="L1782" s="162">
        <f>IF(Tabela1[[#This Row],[Cena za enoto]]=1,Tabela1[[#This Row],[Količina]],0)</f>
        <v>0</v>
      </c>
      <c r="M1782" s="139">
        <f>Tabela1[[#This Row],[Cena za enoto]]</f>
        <v>0</v>
      </c>
      <c r="N1782" s="139">
        <f t="shared" si="117"/>
        <v>0</v>
      </c>
    </row>
    <row r="1783" spans="1:14" s="143" customFormat="1">
      <c r="A1783" s="139">
        <v>1777</v>
      </c>
      <c r="B1783" s="99"/>
      <c r="C1783" s="194">
        <f>IF(H1783&lt;&gt;"",COUNTA($H$12:H1783),"")</f>
        <v>967</v>
      </c>
      <c r="D1783" s="15"/>
      <c r="E1783" s="131" t="s">
        <v>1306</v>
      </c>
      <c r="F1783" s="83" t="s">
        <v>10</v>
      </c>
      <c r="G1783" s="16">
        <v>1</v>
      </c>
      <c r="H1783" s="169">
        <v>0</v>
      </c>
      <c r="I1783" s="177">
        <f t="shared" si="118"/>
        <v>0</v>
      </c>
      <c r="J1783" s="42"/>
      <c r="K1783" s="141">
        <f>Tabela1[[#This Row],[Količina]]-Tabela1[[#This Row],[Cena skupaj]]</f>
        <v>1</v>
      </c>
      <c r="L1783" s="162">
        <f>IF(Tabela1[[#This Row],[Cena za enoto]]=1,Tabela1[[#This Row],[Količina]],0)</f>
        <v>0</v>
      </c>
      <c r="M1783" s="139">
        <f>Tabela1[[#This Row],[Cena za enoto]]</f>
        <v>0</v>
      </c>
      <c r="N1783" s="139">
        <f t="shared" si="117"/>
        <v>0</v>
      </c>
    </row>
    <row r="1784" spans="1:14" s="143" customFormat="1" ht="22.5">
      <c r="A1784" s="139">
        <v>1778</v>
      </c>
      <c r="B1784" s="99"/>
      <c r="C1784" s="194" t="str">
        <f>IF(H1784&lt;&gt;"",COUNTA($H$12:H1784),"")</f>
        <v/>
      </c>
      <c r="D1784" s="15"/>
      <c r="E1784" s="131" t="s">
        <v>1288</v>
      </c>
      <c r="F1784" s="83"/>
      <c r="G1784" s="16"/>
      <c r="H1784" s="159"/>
      <c r="I1784" s="177" t="str">
        <f t="shared" si="118"/>
        <v/>
      </c>
      <c r="J1784" s="42"/>
      <c r="K1784" s="141"/>
      <c r="L1784" s="162">
        <f>IF(Tabela1[[#This Row],[Cena za enoto]]=1,Tabela1[[#This Row],[Količina]],0)</f>
        <v>0</v>
      </c>
      <c r="M1784" s="139">
        <f>Tabela1[[#This Row],[Cena za enoto]]</f>
        <v>0</v>
      </c>
      <c r="N1784" s="139">
        <f t="shared" si="117"/>
        <v>0</v>
      </c>
    </row>
    <row r="1785" spans="1:14" ht="33.75">
      <c r="A1785" s="139">
        <v>1779</v>
      </c>
      <c r="B1785" s="98"/>
      <c r="C1785" s="132">
        <f>IF(H1785&lt;&gt;"",COUNTA($H$12:H1785),"")</f>
        <v>968</v>
      </c>
      <c r="D1785" s="15">
        <f>D1769+1</f>
        <v>10</v>
      </c>
      <c r="E1785" s="131" t="s">
        <v>1289</v>
      </c>
      <c r="F1785" s="83" t="s">
        <v>10</v>
      </c>
      <c r="G1785" s="16">
        <v>16</v>
      </c>
      <c r="H1785" s="169">
        <v>0</v>
      </c>
      <c r="I1785" s="177">
        <f t="shared" si="118"/>
        <v>0</v>
      </c>
      <c r="K1785" s="141">
        <f>Tabela1[[#This Row],[Količina]]-Tabela1[[#This Row],[Cena skupaj]]</f>
        <v>16</v>
      </c>
      <c r="L1785" s="162">
        <f>IF(Tabela1[[#This Row],[Cena za enoto]]=1,Tabela1[[#This Row],[Količina]],0)</f>
        <v>0</v>
      </c>
      <c r="M1785" s="139">
        <f>Tabela1[[#This Row],[Cena za enoto]]</f>
        <v>0</v>
      </c>
      <c r="N1785" s="139">
        <f t="shared" si="117"/>
        <v>0</v>
      </c>
    </row>
    <row r="1786" spans="1:14">
      <c r="A1786" s="139">
        <v>1780</v>
      </c>
      <c r="B1786" s="98"/>
      <c r="C1786" s="132">
        <f>IF(H1786&lt;&gt;"",COUNTA($H$12:H1786),"")</f>
        <v>969</v>
      </c>
      <c r="D1786" s="15">
        <f>D1785+1</f>
        <v>11</v>
      </c>
      <c r="E1786" s="131" t="s">
        <v>148</v>
      </c>
      <c r="F1786" s="83" t="s">
        <v>14</v>
      </c>
      <c r="G1786" s="16">
        <v>360</v>
      </c>
      <c r="H1786" s="169">
        <v>0</v>
      </c>
      <c r="I1786" s="177">
        <f t="shared" si="118"/>
        <v>0</v>
      </c>
      <c r="K1786" s="141">
        <f>Tabela1[[#This Row],[Količina]]-Tabela1[[#This Row],[Cena skupaj]]</f>
        <v>360</v>
      </c>
      <c r="L1786" s="162">
        <f>IF(Tabela1[[#This Row],[Cena za enoto]]=1,Tabela1[[#This Row],[Količina]],0)</f>
        <v>0</v>
      </c>
      <c r="M1786" s="139">
        <f>Tabela1[[#This Row],[Cena za enoto]]</f>
        <v>0</v>
      </c>
      <c r="N1786" s="139">
        <f t="shared" si="117"/>
        <v>0</v>
      </c>
    </row>
    <row r="1787" spans="1:14" ht="22.5">
      <c r="A1787" s="139">
        <v>1781</v>
      </c>
      <c r="B1787" s="98"/>
      <c r="C1787" s="132">
        <f>IF(H1787&lt;&gt;"",COUNTA($H$12:H1787),"")</f>
        <v>970</v>
      </c>
      <c r="D1787" s="15">
        <f>D1786+1</f>
        <v>12</v>
      </c>
      <c r="E1787" s="131" t="s">
        <v>1290</v>
      </c>
      <c r="F1787" s="83" t="s">
        <v>10</v>
      </c>
      <c r="G1787" s="16">
        <v>1</v>
      </c>
      <c r="H1787" s="169">
        <v>0</v>
      </c>
      <c r="I1787" s="177">
        <f t="shared" si="118"/>
        <v>0</v>
      </c>
      <c r="K1787" s="141">
        <f>Tabela1[[#This Row],[Količina]]-Tabela1[[#This Row],[Cena skupaj]]</f>
        <v>1</v>
      </c>
      <c r="L1787" s="162">
        <f>IF(Tabela1[[#This Row],[Cena za enoto]]=1,Tabela1[[#This Row],[Količina]],0)</f>
        <v>0</v>
      </c>
      <c r="M1787" s="139">
        <f>Tabela1[[#This Row],[Cena za enoto]]</f>
        <v>0</v>
      </c>
      <c r="N1787" s="139">
        <f t="shared" si="117"/>
        <v>0</v>
      </c>
    </row>
    <row r="1788" spans="1:14" ht="33.75">
      <c r="A1788" s="139">
        <v>1782</v>
      </c>
      <c r="B1788" s="93">
        <v>3</v>
      </c>
      <c r="C1788" s="192" t="str">
        <f>IF(H1788&lt;&gt;"",COUNTA($H$12:H1788),"")</f>
        <v/>
      </c>
      <c r="D1788" s="14"/>
      <c r="E1788" s="193" t="s">
        <v>3218</v>
      </c>
      <c r="F1788" s="114"/>
      <c r="G1788" s="37"/>
      <c r="H1788" s="160"/>
      <c r="I1788" s="158">
        <f>SUM(I1789:I1795)</f>
        <v>0</v>
      </c>
      <c r="K1788" s="141">
        <f>Tabela1[[#This Row],[Količina]]-Tabela1[[#This Row],[Cena skupaj]]</f>
        <v>0</v>
      </c>
      <c r="L1788" s="162">
        <f>IF(Tabela1[[#This Row],[Cena za enoto]]=1,Tabela1[[#This Row],[Količina]],0)</f>
        <v>0</v>
      </c>
      <c r="M1788" s="139">
        <f>Tabela1[[#This Row],[Cena za enoto]]</f>
        <v>0</v>
      </c>
      <c r="N1788" s="139">
        <f t="shared" si="117"/>
        <v>0</v>
      </c>
    </row>
    <row r="1789" spans="1:14" ht="90">
      <c r="A1789" s="139">
        <v>1783</v>
      </c>
      <c r="B1789" s="98"/>
      <c r="C1789" s="132">
        <f>IF(H1789&lt;&gt;"",COUNTA($H$12:H1789),"")</f>
        <v>971</v>
      </c>
      <c r="D1789" s="15">
        <v>1</v>
      </c>
      <c r="E1789" s="131" t="s">
        <v>3098</v>
      </c>
      <c r="F1789" s="83" t="s">
        <v>10</v>
      </c>
      <c r="G1789" s="16">
        <v>14</v>
      </c>
      <c r="H1789" s="169">
        <v>0</v>
      </c>
      <c r="I1789" s="177">
        <f t="shared" ref="I1789:I1795" si="119">IF(ISNUMBER(G1789),ROUND(G1789*H1789,2),"")</f>
        <v>0</v>
      </c>
      <c r="K1789" s="141">
        <f>Tabela1[[#This Row],[Količina]]-Tabela1[[#This Row],[Cena skupaj]]</f>
        <v>14</v>
      </c>
      <c r="L1789" s="162">
        <f>IF(Tabela1[[#This Row],[Cena za enoto]]=1,Tabela1[[#This Row],[Količina]],0)</f>
        <v>0</v>
      </c>
      <c r="M1789" s="139">
        <f>Tabela1[[#This Row],[Cena za enoto]]</f>
        <v>0</v>
      </c>
      <c r="N1789" s="139">
        <f t="shared" si="117"/>
        <v>0</v>
      </c>
    </row>
    <row r="1790" spans="1:14">
      <c r="A1790" s="139">
        <v>1784</v>
      </c>
      <c r="B1790" s="98"/>
      <c r="C1790" s="132">
        <f>IF(H1790&lt;&gt;"",COUNTA($H$12:H1790),"")</f>
        <v>972</v>
      </c>
      <c r="D1790" s="15"/>
      <c r="E1790" s="131" t="s">
        <v>1307</v>
      </c>
      <c r="F1790" s="83" t="s">
        <v>10</v>
      </c>
      <c r="G1790" s="16">
        <v>14</v>
      </c>
      <c r="H1790" s="169">
        <v>0</v>
      </c>
      <c r="I1790" s="177">
        <f t="shared" si="119"/>
        <v>0</v>
      </c>
      <c r="K1790" s="141">
        <f>Tabela1[[#This Row],[Količina]]-Tabela1[[#This Row],[Cena skupaj]]</f>
        <v>14</v>
      </c>
      <c r="L1790" s="162">
        <f>IF(Tabela1[[#This Row],[Cena za enoto]]=1,Tabela1[[#This Row],[Količina]],0)</f>
        <v>0</v>
      </c>
      <c r="M1790" s="139">
        <f>Tabela1[[#This Row],[Cena za enoto]]</f>
        <v>0</v>
      </c>
      <c r="N1790" s="139">
        <f t="shared" si="117"/>
        <v>0</v>
      </c>
    </row>
    <row r="1791" spans="1:14" ht="123.75">
      <c r="A1791" s="139">
        <v>1785</v>
      </c>
      <c r="B1791" s="98"/>
      <c r="C1791" s="132">
        <f>IF(H1791&lt;&gt;"",COUNTA($H$12:H1791),"")</f>
        <v>973</v>
      </c>
      <c r="D1791" s="15">
        <f>D1789+1</f>
        <v>2</v>
      </c>
      <c r="E1791" s="131" t="s">
        <v>1310</v>
      </c>
      <c r="F1791" s="83"/>
      <c r="G1791" s="16">
        <v>9</v>
      </c>
      <c r="H1791" s="169">
        <v>0</v>
      </c>
      <c r="I1791" s="177">
        <f t="shared" si="119"/>
        <v>0</v>
      </c>
      <c r="K1791" s="141">
        <f>Tabela1[[#This Row],[Količina]]-Tabela1[[#This Row],[Cena skupaj]]</f>
        <v>9</v>
      </c>
      <c r="L1791" s="162">
        <f>IF(Tabela1[[#This Row],[Cena za enoto]]=1,Tabela1[[#This Row],[Količina]],0)</f>
        <v>0</v>
      </c>
      <c r="M1791" s="139">
        <f>Tabela1[[#This Row],[Cena za enoto]]</f>
        <v>0</v>
      </c>
      <c r="N1791" s="139">
        <f t="shared" si="117"/>
        <v>0</v>
      </c>
    </row>
    <row r="1792" spans="1:14" ht="112.5">
      <c r="A1792" s="139">
        <v>1786</v>
      </c>
      <c r="B1792" s="98"/>
      <c r="C1792" s="132">
        <f>IF(H1792&lt;&gt;"",COUNTA($H$12:H1792),"")</f>
        <v>974</v>
      </c>
      <c r="D1792" s="15">
        <f>D1791+1</f>
        <v>3</v>
      </c>
      <c r="E1792" s="131" t="s">
        <v>1311</v>
      </c>
      <c r="F1792" s="83" t="s">
        <v>10</v>
      </c>
      <c r="G1792" s="16">
        <v>69</v>
      </c>
      <c r="H1792" s="169">
        <v>0</v>
      </c>
      <c r="I1792" s="177">
        <f t="shared" si="119"/>
        <v>0</v>
      </c>
      <c r="K1792" s="141">
        <f>Tabela1[[#This Row],[Količina]]-Tabela1[[#This Row],[Cena skupaj]]</f>
        <v>69</v>
      </c>
      <c r="L1792" s="162">
        <f>IF(Tabela1[[#This Row],[Cena za enoto]]=1,Tabela1[[#This Row],[Količina]],0)</f>
        <v>0</v>
      </c>
      <c r="M1792" s="139">
        <f>Tabela1[[#This Row],[Cena za enoto]]</f>
        <v>0</v>
      </c>
      <c r="N1792" s="139">
        <f t="shared" si="117"/>
        <v>0</v>
      </c>
    </row>
    <row r="1793" spans="1:14" ht="33.75">
      <c r="A1793" s="139">
        <v>1787</v>
      </c>
      <c r="B1793" s="98"/>
      <c r="C1793" s="132">
        <f>IF(H1793&lt;&gt;"",COUNTA($H$12:H1793),"")</f>
        <v>975</v>
      </c>
      <c r="D1793" s="15"/>
      <c r="E1793" s="131" t="s">
        <v>1308</v>
      </c>
      <c r="F1793" s="83" t="s">
        <v>10</v>
      </c>
      <c r="G1793" s="16">
        <v>69</v>
      </c>
      <c r="H1793" s="169">
        <v>0</v>
      </c>
      <c r="I1793" s="177">
        <f t="shared" si="119"/>
        <v>0</v>
      </c>
      <c r="K1793" s="141">
        <f>Tabela1[[#This Row],[Količina]]-Tabela1[[#This Row],[Cena skupaj]]</f>
        <v>69</v>
      </c>
      <c r="L1793" s="162">
        <f>IF(Tabela1[[#This Row],[Cena za enoto]]=1,Tabela1[[#This Row],[Količina]],0)</f>
        <v>0</v>
      </c>
      <c r="M1793" s="139">
        <f>Tabela1[[#This Row],[Cena za enoto]]</f>
        <v>0</v>
      </c>
      <c r="N1793" s="139">
        <f t="shared" si="117"/>
        <v>0</v>
      </c>
    </row>
    <row r="1794" spans="1:14" ht="101.25">
      <c r="A1794" s="139">
        <v>1788</v>
      </c>
      <c r="B1794" s="98"/>
      <c r="C1794" s="132">
        <f>IF(H1794&lt;&gt;"",COUNTA($H$12:H1794),"")</f>
        <v>976</v>
      </c>
      <c r="D1794" s="15">
        <f>D1792+1</f>
        <v>4</v>
      </c>
      <c r="E1794" s="131" t="s">
        <v>1312</v>
      </c>
      <c r="F1794" s="83" t="s">
        <v>10</v>
      </c>
      <c r="G1794" s="16">
        <v>21</v>
      </c>
      <c r="H1794" s="169">
        <v>0</v>
      </c>
      <c r="I1794" s="177">
        <f t="shared" si="119"/>
        <v>0</v>
      </c>
      <c r="K1794" s="141">
        <f>Tabela1[[#This Row],[Količina]]-Tabela1[[#This Row],[Cena skupaj]]</f>
        <v>21</v>
      </c>
      <c r="L1794" s="162">
        <f>IF(Tabela1[[#This Row],[Cena za enoto]]=1,Tabela1[[#This Row],[Količina]],0)</f>
        <v>0</v>
      </c>
      <c r="M1794" s="139">
        <f>Tabela1[[#This Row],[Cena za enoto]]</f>
        <v>0</v>
      </c>
      <c r="N1794" s="139">
        <f t="shared" si="117"/>
        <v>0</v>
      </c>
    </row>
    <row r="1795" spans="1:14">
      <c r="A1795" s="139">
        <v>1789</v>
      </c>
      <c r="B1795" s="98"/>
      <c r="C1795" s="132">
        <f>IF(H1795&lt;&gt;"",COUNTA($H$12:H1795),"")</f>
        <v>977</v>
      </c>
      <c r="D1795" s="15"/>
      <c r="E1795" s="131" t="s">
        <v>1309</v>
      </c>
      <c r="F1795" s="83" t="s">
        <v>10</v>
      </c>
      <c r="G1795" s="16">
        <v>21</v>
      </c>
      <c r="H1795" s="169">
        <v>0</v>
      </c>
      <c r="I1795" s="177">
        <f t="shared" si="119"/>
        <v>0</v>
      </c>
      <c r="K1795" s="141">
        <f>Tabela1[[#This Row],[Količina]]-Tabela1[[#This Row],[Cena skupaj]]</f>
        <v>21</v>
      </c>
      <c r="L1795" s="162">
        <f>IF(Tabela1[[#This Row],[Cena za enoto]]=1,Tabela1[[#This Row],[Količina]],0)</f>
        <v>0</v>
      </c>
      <c r="M1795" s="139">
        <f>Tabela1[[#This Row],[Cena za enoto]]</f>
        <v>0</v>
      </c>
      <c r="N1795" s="139">
        <f t="shared" si="117"/>
        <v>0</v>
      </c>
    </row>
    <row r="1796" spans="1:14" ht="22.5">
      <c r="A1796" s="139">
        <v>1790</v>
      </c>
      <c r="B1796" s="93">
        <v>3</v>
      </c>
      <c r="C1796" s="192" t="str">
        <f>IF(H1796&lt;&gt;"",COUNTA($H$12:H1796),"")</f>
        <v/>
      </c>
      <c r="D1796" s="14"/>
      <c r="E1796" s="193" t="s">
        <v>3219</v>
      </c>
      <c r="F1796" s="114"/>
      <c r="G1796" s="37"/>
      <c r="H1796" s="160"/>
      <c r="I1796" s="158">
        <f>SUM(I1797:I1851)</f>
        <v>0</v>
      </c>
      <c r="K1796" s="141">
        <f>Tabela1[[#This Row],[Količina]]-Tabela1[[#This Row],[Cena skupaj]]</f>
        <v>0</v>
      </c>
      <c r="L1796" s="162">
        <f>IF(Tabela1[[#This Row],[Cena za enoto]]=1,Tabela1[[#This Row],[Količina]],0)</f>
        <v>0</v>
      </c>
      <c r="M1796" s="139">
        <f>Tabela1[[#This Row],[Cena za enoto]]</f>
        <v>0</v>
      </c>
      <c r="N1796" s="139">
        <f t="shared" si="117"/>
        <v>0</v>
      </c>
    </row>
    <row r="1797" spans="1:14" s="143" customFormat="1" ht="22.5">
      <c r="A1797" s="139">
        <v>1791</v>
      </c>
      <c r="B1797" s="98"/>
      <c r="C1797" s="132" t="str">
        <f>IF(H1797&lt;&gt;"",COUNTA($H$12:H1797),"")</f>
        <v/>
      </c>
      <c r="D1797" s="15">
        <v>1</v>
      </c>
      <c r="E1797" s="131" t="s">
        <v>149</v>
      </c>
      <c r="F1797" s="83"/>
      <c r="G1797" s="16"/>
      <c r="H1797" s="159"/>
      <c r="I1797" s="177" t="str">
        <f t="shared" ref="I1797:I1818" si="120">IF(ISNUMBER(G1797),ROUND(G1797*H1797,2),"")</f>
        <v/>
      </c>
      <c r="J1797" s="42"/>
      <c r="K1797" s="141"/>
      <c r="L1797" s="162">
        <f>IF(Tabela1[[#This Row],[Cena za enoto]]=1,Tabela1[[#This Row],[Količina]],0)</f>
        <v>0</v>
      </c>
      <c r="M1797" s="139">
        <f>Tabela1[[#This Row],[Cena za enoto]]</f>
        <v>0</v>
      </c>
      <c r="N1797" s="139">
        <f t="shared" si="117"/>
        <v>0</v>
      </c>
    </row>
    <row r="1798" spans="1:14" s="143" customFormat="1">
      <c r="A1798" s="139">
        <v>1792</v>
      </c>
      <c r="B1798" s="98"/>
      <c r="C1798" s="132">
        <f>IF(H1798&lt;&gt;"",COUNTA($H$12:H1798),"")</f>
        <v>978</v>
      </c>
      <c r="D1798" s="15"/>
      <c r="E1798" s="131" t="s">
        <v>1313</v>
      </c>
      <c r="F1798" s="83" t="s">
        <v>14</v>
      </c>
      <c r="G1798" s="16">
        <v>230</v>
      </c>
      <c r="H1798" s="169">
        <v>0</v>
      </c>
      <c r="I1798" s="177">
        <f t="shared" si="120"/>
        <v>0</v>
      </c>
      <c r="J1798" s="42"/>
      <c r="K1798" s="141">
        <f>Tabela1[[#This Row],[Količina]]-Tabela1[[#This Row],[Cena skupaj]]</f>
        <v>230</v>
      </c>
      <c r="L1798" s="162">
        <f>IF(Tabela1[[#This Row],[Cena za enoto]]=1,Tabela1[[#This Row],[Količina]],0)</f>
        <v>0</v>
      </c>
      <c r="M1798" s="139">
        <f>Tabela1[[#This Row],[Cena za enoto]]</f>
        <v>0</v>
      </c>
      <c r="N1798" s="139">
        <f t="shared" si="117"/>
        <v>0</v>
      </c>
    </row>
    <row r="1799" spans="1:14" s="143" customFormat="1">
      <c r="A1799" s="139">
        <v>1793</v>
      </c>
      <c r="B1799" s="98"/>
      <c r="C1799" s="132">
        <f>IF(H1799&lt;&gt;"",COUNTA($H$12:H1799),"")</f>
        <v>979</v>
      </c>
      <c r="D1799" s="15"/>
      <c r="E1799" s="131" t="s">
        <v>150</v>
      </c>
      <c r="F1799" s="83" t="s">
        <v>14</v>
      </c>
      <c r="G1799" s="16">
        <v>480</v>
      </c>
      <c r="H1799" s="169">
        <v>0</v>
      </c>
      <c r="I1799" s="177">
        <f t="shared" si="120"/>
        <v>0</v>
      </c>
      <c r="J1799" s="42"/>
      <c r="K1799" s="141">
        <f>Tabela1[[#This Row],[Količina]]-Tabela1[[#This Row],[Cena skupaj]]</f>
        <v>480</v>
      </c>
      <c r="L1799" s="162">
        <f>IF(Tabela1[[#This Row],[Cena za enoto]]=1,Tabela1[[#This Row],[Količina]],0)</f>
        <v>0</v>
      </c>
      <c r="M1799" s="139">
        <f>Tabela1[[#This Row],[Cena za enoto]]</f>
        <v>0</v>
      </c>
      <c r="N1799" s="139">
        <f t="shared" si="117"/>
        <v>0</v>
      </c>
    </row>
    <row r="1800" spans="1:14" s="143" customFormat="1">
      <c r="A1800" s="139">
        <v>1794</v>
      </c>
      <c r="B1800" s="98"/>
      <c r="C1800" s="132">
        <f>IF(H1800&lt;&gt;"",COUNTA($H$12:H1800),"")</f>
        <v>980</v>
      </c>
      <c r="D1800" s="15"/>
      <c r="E1800" s="131" t="s">
        <v>151</v>
      </c>
      <c r="F1800" s="83" t="s">
        <v>14</v>
      </c>
      <c r="G1800" s="16">
        <v>850</v>
      </c>
      <c r="H1800" s="169">
        <v>0</v>
      </c>
      <c r="I1800" s="177">
        <f t="shared" si="120"/>
        <v>0</v>
      </c>
      <c r="J1800" s="42"/>
      <c r="K1800" s="141">
        <f>Tabela1[[#This Row],[Količina]]-Tabela1[[#This Row],[Cena skupaj]]</f>
        <v>850</v>
      </c>
      <c r="L1800" s="162">
        <f>IF(Tabela1[[#This Row],[Cena za enoto]]=1,Tabela1[[#This Row],[Količina]],0)</f>
        <v>0</v>
      </c>
      <c r="M1800" s="139">
        <f>Tabela1[[#This Row],[Cena za enoto]]</f>
        <v>0</v>
      </c>
      <c r="N1800" s="139">
        <f t="shared" si="117"/>
        <v>0</v>
      </c>
    </row>
    <row r="1801" spans="1:14" s="143" customFormat="1">
      <c r="A1801" s="139">
        <v>1795</v>
      </c>
      <c r="B1801" s="98"/>
      <c r="C1801" s="132" t="str">
        <f>IF(H1801&lt;&gt;"",COUNTA($H$12:H1801),"")</f>
        <v/>
      </c>
      <c r="D1801" s="15">
        <f>D1797+1</f>
        <v>2</v>
      </c>
      <c r="E1801" s="131" t="s">
        <v>152</v>
      </c>
      <c r="F1801" s="83"/>
      <c r="G1801" s="16"/>
      <c r="H1801" s="159"/>
      <c r="I1801" s="177" t="str">
        <f t="shared" si="120"/>
        <v/>
      </c>
      <c r="J1801" s="42"/>
      <c r="K1801" s="141"/>
      <c r="L1801" s="162">
        <f>IF(Tabela1[[#This Row],[Cena za enoto]]=1,Tabela1[[#This Row],[Količina]],0)</f>
        <v>0</v>
      </c>
      <c r="M1801" s="139">
        <f>Tabela1[[#This Row],[Cena za enoto]]</f>
        <v>0</v>
      </c>
      <c r="N1801" s="139">
        <f t="shared" si="117"/>
        <v>0</v>
      </c>
    </row>
    <row r="1802" spans="1:14" s="143" customFormat="1">
      <c r="A1802" s="139">
        <v>1796</v>
      </c>
      <c r="B1802" s="98"/>
      <c r="C1802" s="132">
        <f>IF(H1802&lt;&gt;"",COUNTA($H$12:H1802),"")</f>
        <v>981</v>
      </c>
      <c r="D1802" s="15"/>
      <c r="E1802" s="131" t="s">
        <v>153</v>
      </c>
      <c r="F1802" s="83" t="s">
        <v>14</v>
      </c>
      <c r="G1802" s="16">
        <v>360</v>
      </c>
      <c r="H1802" s="169">
        <v>0</v>
      </c>
      <c r="I1802" s="177">
        <f t="shared" si="120"/>
        <v>0</v>
      </c>
      <c r="J1802" s="42"/>
      <c r="K1802" s="141">
        <f>Tabela1[[#This Row],[Količina]]-Tabela1[[#This Row],[Cena skupaj]]</f>
        <v>360</v>
      </c>
      <c r="L1802" s="162">
        <f>IF(Tabela1[[#This Row],[Cena za enoto]]=1,Tabela1[[#This Row],[Količina]],0)</f>
        <v>0</v>
      </c>
      <c r="M1802" s="139">
        <f>Tabela1[[#This Row],[Cena za enoto]]</f>
        <v>0</v>
      </c>
      <c r="N1802" s="139">
        <f t="shared" si="117"/>
        <v>0</v>
      </c>
    </row>
    <row r="1803" spans="1:14" s="143" customFormat="1">
      <c r="A1803" s="139">
        <v>1797</v>
      </c>
      <c r="B1803" s="98"/>
      <c r="C1803" s="132">
        <f>IF(H1803&lt;&gt;"",COUNTA($H$12:H1803),"")</f>
        <v>982</v>
      </c>
      <c r="D1803" s="15"/>
      <c r="E1803" s="131" t="s">
        <v>154</v>
      </c>
      <c r="F1803" s="83" t="s">
        <v>14</v>
      </c>
      <c r="G1803" s="16">
        <v>480</v>
      </c>
      <c r="H1803" s="169">
        <v>0</v>
      </c>
      <c r="I1803" s="177">
        <f t="shared" si="120"/>
        <v>0</v>
      </c>
      <c r="J1803" s="42"/>
      <c r="K1803" s="141">
        <f>Tabela1[[#This Row],[Količina]]-Tabela1[[#This Row],[Cena skupaj]]</f>
        <v>480</v>
      </c>
      <c r="L1803" s="162">
        <f>IF(Tabela1[[#This Row],[Cena za enoto]]=1,Tabela1[[#This Row],[Količina]],0)</f>
        <v>0</v>
      </c>
      <c r="M1803" s="139">
        <f>Tabela1[[#This Row],[Cena za enoto]]</f>
        <v>0</v>
      </c>
      <c r="N1803" s="139">
        <f t="shared" si="117"/>
        <v>0</v>
      </c>
    </row>
    <row r="1804" spans="1:14" s="143" customFormat="1">
      <c r="A1804" s="139">
        <v>1798</v>
      </c>
      <c r="B1804" s="98"/>
      <c r="C1804" s="132">
        <f>IF(H1804&lt;&gt;"",COUNTA($H$12:H1804),"")</f>
        <v>983</v>
      </c>
      <c r="D1804" s="15"/>
      <c r="E1804" s="131" t="s">
        <v>155</v>
      </c>
      <c r="F1804" s="83" t="s">
        <v>14</v>
      </c>
      <c r="G1804" s="16">
        <v>680</v>
      </c>
      <c r="H1804" s="169">
        <v>0</v>
      </c>
      <c r="I1804" s="177">
        <f t="shared" si="120"/>
        <v>0</v>
      </c>
      <c r="J1804" s="42"/>
      <c r="K1804" s="141">
        <f>Tabela1[[#This Row],[Količina]]-Tabela1[[#This Row],[Cena skupaj]]</f>
        <v>680</v>
      </c>
      <c r="L1804" s="162">
        <f>IF(Tabela1[[#This Row],[Cena za enoto]]=1,Tabela1[[#This Row],[Količina]],0)</f>
        <v>0</v>
      </c>
      <c r="M1804" s="139">
        <f>Tabela1[[#This Row],[Cena za enoto]]</f>
        <v>0</v>
      </c>
      <c r="N1804" s="139">
        <f t="shared" si="117"/>
        <v>0</v>
      </c>
    </row>
    <row r="1805" spans="1:14" ht="33.75">
      <c r="A1805" s="139">
        <v>1799</v>
      </c>
      <c r="B1805" s="98"/>
      <c r="C1805" s="132">
        <f>IF(H1805&lt;&gt;"",COUNTA($H$12:H1805),"")</f>
        <v>984</v>
      </c>
      <c r="D1805" s="15">
        <f>D1801+1</f>
        <v>3</v>
      </c>
      <c r="E1805" s="131" t="s">
        <v>1314</v>
      </c>
      <c r="F1805" s="83" t="s">
        <v>10</v>
      </c>
      <c r="G1805" s="16">
        <v>9</v>
      </c>
      <c r="H1805" s="169">
        <v>0</v>
      </c>
      <c r="I1805" s="177">
        <f t="shared" si="120"/>
        <v>0</v>
      </c>
      <c r="K1805" s="141">
        <f>Tabela1[[#This Row],[Količina]]-Tabela1[[#This Row],[Cena skupaj]]</f>
        <v>9</v>
      </c>
      <c r="L1805" s="162">
        <f>IF(Tabela1[[#This Row],[Cena za enoto]]=1,Tabela1[[#This Row],[Količina]],0)</f>
        <v>0</v>
      </c>
      <c r="M1805" s="139">
        <f>Tabela1[[#This Row],[Cena za enoto]]</f>
        <v>0</v>
      </c>
      <c r="N1805" s="139">
        <f t="shared" si="117"/>
        <v>0</v>
      </c>
    </row>
    <row r="1806" spans="1:14" ht="33.75">
      <c r="A1806" s="139">
        <v>1800</v>
      </c>
      <c r="B1806" s="98"/>
      <c r="C1806" s="132">
        <f>IF(H1806&lt;&gt;"",COUNTA($H$12:H1806),"")</f>
        <v>985</v>
      </c>
      <c r="D1806" s="15">
        <f>D1805+1</f>
        <v>4</v>
      </c>
      <c r="E1806" s="131" t="s">
        <v>1315</v>
      </c>
      <c r="F1806" s="83" t="s">
        <v>10</v>
      </c>
      <c r="G1806" s="16">
        <v>7</v>
      </c>
      <c r="H1806" s="169">
        <v>0</v>
      </c>
      <c r="I1806" s="177">
        <f t="shared" si="120"/>
        <v>0</v>
      </c>
      <c r="K1806" s="141">
        <f>Tabela1[[#This Row],[Količina]]-Tabela1[[#This Row],[Cena skupaj]]</f>
        <v>7</v>
      </c>
      <c r="L1806" s="162">
        <f>IF(Tabela1[[#This Row],[Cena za enoto]]=1,Tabela1[[#This Row],[Količina]],0)</f>
        <v>0</v>
      </c>
      <c r="M1806" s="139">
        <f>Tabela1[[#This Row],[Cena za enoto]]</f>
        <v>0</v>
      </c>
      <c r="N1806" s="139">
        <f t="shared" ref="N1806:N1869" si="121">L1806*M1806</f>
        <v>0</v>
      </c>
    </row>
    <row r="1807" spans="1:14" s="143" customFormat="1" ht="22.5">
      <c r="A1807" s="139">
        <v>1801</v>
      </c>
      <c r="B1807" s="98"/>
      <c r="C1807" s="132">
        <f>IF(H1807&lt;&gt;"",COUNTA($H$12:H1807),"")</f>
        <v>986</v>
      </c>
      <c r="D1807" s="15">
        <f>D1806+1</f>
        <v>5</v>
      </c>
      <c r="E1807" s="131" t="s">
        <v>156</v>
      </c>
      <c r="F1807" s="83" t="s">
        <v>14</v>
      </c>
      <c r="G1807" s="16">
        <v>680</v>
      </c>
      <c r="H1807" s="169">
        <v>0</v>
      </c>
      <c r="I1807" s="177">
        <f t="shared" si="120"/>
        <v>0</v>
      </c>
      <c r="J1807" s="42"/>
      <c r="K1807" s="141">
        <f>Tabela1[[#This Row],[Količina]]-Tabela1[[#This Row],[Cena skupaj]]</f>
        <v>680</v>
      </c>
      <c r="L1807" s="162">
        <f>IF(Tabela1[[#This Row],[Cena za enoto]]=1,Tabela1[[#This Row],[Količina]],0)</f>
        <v>0</v>
      </c>
      <c r="M1807" s="139">
        <f>Tabela1[[#This Row],[Cena za enoto]]</f>
        <v>0</v>
      </c>
      <c r="N1807" s="139">
        <f t="shared" si="121"/>
        <v>0</v>
      </c>
    </row>
    <row r="1808" spans="1:14" s="143" customFormat="1">
      <c r="A1808" s="139">
        <v>1802</v>
      </c>
      <c r="B1808" s="98"/>
      <c r="C1808" s="132">
        <f>IF(H1808&lt;&gt;"",COUNTA($H$12:H1808),"")</f>
        <v>987</v>
      </c>
      <c r="D1808" s="15"/>
      <c r="E1808" s="131" t="s">
        <v>157</v>
      </c>
      <c r="F1808" s="83" t="s">
        <v>10</v>
      </c>
      <c r="G1808" s="16">
        <v>32</v>
      </c>
      <c r="H1808" s="169">
        <v>0</v>
      </c>
      <c r="I1808" s="177">
        <f t="shared" si="120"/>
        <v>0</v>
      </c>
      <c r="J1808" s="42"/>
      <c r="K1808" s="141">
        <f>Tabela1[[#This Row],[Količina]]-Tabela1[[#This Row],[Cena skupaj]]</f>
        <v>32</v>
      </c>
      <c r="L1808" s="162">
        <f>IF(Tabela1[[#This Row],[Cena za enoto]]=1,Tabela1[[#This Row],[Količina]],0)</f>
        <v>0</v>
      </c>
      <c r="M1808" s="139">
        <f>Tabela1[[#This Row],[Cena za enoto]]</f>
        <v>0</v>
      </c>
      <c r="N1808" s="139">
        <f t="shared" si="121"/>
        <v>0</v>
      </c>
    </row>
    <row r="1809" spans="1:14" s="143" customFormat="1">
      <c r="A1809" s="139">
        <v>1803</v>
      </c>
      <c r="B1809" s="98"/>
      <c r="C1809" s="132">
        <f>IF(H1809&lt;&gt;"",COUNTA($H$12:H1809),"")</f>
        <v>988</v>
      </c>
      <c r="D1809" s="15"/>
      <c r="E1809" s="131" t="s">
        <v>158</v>
      </c>
      <c r="F1809" s="83" t="s">
        <v>10</v>
      </c>
      <c r="G1809" s="16">
        <v>4</v>
      </c>
      <c r="H1809" s="169">
        <v>0</v>
      </c>
      <c r="I1809" s="177">
        <f t="shared" si="120"/>
        <v>0</v>
      </c>
      <c r="J1809" s="42"/>
      <c r="K1809" s="141">
        <f>Tabela1[[#This Row],[Količina]]-Tabela1[[#This Row],[Cena skupaj]]</f>
        <v>4</v>
      </c>
      <c r="L1809" s="162">
        <f>IF(Tabela1[[#This Row],[Cena za enoto]]=1,Tabela1[[#This Row],[Količina]],0)</f>
        <v>0</v>
      </c>
      <c r="M1809" s="139">
        <f>Tabela1[[#This Row],[Cena za enoto]]</f>
        <v>0</v>
      </c>
      <c r="N1809" s="139">
        <f t="shared" si="121"/>
        <v>0</v>
      </c>
    </row>
    <row r="1810" spans="1:14" s="143" customFormat="1" ht="22.5">
      <c r="A1810" s="139">
        <v>1804</v>
      </c>
      <c r="B1810" s="98"/>
      <c r="C1810" s="132">
        <f>IF(H1810&lt;&gt;"",COUNTA($H$12:H1810),"")</f>
        <v>989</v>
      </c>
      <c r="D1810" s="15"/>
      <c r="E1810" s="131" t="s">
        <v>159</v>
      </c>
      <c r="F1810" s="83" t="s">
        <v>10</v>
      </c>
      <c r="G1810" s="16">
        <v>28</v>
      </c>
      <c r="H1810" s="169">
        <v>0</v>
      </c>
      <c r="I1810" s="177">
        <f t="shared" si="120"/>
        <v>0</v>
      </c>
      <c r="J1810" s="42"/>
      <c r="K1810" s="141">
        <f>Tabela1[[#This Row],[Količina]]-Tabela1[[#This Row],[Cena skupaj]]</f>
        <v>28</v>
      </c>
      <c r="L1810" s="162">
        <f>IF(Tabela1[[#This Row],[Cena za enoto]]=1,Tabela1[[#This Row],[Količina]],0)</f>
        <v>0</v>
      </c>
      <c r="M1810" s="139">
        <f>Tabela1[[#This Row],[Cena za enoto]]</f>
        <v>0</v>
      </c>
      <c r="N1810" s="139">
        <f t="shared" si="121"/>
        <v>0</v>
      </c>
    </row>
    <row r="1811" spans="1:14" s="143" customFormat="1" ht="22.5">
      <c r="A1811" s="139">
        <v>1805</v>
      </c>
      <c r="B1811" s="98"/>
      <c r="C1811" s="132">
        <f>IF(H1811&lt;&gt;"",COUNTA($H$12:H1811),"")</f>
        <v>990</v>
      </c>
      <c r="D1811" s="15"/>
      <c r="E1811" s="131" t="s">
        <v>1338</v>
      </c>
      <c r="F1811" s="83" t="s">
        <v>14</v>
      </c>
      <c r="G1811" s="16">
        <v>156</v>
      </c>
      <c r="H1811" s="169">
        <v>0</v>
      </c>
      <c r="I1811" s="177">
        <f t="shared" si="120"/>
        <v>0</v>
      </c>
      <c r="J1811" s="42"/>
      <c r="K1811" s="141">
        <f>Tabela1[[#This Row],[Količina]]-Tabela1[[#This Row],[Cena skupaj]]</f>
        <v>156</v>
      </c>
      <c r="L1811" s="162">
        <f>IF(Tabela1[[#This Row],[Cena za enoto]]=1,Tabela1[[#This Row],[Količina]],0)</f>
        <v>0</v>
      </c>
      <c r="M1811" s="139">
        <f>Tabela1[[#This Row],[Cena za enoto]]</f>
        <v>0</v>
      </c>
      <c r="N1811" s="139">
        <f t="shared" si="121"/>
        <v>0</v>
      </c>
    </row>
    <row r="1812" spans="1:14" s="143" customFormat="1" ht="22.5">
      <c r="A1812" s="139">
        <v>1806</v>
      </c>
      <c r="B1812" s="98"/>
      <c r="C1812" s="132">
        <f>IF(H1812&lt;&gt;"",COUNTA($H$12:H1812),"")</f>
        <v>991</v>
      </c>
      <c r="D1812" s="15"/>
      <c r="E1812" s="131" t="s">
        <v>1339</v>
      </c>
      <c r="F1812" s="83" t="s">
        <v>14</v>
      </c>
      <c r="G1812" s="16">
        <v>58</v>
      </c>
      <c r="H1812" s="169">
        <v>0</v>
      </c>
      <c r="I1812" s="177">
        <f t="shared" si="120"/>
        <v>0</v>
      </c>
      <c r="J1812" s="42"/>
      <c r="K1812" s="141">
        <f>Tabela1[[#This Row],[Količina]]-Tabela1[[#This Row],[Cena skupaj]]</f>
        <v>58</v>
      </c>
      <c r="L1812" s="162">
        <f>IF(Tabela1[[#This Row],[Cena za enoto]]=1,Tabela1[[#This Row],[Količina]],0)</f>
        <v>0</v>
      </c>
      <c r="M1812" s="139">
        <f>Tabela1[[#This Row],[Cena za enoto]]</f>
        <v>0</v>
      </c>
      <c r="N1812" s="139">
        <f t="shared" si="121"/>
        <v>0</v>
      </c>
    </row>
    <row r="1813" spans="1:14" s="143" customFormat="1" ht="33.75">
      <c r="A1813" s="139">
        <v>1807</v>
      </c>
      <c r="B1813" s="98"/>
      <c r="C1813" s="132">
        <f>IF(H1813&lt;&gt;"",COUNTA($H$12:H1813),"")</f>
        <v>992</v>
      </c>
      <c r="D1813" s="15"/>
      <c r="E1813" s="131" t="s">
        <v>1316</v>
      </c>
      <c r="F1813" s="83" t="s">
        <v>14</v>
      </c>
      <c r="G1813" s="16">
        <v>410</v>
      </c>
      <c r="H1813" s="169">
        <v>0</v>
      </c>
      <c r="I1813" s="177">
        <f t="shared" si="120"/>
        <v>0</v>
      </c>
      <c r="J1813" s="42"/>
      <c r="K1813" s="141">
        <f>Tabela1[[#This Row],[Količina]]-Tabela1[[#This Row],[Cena skupaj]]</f>
        <v>410</v>
      </c>
      <c r="L1813" s="162">
        <f>IF(Tabela1[[#This Row],[Cena za enoto]]=1,Tabela1[[#This Row],[Količina]],0)</f>
        <v>0</v>
      </c>
      <c r="M1813" s="139">
        <f>Tabela1[[#This Row],[Cena za enoto]]</f>
        <v>0</v>
      </c>
      <c r="N1813" s="139">
        <f t="shared" si="121"/>
        <v>0</v>
      </c>
    </row>
    <row r="1814" spans="1:14" s="143" customFormat="1" ht="33.75">
      <c r="A1814" s="139">
        <v>1808</v>
      </c>
      <c r="B1814" s="98"/>
      <c r="C1814" s="132">
        <f>IF(H1814&lt;&gt;"",COUNTA($H$12:H1814),"")</f>
        <v>993</v>
      </c>
      <c r="D1814" s="15"/>
      <c r="E1814" s="131" t="s">
        <v>1317</v>
      </c>
      <c r="F1814" s="83" t="s">
        <v>14</v>
      </c>
      <c r="G1814" s="16">
        <v>140</v>
      </c>
      <c r="H1814" s="169">
        <v>0</v>
      </c>
      <c r="I1814" s="177">
        <f t="shared" si="120"/>
        <v>0</v>
      </c>
      <c r="J1814" s="42"/>
      <c r="K1814" s="141">
        <f>Tabela1[[#This Row],[Količina]]-Tabela1[[#This Row],[Cena skupaj]]</f>
        <v>140</v>
      </c>
      <c r="L1814" s="162">
        <f>IF(Tabela1[[#This Row],[Cena za enoto]]=1,Tabela1[[#This Row],[Količina]],0)</f>
        <v>0</v>
      </c>
      <c r="M1814" s="139">
        <f>Tabela1[[#This Row],[Cena za enoto]]</f>
        <v>0</v>
      </c>
      <c r="N1814" s="139">
        <f t="shared" si="121"/>
        <v>0</v>
      </c>
    </row>
    <row r="1815" spans="1:14" s="143" customFormat="1" ht="22.5">
      <c r="A1815" s="139">
        <v>1809</v>
      </c>
      <c r="B1815" s="98"/>
      <c r="C1815" s="132">
        <f>IF(H1815&lt;&gt;"",COUNTA($H$12:H1815),"")</f>
        <v>994</v>
      </c>
      <c r="D1815" s="15"/>
      <c r="E1815" s="131" t="s">
        <v>160</v>
      </c>
      <c r="F1815" s="83" t="s">
        <v>10</v>
      </c>
      <c r="G1815" s="16">
        <v>32</v>
      </c>
      <c r="H1815" s="169">
        <v>0</v>
      </c>
      <c r="I1815" s="177">
        <f t="shared" si="120"/>
        <v>0</v>
      </c>
      <c r="J1815" s="42"/>
      <c r="K1815" s="141">
        <f>Tabela1[[#This Row],[Količina]]-Tabela1[[#This Row],[Cena skupaj]]</f>
        <v>32</v>
      </c>
      <c r="L1815" s="162">
        <f>IF(Tabela1[[#This Row],[Cena za enoto]]=1,Tabela1[[#This Row],[Količina]],0)</f>
        <v>0</v>
      </c>
      <c r="M1815" s="139">
        <f>Tabela1[[#This Row],[Cena za enoto]]</f>
        <v>0</v>
      </c>
      <c r="N1815" s="139">
        <f t="shared" si="121"/>
        <v>0</v>
      </c>
    </row>
    <row r="1816" spans="1:14" ht="22.5">
      <c r="A1816" s="139">
        <v>1810</v>
      </c>
      <c r="B1816" s="98"/>
      <c r="C1816" s="132">
        <f>IF(H1816&lt;&gt;"",COUNTA($H$12:H1816),"")</f>
        <v>995</v>
      </c>
      <c r="D1816" s="15">
        <f>D1807+1</f>
        <v>6</v>
      </c>
      <c r="E1816" s="131" t="s">
        <v>161</v>
      </c>
      <c r="F1816" s="83" t="s">
        <v>10</v>
      </c>
      <c r="G1816" s="16">
        <v>24</v>
      </c>
      <c r="H1816" s="169">
        <v>0</v>
      </c>
      <c r="I1816" s="177">
        <f t="shared" si="120"/>
        <v>0</v>
      </c>
      <c r="K1816" s="141">
        <f>Tabela1[[#This Row],[Količina]]-Tabela1[[#This Row],[Cena skupaj]]</f>
        <v>24</v>
      </c>
      <c r="L1816" s="162">
        <f>IF(Tabela1[[#This Row],[Cena za enoto]]=1,Tabela1[[#This Row],[Količina]],0)</f>
        <v>0</v>
      </c>
      <c r="M1816" s="139">
        <f>Tabela1[[#This Row],[Cena za enoto]]</f>
        <v>0</v>
      </c>
      <c r="N1816" s="139">
        <f t="shared" si="121"/>
        <v>0</v>
      </c>
    </row>
    <row r="1817" spans="1:14" ht="45">
      <c r="A1817" s="139">
        <v>1811</v>
      </c>
      <c r="B1817" s="98"/>
      <c r="C1817" s="132">
        <f>IF(H1817&lt;&gt;"",COUNTA($H$12:H1817),"")</f>
        <v>996</v>
      </c>
      <c r="D1817" s="15">
        <f>D1816+1</f>
        <v>7</v>
      </c>
      <c r="E1817" s="131" t="s">
        <v>162</v>
      </c>
      <c r="F1817" s="83" t="s">
        <v>10</v>
      </c>
      <c r="G1817" s="16">
        <v>38</v>
      </c>
      <c r="H1817" s="169">
        <v>0</v>
      </c>
      <c r="I1817" s="177">
        <f t="shared" si="120"/>
        <v>0</v>
      </c>
      <c r="K1817" s="141">
        <f>Tabela1[[#This Row],[Količina]]-Tabela1[[#This Row],[Cena skupaj]]</f>
        <v>38</v>
      </c>
      <c r="L1817" s="162">
        <f>IF(Tabela1[[#This Row],[Cena za enoto]]=1,Tabela1[[#This Row],[Količina]],0)</f>
        <v>0</v>
      </c>
      <c r="M1817" s="139">
        <f>Tabela1[[#This Row],[Cena za enoto]]</f>
        <v>0</v>
      </c>
      <c r="N1817" s="139">
        <f t="shared" si="121"/>
        <v>0</v>
      </c>
    </row>
    <row r="1818" spans="1:14" s="143" customFormat="1">
      <c r="A1818" s="139">
        <v>1812</v>
      </c>
      <c r="B1818" s="98"/>
      <c r="C1818" s="132" t="str">
        <f>IF(H1818&lt;&gt;"",COUNTA($H$12:H1818),"")</f>
        <v/>
      </c>
      <c r="D1818" s="15">
        <f>D1817+1</f>
        <v>8</v>
      </c>
      <c r="E1818" s="131" t="s">
        <v>1318</v>
      </c>
      <c r="F1818" s="83"/>
      <c r="G1818" s="16"/>
      <c r="H1818" s="159"/>
      <c r="I1818" s="177" t="str">
        <f t="shared" si="120"/>
        <v/>
      </c>
      <c r="J1818" s="42"/>
      <c r="K1818" s="141"/>
      <c r="L1818" s="162">
        <f>IF(Tabela1[[#This Row],[Cena za enoto]]=1,Tabela1[[#This Row],[Količina]],0)</f>
        <v>0</v>
      </c>
      <c r="M1818" s="139">
        <f>Tabela1[[#This Row],[Cena za enoto]]</f>
        <v>0</v>
      </c>
      <c r="N1818" s="139">
        <f t="shared" si="121"/>
        <v>0</v>
      </c>
    </row>
    <row r="1819" spans="1:14" s="147" customFormat="1" ht="33.75">
      <c r="A1819" s="145">
        <v>1813</v>
      </c>
      <c r="B1819" s="100"/>
      <c r="C1819" s="190" t="str">
        <f>IF(H1819&lt;&gt;"",COUNTA($H$12:H1819),"")</f>
        <v/>
      </c>
      <c r="D1819" s="44"/>
      <c r="E1819" s="205" t="s">
        <v>1319</v>
      </c>
      <c r="F1819" s="83" t="s">
        <v>10</v>
      </c>
      <c r="G1819" s="115">
        <v>1</v>
      </c>
      <c r="H1819" s="159"/>
      <c r="I1819" s="159"/>
      <c r="J1819" s="134"/>
      <c r="K1819" s="141"/>
      <c r="L1819" s="162">
        <f>IF(Tabela1[[#This Row],[Cena za enoto]]=1,Tabela1[[#This Row],[Količina]],0)</f>
        <v>0</v>
      </c>
      <c r="M1819" s="139">
        <f>Tabela1[[#This Row],[Cena za enoto]]</f>
        <v>0</v>
      </c>
      <c r="N1819" s="139">
        <f t="shared" si="121"/>
        <v>0</v>
      </c>
    </row>
    <row r="1820" spans="1:14" s="147" customFormat="1">
      <c r="A1820" s="145">
        <v>1814</v>
      </c>
      <c r="B1820" s="100"/>
      <c r="C1820" s="190" t="str">
        <f>IF(H1820&lt;&gt;"",COUNTA($H$12:H1820),"")</f>
        <v/>
      </c>
      <c r="D1820" s="44"/>
      <c r="E1820" s="205" t="s">
        <v>1320</v>
      </c>
      <c r="F1820" s="83" t="s">
        <v>10</v>
      </c>
      <c r="G1820" s="115">
        <v>1</v>
      </c>
      <c r="H1820" s="159"/>
      <c r="I1820" s="159"/>
      <c r="J1820" s="134"/>
      <c r="K1820" s="141"/>
      <c r="L1820" s="162">
        <f>IF(Tabela1[[#This Row],[Cena za enoto]]=1,Tabela1[[#This Row],[Količina]],0)</f>
        <v>0</v>
      </c>
      <c r="M1820" s="139">
        <f>Tabela1[[#This Row],[Cena za enoto]]</f>
        <v>0</v>
      </c>
      <c r="N1820" s="139">
        <f t="shared" si="121"/>
        <v>0</v>
      </c>
    </row>
    <row r="1821" spans="1:14" s="147" customFormat="1">
      <c r="A1821" s="145">
        <v>1815</v>
      </c>
      <c r="B1821" s="100"/>
      <c r="C1821" s="190" t="str">
        <f>IF(H1821&lt;&gt;"",COUNTA($H$12:H1821),"")</f>
        <v/>
      </c>
      <c r="D1821" s="44"/>
      <c r="E1821" s="205" t="s">
        <v>1321</v>
      </c>
      <c r="F1821" s="83" t="s">
        <v>10</v>
      </c>
      <c r="G1821" s="115">
        <v>4</v>
      </c>
      <c r="H1821" s="159"/>
      <c r="I1821" s="159"/>
      <c r="J1821" s="134"/>
      <c r="K1821" s="141"/>
      <c r="L1821" s="162">
        <f>IF(Tabela1[[#This Row],[Cena za enoto]]=1,Tabela1[[#This Row],[Količina]],0)</f>
        <v>0</v>
      </c>
      <c r="M1821" s="139">
        <f>Tabela1[[#This Row],[Cena za enoto]]</f>
        <v>0</v>
      </c>
      <c r="N1821" s="139">
        <f t="shared" si="121"/>
        <v>0</v>
      </c>
    </row>
    <row r="1822" spans="1:14" s="147" customFormat="1">
      <c r="A1822" s="145">
        <v>1816</v>
      </c>
      <c r="B1822" s="100"/>
      <c r="C1822" s="190" t="str">
        <f>IF(H1822&lt;&gt;"",COUNTA($H$12:H1822),"")</f>
        <v/>
      </c>
      <c r="D1822" s="44"/>
      <c r="E1822" s="205" t="s">
        <v>1322</v>
      </c>
      <c r="F1822" s="83" t="s">
        <v>10</v>
      </c>
      <c r="G1822" s="115">
        <v>6</v>
      </c>
      <c r="H1822" s="159"/>
      <c r="I1822" s="159"/>
      <c r="J1822" s="134"/>
      <c r="K1822" s="141"/>
      <c r="L1822" s="162">
        <f>IF(Tabela1[[#This Row],[Cena za enoto]]=1,Tabela1[[#This Row],[Količina]],0)</f>
        <v>0</v>
      </c>
      <c r="M1822" s="139">
        <f>Tabela1[[#This Row],[Cena za enoto]]</f>
        <v>0</v>
      </c>
      <c r="N1822" s="139">
        <f t="shared" si="121"/>
        <v>0</v>
      </c>
    </row>
    <row r="1823" spans="1:14" s="147" customFormat="1">
      <c r="A1823" s="145">
        <v>1817</v>
      </c>
      <c r="B1823" s="100"/>
      <c r="C1823" s="190" t="str">
        <f>IF(H1823&lt;&gt;"",COUNTA($H$12:H1823),"")</f>
        <v/>
      </c>
      <c r="D1823" s="44"/>
      <c r="E1823" s="205" t="s">
        <v>1323</v>
      </c>
      <c r="F1823" s="83" t="s">
        <v>10</v>
      </c>
      <c r="G1823" s="115">
        <v>2</v>
      </c>
      <c r="H1823" s="159"/>
      <c r="I1823" s="159"/>
      <c r="J1823" s="134"/>
      <c r="K1823" s="141"/>
      <c r="L1823" s="162">
        <f>IF(Tabela1[[#This Row],[Cena za enoto]]=1,Tabela1[[#This Row],[Količina]],0)</f>
        <v>0</v>
      </c>
      <c r="M1823" s="139">
        <f>Tabela1[[#This Row],[Cena za enoto]]</f>
        <v>0</v>
      </c>
      <c r="N1823" s="139">
        <f t="shared" si="121"/>
        <v>0</v>
      </c>
    </row>
    <row r="1824" spans="1:14" s="147" customFormat="1">
      <c r="A1824" s="145">
        <v>1818</v>
      </c>
      <c r="B1824" s="100"/>
      <c r="C1824" s="190" t="str">
        <f>IF(H1824&lt;&gt;"",COUNTA($H$12:H1824),"")</f>
        <v/>
      </c>
      <c r="D1824" s="44"/>
      <c r="E1824" s="205" t="s">
        <v>1324</v>
      </c>
      <c r="F1824" s="83" t="s">
        <v>10</v>
      </c>
      <c r="G1824" s="115">
        <v>3</v>
      </c>
      <c r="H1824" s="159"/>
      <c r="I1824" s="159"/>
      <c r="J1824" s="134"/>
      <c r="K1824" s="141"/>
      <c r="L1824" s="162">
        <f>IF(Tabela1[[#This Row],[Cena za enoto]]=1,Tabela1[[#This Row],[Količina]],0)</f>
        <v>0</v>
      </c>
      <c r="M1824" s="139">
        <f>Tabela1[[#This Row],[Cena za enoto]]</f>
        <v>0</v>
      </c>
      <c r="N1824" s="139">
        <f t="shared" si="121"/>
        <v>0</v>
      </c>
    </row>
    <row r="1825" spans="1:14" s="147" customFormat="1">
      <c r="A1825" s="145">
        <v>1819</v>
      </c>
      <c r="B1825" s="100"/>
      <c r="C1825" s="190" t="str">
        <f>IF(H1825&lt;&gt;"",COUNTA($H$12:H1825),"")</f>
        <v/>
      </c>
      <c r="D1825" s="44"/>
      <c r="E1825" s="205" t="s">
        <v>1325</v>
      </c>
      <c r="F1825" s="83" t="s">
        <v>10</v>
      </c>
      <c r="G1825" s="115">
        <v>1</v>
      </c>
      <c r="H1825" s="159"/>
      <c r="I1825" s="159"/>
      <c r="J1825" s="134"/>
      <c r="K1825" s="141"/>
      <c r="L1825" s="162">
        <f>IF(Tabela1[[#This Row],[Cena za enoto]]=1,Tabela1[[#This Row],[Količina]],0)</f>
        <v>0</v>
      </c>
      <c r="M1825" s="139">
        <f>Tabela1[[#This Row],[Cena za enoto]]</f>
        <v>0</v>
      </c>
      <c r="N1825" s="139">
        <f t="shared" si="121"/>
        <v>0</v>
      </c>
    </row>
    <row r="1826" spans="1:14" s="147" customFormat="1">
      <c r="A1826" s="145">
        <v>1820</v>
      </c>
      <c r="B1826" s="100"/>
      <c r="C1826" s="190" t="str">
        <f>IF(H1826&lt;&gt;"",COUNTA($H$12:H1826),"")</f>
        <v/>
      </c>
      <c r="D1826" s="44"/>
      <c r="E1826" s="205" t="s">
        <v>1326</v>
      </c>
      <c r="F1826" s="83" t="s">
        <v>10</v>
      </c>
      <c r="G1826" s="115">
        <v>10</v>
      </c>
      <c r="H1826" s="159"/>
      <c r="I1826" s="159"/>
      <c r="J1826" s="134"/>
      <c r="K1826" s="141"/>
      <c r="L1826" s="162">
        <f>IF(Tabela1[[#This Row],[Cena za enoto]]=1,Tabela1[[#This Row],[Količina]],0)</f>
        <v>0</v>
      </c>
      <c r="M1826" s="139">
        <f>Tabela1[[#This Row],[Cena za enoto]]</f>
        <v>0</v>
      </c>
      <c r="N1826" s="139">
        <f t="shared" si="121"/>
        <v>0</v>
      </c>
    </row>
    <row r="1827" spans="1:14" s="147" customFormat="1">
      <c r="A1827" s="145">
        <v>1821</v>
      </c>
      <c r="B1827" s="100"/>
      <c r="C1827" s="190" t="str">
        <f>IF(H1827&lt;&gt;"",COUNTA($H$12:H1827),"")</f>
        <v/>
      </c>
      <c r="D1827" s="44"/>
      <c r="E1827" s="205" t="s">
        <v>1327</v>
      </c>
      <c r="F1827" s="83" t="s">
        <v>10</v>
      </c>
      <c r="G1827" s="115">
        <v>3</v>
      </c>
      <c r="H1827" s="159"/>
      <c r="I1827" s="159"/>
      <c r="J1827" s="134"/>
      <c r="K1827" s="141"/>
      <c r="L1827" s="162">
        <f>IF(Tabela1[[#This Row],[Cena za enoto]]=1,Tabela1[[#This Row],[Količina]],0)</f>
        <v>0</v>
      </c>
      <c r="M1827" s="139">
        <f>Tabela1[[#This Row],[Cena za enoto]]</f>
        <v>0</v>
      </c>
      <c r="N1827" s="139">
        <f t="shared" si="121"/>
        <v>0</v>
      </c>
    </row>
    <row r="1828" spans="1:14" s="147" customFormat="1">
      <c r="A1828" s="145">
        <v>1822</v>
      </c>
      <c r="B1828" s="100"/>
      <c r="C1828" s="190" t="str">
        <f>IF(H1828&lt;&gt;"",COUNTA($H$12:H1828),"")</f>
        <v/>
      </c>
      <c r="D1828" s="44"/>
      <c r="E1828" s="205" t="s">
        <v>1328</v>
      </c>
      <c r="F1828" s="83" t="s">
        <v>10</v>
      </c>
      <c r="G1828" s="115">
        <v>4</v>
      </c>
      <c r="H1828" s="159"/>
      <c r="I1828" s="159"/>
      <c r="J1828" s="134"/>
      <c r="K1828" s="141"/>
      <c r="L1828" s="162">
        <f>IF(Tabela1[[#This Row],[Cena za enoto]]=1,Tabela1[[#This Row],[Količina]],0)</f>
        <v>0</v>
      </c>
      <c r="M1828" s="139">
        <f>Tabela1[[#This Row],[Cena za enoto]]</f>
        <v>0</v>
      </c>
      <c r="N1828" s="139">
        <f t="shared" si="121"/>
        <v>0</v>
      </c>
    </row>
    <row r="1829" spans="1:14" s="147" customFormat="1">
      <c r="A1829" s="145">
        <v>1823</v>
      </c>
      <c r="B1829" s="100"/>
      <c r="C1829" s="190" t="str">
        <f>IF(H1829&lt;&gt;"",COUNTA($H$12:H1829),"")</f>
        <v/>
      </c>
      <c r="D1829" s="44"/>
      <c r="E1829" s="205" t="s">
        <v>1329</v>
      </c>
      <c r="F1829" s="83" t="s">
        <v>10</v>
      </c>
      <c r="G1829" s="115">
        <v>9</v>
      </c>
      <c r="H1829" s="159"/>
      <c r="I1829" s="159"/>
      <c r="J1829" s="134"/>
      <c r="K1829" s="141"/>
      <c r="L1829" s="162">
        <f>IF(Tabela1[[#This Row],[Cena za enoto]]=1,Tabela1[[#This Row],[Količina]],0)</f>
        <v>0</v>
      </c>
      <c r="M1829" s="139">
        <f>Tabela1[[#This Row],[Cena za enoto]]</f>
        <v>0</v>
      </c>
      <c r="N1829" s="139">
        <f t="shared" si="121"/>
        <v>0</v>
      </c>
    </row>
    <row r="1830" spans="1:14" s="147" customFormat="1">
      <c r="A1830" s="145">
        <v>1824</v>
      </c>
      <c r="B1830" s="100"/>
      <c r="C1830" s="190" t="str">
        <f>IF(H1830&lt;&gt;"",COUNTA($H$12:H1830),"")</f>
        <v/>
      </c>
      <c r="D1830" s="44"/>
      <c r="E1830" s="205" t="s">
        <v>1330</v>
      </c>
      <c r="F1830" s="83" t="s">
        <v>10</v>
      </c>
      <c r="G1830" s="115">
        <v>1</v>
      </c>
      <c r="H1830" s="159"/>
      <c r="I1830" s="159"/>
      <c r="J1830" s="134"/>
      <c r="K1830" s="141"/>
      <c r="L1830" s="162">
        <f>IF(Tabela1[[#This Row],[Cena za enoto]]=1,Tabela1[[#This Row],[Količina]],0)</f>
        <v>0</v>
      </c>
      <c r="M1830" s="139">
        <f>Tabela1[[#This Row],[Cena za enoto]]</f>
        <v>0</v>
      </c>
      <c r="N1830" s="139">
        <f t="shared" si="121"/>
        <v>0</v>
      </c>
    </row>
    <row r="1831" spans="1:14" s="147" customFormat="1">
      <c r="A1831" s="145">
        <v>1825</v>
      </c>
      <c r="B1831" s="100"/>
      <c r="C1831" s="190" t="str">
        <f>IF(H1831&lt;&gt;"",COUNTA($H$12:H1831),"")</f>
        <v/>
      </c>
      <c r="D1831" s="44"/>
      <c r="E1831" s="205" t="s">
        <v>1331</v>
      </c>
      <c r="F1831" s="83" t="s">
        <v>10</v>
      </c>
      <c r="G1831" s="115">
        <v>1</v>
      </c>
      <c r="H1831" s="159"/>
      <c r="I1831" s="159"/>
      <c r="J1831" s="134"/>
      <c r="K1831" s="141"/>
      <c r="L1831" s="162">
        <f>IF(Tabela1[[#This Row],[Cena za enoto]]=1,Tabela1[[#This Row],[Količina]],0)</f>
        <v>0</v>
      </c>
      <c r="M1831" s="139">
        <f>Tabela1[[#This Row],[Cena za enoto]]</f>
        <v>0</v>
      </c>
      <c r="N1831" s="139">
        <f t="shared" si="121"/>
        <v>0</v>
      </c>
    </row>
    <row r="1832" spans="1:14" s="147" customFormat="1">
      <c r="A1832" s="145">
        <v>1826</v>
      </c>
      <c r="B1832" s="100"/>
      <c r="C1832" s="190" t="str">
        <f>IF(H1832&lt;&gt;"",COUNTA($H$12:H1832),"")</f>
        <v/>
      </c>
      <c r="D1832" s="44"/>
      <c r="E1832" s="205" t="s">
        <v>142</v>
      </c>
      <c r="F1832" s="83" t="s">
        <v>10</v>
      </c>
      <c r="G1832" s="115">
        <v>1</v>
      </c>
      <c r="H1832" s="159"/>
      <c r="I1832" s="159"/>
      <c r="J1832" s="134"/>
      <c r="K1832" s="141"/>
      <c r="L1832" s="162">
        <f>IF(Tabela1[[#This Row],[Cena za enoto]]=1,Tabela1[[#This Row],[Količina]],0)</f>
        <v>0</v>
      </c>
      <c r="M1832" s="139">
        <f>Tabela1[[#This Row],[Cena za enoto]]</f>
        <v>0</v>
      </c>
      <c r="N1832" s="139">
        <f t="shared" si="121"/>
        <v>0</v>
      </c>
    </row>
    <row r="1833" spans="1:14" s="147" customFormat="1">
      <c r="A1833" s="145">
        <v>1827</v>
      </c>
      <c r="B1833" s="100"/>
      <c r="C1833" s="190" t="str">
        <f>IF(H1833&lt;&gt;"",COUNTA($H$12:H1833),"")</f>
        <v/>
      </c>
      <c r="D1833" s="44"/>
      <c r="E1833" s="205" t="s">
        <v>180</v>
      </c>
      <c r="F1833" s="83" t="s">
        <v>10</v>
      </c>
      <c r="G1833" s="115">
        <v>1</v>
      </c>
      <c r="H1833" s="159"/>
      <c r="I1833" s="159"/>
      <c r="J1833" s="134"/>
      <c r="K1833" s="141"/>
      <c r="L1833" s="162">
        <f>IF(Tabela1[[#This Row],[Cena za enoto]]=1,Tabela1[[#This Row],[Količina]],0)</f>
        <v>0</v>
      </c>
      <c r="M1833" s="139">
        <f>Tabela1[[#This Row],[Cena za enoto]]</f>
        <v>0</v>
      </c>
      <c r="N1833" s="139">
        <f t="shared" si="121"/>
        <v>0</v>
      </c>
    </row>
    <row r="1834" spans="1:14" s="147" customFormat="1">
      <c r="A1834" s="145">
        <v>1828</v>
      </c>
      <c r="B1834" s="100"/>
      <c r="C1834" s="190" t="str">
        <f>IF(H1834&lt;&gt;"",COUNTA($H$12:H1834),"")</f>
        <v/>
      </c>
      <c r="D1834" s="44"/>
      <c r="E1834" s="205" t="s">
        <v>1272</v>
      </c>
      <c r="F1834" s="83" t="s">
        <v>10</v>
      </c>
      <c r="G1834" s="115">
        <v>1</v>
      </c>
      <c r="H1834" s="159"/>
      <c r="I1834" s="159"/>
      <c r="J1834" s="134"/>
      <c r="K1834" s="141"/>
      <c r="L1834" s="162">
        <f>IF(Tabela1[[#This Row],[Cena za enoto]]=1,Tabela1[[#This Row],[Količina]],0)</f>
        <v>0</v>
      </c>
      <c r="M1834" s="139">
        <f>Tabela1[[#This Row],[Cena za enoto]]</f>
        <v>0</v>
      </c>
      <c r="N1834" s="139">
        <f t="shared" si="121"/>
        <v>0</v>
      </c>
    </row>
    <row r="1835" spans="1:14" s="147" customFormat="1">
      <c r="A1835" s="145">
        <v>1829</v>
      </c>
      <c r="B1835" s="100"/>
      <c r="C1835" s="190" t="str">
        <f>IF(H1835&lt;&gt;"",COUNTA($H$12:H1835),"")</f>
        <v/>
      </c>
      <c r="D1835" s="44"/>
      <c r="E1835" s="205" t="s">
        <v>1271</v>
      </c>
      <c r="F1835" s="83" t="s">
        <v>10</v>
      </c>
      <c r="G1835" s="115">
        <v>2</v>
      </c>
      <c r="H1835" s="159"/>
      <c r="I1835" s="159"/>
      <c r="J1835" s="134"/>
      <c r="K1835" s="141"/>
      <c r="L1835" s="162">
        <f>IF(Tabela1[[#This Row],[Cena za enoto]]=1,Tabela1[[#This Row],[Količina]],0)</f>
        <v>0</v>
      </c>
      <c r="M1835" s="139">
        <f>Tabela1[[#This Row],[Cena za enoto]]</f>
        <v>0</v>
      </c>
      <c r="N1835" s="139">
        <f t="shared" si="121"/>
        <v>0</v>
      </c>
    </row>
    <row r="1836" spans="1:14" s="147" customFormat="1">
      <c r="A1836" s="145">
        <v>1830</v>
      </c>
      <c r="B1836" s="100"/>
      <c r="C1836" s="190" t="str">
        <f>IF(H1836&lt;&gt;"",COUNTA($H$12:H1836),"")</f>
        <v/>
      </c>
      <c r="D1836" s="44"/>
      <c r="E1836" s="205" t="s">
        <v>1332</v>
      </c>
      <c r="F1836" s="83" t="s">
        <v>10</v>
      </c>
      <c r="G1836" s="115">
        <v>3</v>
      </c>
      <c r="H1836" s="159"/>
      <c r="I1836" s="159"/>
      <c r="J1836" s="134"/>
      <c r="K1836" s="141"/>
      <c r="L1836" s="162">
        <f>IF(Tabela1[[#This Row],[Cena za enoto]]=1,Tabela1[[#This Row],[Količina]],0)</f>
        <v>0</v>
      </c>
      <c r="M1836" s="139">
        <f>Tabela1[[#This Row],[Cena za enoto]]</f>
        <v>0</v>
      </c>
      <c r="N1836" s="139">
        <f t="shared" si="121"/>
        <v>0</v>
      </c>
    </row>
    <row r="1837" spans="1:14" s="147" customFormat="1">
      <c r="A1837" s="145">
        <v>1831</v>
      </c>
      <c r="B1837" s="100"/>
      <c r="C1837" s="190" t="str">
        <f>IF(H1837&lt;&gt;"",COUNTA($H$12:H1837),"")</f>
        <v/>
      </c>
      <c r="D1837" s="44"/>
      <c r="E1837" s="205" t="s">
        <v>1333</v>
      </c>
      <c r="F1837" s="83" t="s">
        <v>10</v>
      </c>
      <c r="G1837" s="115">
        <v>1</v>
      </c>
      <c r="H1837" s="159"/>
      <c r="I1837" s="159"/>
      <c r="J1837" s="134"/>
      <c r="K1837" s="141"/>
      <c r="L1837" s="162">
        <f>IF(Tabela1[[#This Row],[Cena za enoto]]=1,Tabela1[[#This Row],[Količina]],0)</f>
        <v>0</v>
      </c>
      <c r="M1837" s="139">
        <f>Tabela1[[#This Row],[Cena za enoto]]</f>
        <v>0</v>
      </c>
      <c r="N1837" s="139">
        <f t="shared" si="121"/>
        <v>0</v>
      </c>
    </row>
    <row r="1838" spans="1:14" s="147" customFormat="1">
      <c r="A1838" s="145">
        <v>1832</v>
      </c>
      <c r="B1838" s="100"/>
      <c r="C1838" s="190" t="str">
        <f>IF(H1838&lt;&gt;"",COUNTA($H$12:H1838),"")</f>
        <v/>
      </c>
      <c r="D1838" s="44"/>
      <c r="E1838" s="205" t="s">
        <v>141</v>
      </c>
      <c r="F1838" s="83" t="s">
        <v>10</v>
      </c>
      <c r="G1838" s="115">
        <v>1</v>
      </c>
      <c r="H1838" s="159"/>
      <c r="I1838" s="159"/>
      <c r="J1838" s="134"/>
      <c r="K1838" s="141"/>
      <c r="L1838" s="162">
        <f>IF(Tabela1[[#This Row],[Cena za enoto]]=1,Tabela1[[#This Row],[Količina]],0)</f>
        <v>0</v>
      </c>
      <c r="M1838" s="139">
        <f>Tabela1[[#This Row],[Cena za enoto]]</f>
        <v>0</v>
      </c>
      <c r="N1838" s="139">
        <f t="shared" si="121"/>
        <v>0</v>
      </c>
    </row>
    <row r="1839" spans="1:14" s="147" customFormat="1">
      <c r="A1839" s="145">
        <v>1833</v>
      </c>
      <c r="B1839" s="100"/>
      <c r="C1839" s="190" t="str">
        <f>IF(H1839&lt;&gt;"",COUNTA($H$12:H1839),"")</f>
        <v/>
      </c>
      <c r="D1839" s="44"/>
      <c r="E1839" s="205" t="s">
        <v>1334</v>
      </c>
      <c r="F1839" s="83" t="s">
        <v>10</v>
      </c>
      <c r="G1839" s="115">
        <v>2</v>
      </c>
      <c r="H1839" s="159"/>
      <c r="I1839" s="159"/>
      <c r="J1839" s="134"/>
      <c r="K1839" s="141"/>
      <c r="L1839" s="162">
        <f>IF(Tabela1[[#This Row],[Cena za enoto]]=1,Tabela1[[#This Row],[Količina]],0)</f>
        <v>0</v>
      </c>
      <c r="M1839" s="139">
        <f>Tabela1[[#This Row],[Cena za enoto]]</f>
        <v>0</v>
      </c>
      <c r="N1839" s="139">
        <f t="shared" si="121"/>
        <v>0</v>
      </c>
    </row>
    <row r="1840" spans="1:14" s="147" customFormat="1">
      <c r="A1840" s="145">
        <v>1834</v>
      </c>
      <c r="B1840" s="100"/>
      <c r="C1840" s="190" t="str">
        <f>IF(H1840&lt;&gt;"",COUNTA($H$12:H1840),"")</f>
        <v/>
      </c>
      <c r="D1840" s="44"/>
      <c r="E1840" s="205" t="s">
        <v>1335</v>
      </c>
      <c r="F1840" s="83" t="s">
        <v>10</v>
      </c>
      <c r="G1840" s="115">
        <v>1</v>
      </c>
      <c r="H1840" s="159"/>
      <c r="I1840" s="159"/>
      <c r="J1840" s="134"/>
      <c r="K1840" s="141"/>
      <c r="L1840" s="162">
        <f>IF(Tabela1[[#This Row],[Cena za enoto]]=1,Tabela1[[#This Row],[Količina]],0)</f>
        <v>0</v>
      </c>
      <c r="M1840" s="139">
        <f>Tabela1[[#This Row],[Cena za enoto]]</f>
        <v>0</v>
      </c>
      <c r="N1840" s="139">
        <f t="shared" si="121"/>
        <v>0</v>
      </c>
    </row>
    <row r="1841" spans="1:14" s="147" customFormat="1">
      <c r="A1841" s="145">
        <v>1835</v>
      </c>
      <c r="B1841" s="100"/>
      <c r="C1841" s="190" t="str">
        <f>IF(H1841&lt;&gt;"",COUNTA($H$12:H1841),"")</f>
        <v/>
      </c>
      <c r="D1841" s="44"/>
      <c r="E1841" s="205" t="s">
        <v>1336</v>
      </c>
      <c r="F1841" s="83" t="s">
        <v>10</v>
      </c>
      <c r="G1841" s="115">
        <v>4</v>
      </c>
      <c r="H1841" s="159"/>
      <c r="I1841" s="159"/>
      <c r="J1841" s="134"/>
      <c r="K1841" s="141"/>
      <c r="L1841" s="162">
        <f>IF(Tabela1[[#This Row],[Cena za enoto]]=1,Tabela1[[#This Row],[Količina]],0)</f>
        <v>0</v>
      </c>
      <c r="M1841" s="139">
        <f>Tabela1[[#This Row],[Cena za enoto]]</f>
        <v>0</v>
      </c>
      <c r="N1841" s="139">
        <f t="shared" si="121"/>
        <v>0</v>
      </c>
    </row>
    <row r="1842" spans="1:14" s="147" customFormat="1">
      <c r="A1842" s="145">
        <v>1836</v>
      </c>
      <c r="B1842" s="100"/>
      <c r="C1842" s="190" t="str">
        <f>IF(H1842&lt;&gt;"",COUNTA($H$12:H1842),"")</f>
        <v/>
      </c>
      <c r="D1842" s="44"/>
      <c r="E1842" s="205" t="s">
        <v>143</v>
      </c>
      <c r="F1842" s="83" t="s">
        <v>10</v>
      </c>
      <c r="G1842" s="115">
        <v>8</v>
      </c>
      <c r="H1842" s="159"/>
      <c r="I1842" s="159"/>
      <c r="J1842" s="134"/>
      <c r="K1842" s="141"/>
      <c r="L1842" s="162">
        <f>IF(Tabela1[[#This Row],[Cena za enoto]]=1,Tabela1[[#This Row],[Količina]],0)</f>
        <v>0</v>
      </c>
      <c r="M1842" s="139">
        <f>Tabela1[[#This Row],[Cena za enoto]]</f>
        <v>0</v>
      </c>
      <c r="N1842" s="139">
        <f t="shared" si="121"/>
        <v>0</v>
      </c>
    </row>
    <row r="1843" spans="1:14" s="147" customFormat="1">
      <c r="A1843" s="145">
        <v>1837</v>
      </c>
      <c r="B1843" s="100"/>
      <c r="C1843" s="190" t="str">
        <f>IF(H1843&lt;&gt;"",COUNTA($H$12:H1843),"")</f>
        <v/>
      </c>
      <c r="D1843" s="44"/>
      <c r="E1843" s="205" t="s">
        <v>144</v>
      </c>
      <c r="F1843" s="83" t="s">
        <v>10</v>
      </c>
      <c r="G1843" s="115">
        <v>65</v>
      </c>
      <c r="H1843" s="159"/>
      <c r="I1843" s="159"/>
      <c r="J1843" s="134"/>
      <c r="K1843" s="141"/>
      <c r="L1843" s="162">
        <f>IF(Tabela1[[#This Row],[Cena za enoto]]=1,Tabela1[[#This Row],[Količina]],0)</f>
        <v>0</v>
      </c>
      <c r="M1843" s="139">
        <f>Tabela1[[#This Row],[Cena za enoto]]</f>
        <v>0</v>
      </c>
      <c r="N1843" s="139">
        <f t="shared" si="121"/>
        <v>0</v>
      </c>
    </row>
    <row r="1844" spans="1:14" s="143" customFormat="1">
      <c r="A1844" s="139">
        <v>1838</v>
      </c>
      <c r="B1844" s="98"/>
      <c r="C1844" s="132" t="str">
        <f>IF(H1844&lt;&gt;"",COUNTA($H$12:H1844),"")</f>
        <v/>
      </c>
      <c r="D1844" s="15"/>
      <c r="E1844" s="131" t="s">
        <v>145</v>
      </c>
      <c r="F1844" s="83"/>
      <c r="G1844" s="16"/>
      <c r="H1844" s="159"/>
      <c r="I1844" s="177"/>
      <c r="J1844" s="42"/>
      <c r="K1844" s="141">
        <f>Tabela1[[#This Row],[Količina]]-Tabela1[[#This Row],[Cena skupaj]]</f>
        <v>0</v>
      </c>
      <c r="L1844" s="162">
        <f>IF(Tabela1[[#This Row],[Cena za enoto]]=1,Tabela1[[#This Row],[Količina]],0)</f>
        <v>0</v>
      </c>
      <c r="M1844" s="139">
        <f>Tabela1[[#This Row],[Cena za enoto]]</f>
        <v>0</v>
      </c>
      <c r="N1844" s="139">
        <f t="shared" si="121"/>
        <v>0</v>
      </c>
    </row>
    <row r="1845" spans="1:14" s="143" customFormat="1">
      <c r="A1845" s="139">
        <v>1839</v>
      </c>
      <c r="B1845" s="98"/>
      <c r="C1845" s="132" t="str">
        <f>IF(H1845&lt;&gt;"",COUNTA($H$12:H1845),"")</f>
        <v/>
      </c>
      <c r="D1845" s="15"/>
      <c r="E1845" s="131" t="s">
        <v>146</v>
      </c>
      <c r="F1845" s="83"/>
      <c r="G1845" s="16"/>
      <c r="H1845" s="159"/>
      <c r="I1845" s="177"/>
      <c r="J1845" s="42"/>
      <c r="K1845" s="141">
        <f>Tabela1[[#This Row],[Količina]]-Tabela1[[#This Row],[Cena skupaj]]</f>
        <v>0</v>
      </c>
      <c r="L1845" s="162">
        <f>IF(Tabela1[[#This Row],[Cena za enoto]]=1,Tabela1[[#This Row],[Količina]],0)</f>
        <v>0</v>
      </c>
      <c r="M1845" s="139">
        <f>Tabela1[[#This Row],[Cena za enoto]]</f>
        <v>0</v>
      </c>
      <c r="N1845" s="139">
        <f t="shared" si="121"/>
        <v>0</v>
      </c>
    </row>
    <row r="1846" spans="1:14" s="143" customFormat="1">
      <c r="A1846" s="139">
        <v>1840</v>
      </c>
      <c r="B1846" s="98"/>
      <c r="C1846" s="132" t="str">
        <f>IF(H1846&lt;&gt;"",COUNTA($H$12:H1846),"")</f>
        <v/>
      </c>
      <c r="D1846" s="15"/>
      <c r="E1846" s="131" t="s">
        <v>147</v>
      </c>
      <c r="F1846" s="83"/>
      <c r="G1846" s="16"/>
      <c r="H1846" s="159"/>
      <c r="I1846" s="177"/>
      <c r="J1846" s="42"/>
      <c r="K1846" s="141">
        <f>Tabela1[[#This Row],[Količina]]-Tabela1[[#This Row],[Cena skupaj]]</f>
        <v>0</v>
      </c>
      <c r="L1846" s="162">
        <f>IF(Tabela1[[#This Row],[Cena za enoto]]=1,Tabela1[[#This Row],[Količina]],0)</f>
        <v>0</v>
      </c>
      <c r="M1846" s="139">
        <f>Tabela1[[#This Row],[Cena za enoto]]</f>
        <v>0</v>
      </c>
      <c r="N1846" s="139">
        <f t="shared" si="121"/>
        <v>0</v>
      </c>
    </row>
    <row r="1847" spans="1:14" s="143" customFormat="1">
      <c r="A1847" s="139">
        <v>1841</v>
      </c>
      <c r="B1847" s="98"/>
      <c r="C1847" s="132">
        <f>IF(H1847&lt;&gt;"",COUNTA($H$12:H1847),"")</f>
        <v>997</v>
      </c>
      <c r="D1847" s="15"/>
      <c r="E1847" s="131" t="s">
        <v>1306</v>
      </c>
      <c r="F1847" s="83" t="s">
        <v>10</v>
      </c>
      <c r="G1847" s="16">
        <v>1</v>
      </c>
      <c r="H1847" s="169">
        <v>0</v>
      </c>
      <c r="I1847" s="177">
        <f>IF(ISNUMBER(G1847),ROUND(G1847*H1847,2),"")</f>
        <v>0</v>
      </c>
      <c r="J1847" s="42"/>
      <c r="K1847" s="141">
        <f>Tabela1[[#This Row],[Količina]]-Tabela1[[#This Row],[Cena skupaj]]</f>
        <v>1</v>
      </c>
      <c r="L1847" s="162">
        <f>IF(Tabela1[[#This Row],[Cena za enoto]]=1,Tabela1[[#This Row],[Količina]],0)</f>
        <v>0</v>
      </c>
      <c r="M1847" s="139">
        <f>Tabela1[[#This Row],[Cena za enoto]]</f>
        <v>0</v>
      </c>
      <c r="N1847" s="139">
        <f t="shared" si="121"/>
        <v>0</v>
      </c>
    </row>
    <row r="1848" spans="1:14" ht="22.5">
      <c r="A1848" s="139">
        <v>1842</v>
      </c>
      <c r="B1848" s="98"/>
      <c r="C1848" s="132">
        <f>IF(H1848&lt;&gt;"",COUNTA($H$12:H1848),"")</f>
        <v>998</v>
      </c>
      <c r="D1848" s="15">
        <f>D1818+1</f>
        <v>9</v>
      </c>
      <c r="E1848" s="131" t="s">
        <v>1337</v>
      </c>
      <c r="F1848" s="83" t="s">
        <v>14</v>
      </c>
      <c r="G1848" s="16">
        <v>235</v>
      </c>
      <c r="H1848" s="169">
        <v>0</v>
      </c>
      <c r="I1848" s="177">
        <f>IF(ISNUMBER(G1848),ROUND(G1848*H1848,2),"")</f>
        <v>0</v>
      </c>
      <c r="K1848" s="141">
        <f>Tabela1[[#This Row],[Količina]]-Tabela1[[#This Row],[Cena skupaj]]</f>
        <v>235</v>
      </c>
      <c r="L1848" s="162">
        <f>IF(Tabela1[[#This Row],[Cena za enoto]]=1,Tabela1[[#This Row],[Količina]],0)</f>
        <v>0</v>
      </c>
      <c r="M1848" s="139">
        <f>Tabela1[[#This Row],[Cena za enoto]]</f>
        <v>0</v>
      </c>
      <c r="N1848" s="139">
        <f t="shared" si="121"/>
        <v>0</v>
      </c>
    </row>
    <row r="1849" spans="1:14">
      <c r="A1849" s="139">
        <v>1843</v>
      </c>
      <c r="B1849" s="98"/>
      <c r="C1849" s="132">
        <f>IF(H1849&lt;&gt;"",COUNTA($H$12:H1849),"")</f>
        <v>999</v>
      </c>
      <c r="D1849" s="15">
        <f>D1848+1</f>
        <v>10</v>
      </c>
      <c r="E1849" s="131" t="s">
        <v>187</v>
      </c>
      <c r="F1849" s="83" t="s">
        <v>10</v>
      </c>
      <c r="G1849" s="16">
        <v>1</v>
      </c>
      <c r="H1849" s="169">
        <v>0</v>
      </c>
      <c r="I1849" s="177">
        <f>IF(ISNUMBER(G1849),ROUND(G1849*H1849,2),"")</f>
        <v>0</v>
      </c>
      <c r="K1849" s="141">
        <f>Tabela1[[#This Row],[Količina]]-Tabela1[[#This Row],[Cena skupaj]]</f>
        <v>1</v>
      </c>
      <c r="L1849" s="162">
        <f>IF(Tabela1[[#This Row],[Cena za enoto]]=1,Tabela1[[#This Row],[Količina]],0)</f>
        <v>0</v>
      </c>
      <c r="M1849" s="139">
        <f>Tabela1[[#This Row],[Cena za enoto]]</f>
        <v>0</v>
      </c>
      <c r="N1849" s="139">
        <f t="shared" si="121"/>
        <v>0</v>
      </c>
    </row>
    <row r="1850" spans="1:14" ht="33.75">
      <c r="A1850" s="139">
        <v>1844</v>
      </c>
      <c r="B1850" s="98"/>
      <c r="C1850" s="132">
        <f>IF(H1850&lt;&gt;"",COUNTA($H$12:H1850),"")</f>
        <v>1000</v>
      </c>
      <c r="D1850" s="15">
        <f>D1849+1</f>
        <v>11</v>
      </c>
      <c r="E1850" s="131" t="s">
        <v>186</v>
      </c>
      <c r="F1850" s="83" t="s">
        <v>10</v>
      </c>
      <c r="G1850" s="16">
        <v>1</v>
      </c>
      <c r="H1850" s="169">
        <v>0</v>
      </c>
      <c r="I1850" s="177">
        <f>IF(ISNUMBER(G1850),ROUND(G1850*H1850,2),"")</f>
        <v>0</v>
      </c>
      <c r="K1850" s="141">
        <f>Tabela1[[#This Row],[Količina]]-Tabela1[[#This Row],[Cena skupaj]]</f>
        <v>1</v>
      </c>
      <c r="L1850" s="162">
        <f>IF(Tabela1[[#This Row],[Cena za enoto]]=1,Tabela1[[#This Row],[Količina]],0)</f>
        <v>0</v>
      </c>
      <c r="M1850" s="139">
        <f>Tabela1[[#This Row],[Cena za enoto]]</f>
        <v>0</v>
      </c>
      <c r="N1850" s="139">
        <f t="shared" si="121"/>
        <v>0</v>
      </c>
    </row>
    <row r="1851" spans="1:14">
      <c r="A1851" s="139">
        <v>1845</v>
      </c>
      <c r="B1851" s="98"/>
      <c r="C1851" s="132">
        <f>IF(H1851&lt;&gt;"",COUNTA($H$12:H1851),"")</f>
        <v>1001</v>
      </c>
      <c r="D1851" s="44">
        <f>D1850+1</f>
        <v>12</v>
      </c>
      <c r="E1851" s="206" t="s">
        <v>3276</v>
      </c>
      <c r="F1851" s="222" t="s">
        <v>627</v>
      </c>
      <c r="G1851" s="82">
        <v>1</v>
      </c>
      <c r="H1851" s="169">
        <v>0</v>
      </c>
      <c r="I1851" s="201">
        <f>IF(ISNUMBER(G1851),ROUND(G1851*H1851,2),"")</f>
        <v>0</v>
      </c>
      <c r="K1851" s="141">
        <f>Tabela1[[#This Row],[Količina]]-Tabela1[[#This Row],[Cena skupaj]]</f>
        <v>1</v>
      </c>
      <c r="L1851" s="162">
        <f>IF(Tabela1[[#This Row],[Cena za enoto]]=1,Tabela1[[#This Row],[Količina]],0)</f>
        <v>0</v>
      </c>
      <c r="M1851" s="139">
        <f>Tabela1[[#This Row],[Cena za enoto]]</f>
        <v>0</v>
      </c>
      <c r="N1851" s="139">
        <f t="shared" si="121"/>
        <v>0</v>
      </c>
    </row>
    <row r="1852" spans="1:14">
      <c r="A1852" s="139">
        <v>1846</v>
      </c>
      <c r="B1852" s="93">
        <v>3</v>
      </c>
      <c r="C1852" s="192" t="str">
        <f>IF(H1852&lt;&gt;"",COUNTA($H$12:H1852),"")</f>
        <v/>
      </c>
      <c r="D1852" s="14"/>
      <c r="E1852" s="193" t="s">
        <v>3220</v>
      </c>
      <c r="F1852" s="114"/>
      <c r="G1852" s="37"/>
      <c r="H1852" s="160"/>
      <c r="I1852" s="158">
        <f>SUM(I1853:I1861)</f>
        <v>0</v>
      </c>
      <c r="K1852" s="141">
        <f>Tabela1[[#This Row],[Količina]]-Tabela1[[#This Row],[Cena skupaj]]</f>
        <v>0</v>
      </c>
      <c r="L1852" s="162">
        <f>IF(Tabela1[[#This Row],[Cena za enoto]]=1,Tabela1[[#This Row],[Količina]],0)</f>
        <v>0</v>
      </c>
      <c r="M1852" s="139">
        <f>Tabela1[[#This Row],[Cena za enoto]]</f>
        <v>0</v>
      </c>
      <c r="N1852" s="139">
        <f t="shared" si="121"/>
        <v>0</v>
      </c>
    </row>
    <row r="1853" spans="1:14" s="147" customFormat="1" ht="33.75">
      <c r="A1853" s="145">
        <v>1847</v>
      </c>
      <c r="B1853" s="100"/>
      <c r="C1853" s="190" t="str">
        <f>IF(H1853&lt;&gt;"",COUNTA($H$12:H1853),"")</f>
        <v/>
      </c>
      <c r="D1853" s="44" t="s">
        <v>3226</v>
      </c>
      <c r="E1853" s="205" t="s">
        <v>1340</v>
      </c>
      <c r="F1853" s="83" t="s">
        <v>14</v>
      </c>
      <c r="G1853" s="115">
        <v>210</v>
      </c>
      <c r="H1853" s="159"/>
      <c r="I1853" s="159"/>
      <c r="J1853" s="134"/>
      <c r="K1853" s="141"/>
      <c r="L1853" s="162">
        <f>IF(Tabela1[[#This Row],[Cena za enoto]]=1,Tabela1[[#This Row],[Količina]],0)</f>
        <v>0</v>
      </c>
      <c r="M1853" s="139">
        <f>Tabela1[[#This Row],[Cena za enoto]]</f>
        <v>0</v>
      </c>
      <c r="N1853" s="139">
        <f t="shared" si="121"/>
        <v>0</v>
      </c>
    </row>
    <row r="1854" spans="1:14" s="147" customFormat="1">
      <c r="A1854" s="145">
        <v>1848</v>
      </c>
      <c r="B1854" s="100"/>
      <c r="C1854" s="190" t="str">
        <f>IF(H1854&lt;&gt;"",COUNTA($H$12:H1854),"")</f>
        <v/>
      </c>
      <c r="D1854" s="44"/>
      <c r="E1854" s="205" t="s">
        <v>188</v>
      </c>
      <c r="F1854" s="83" t="s">
        <v>10</v>
      </c>
      <c r="G1854" s="115">
        <v>2</v>
      </c>
      <c r="H1854" s="159"/>
      <c r="I1854" s="159"/>
      <c r="J1854" s="134"/>
      <c r="K1854" s="141"/>
      <c r="L1854" s="162">
        <f>IF(Tabela1[[#This Row],[Cena za enoto]]=1,Tabela1[[#This Row],[Količina]],0)</f>
        <v>0</v>
      </c>
      <c r="M1854" s="139">
        <f>Tabela1[[#This Row],[Cena za enoto]]</f>
        <v>0</v>
      </c>
      <c r="N1854" s="139">
        <f t="shared" si="121"/>
        <v>0</v>
      </c>
    </row>
    <row r="1855" spans="1:14" s="147" customFormat="1" ht="22.5">
      <c r="A1855" s="145">
        <v>1849</v>
      </c>
      <c r="B1855" s="100"/>
      <c r="C1855" s="190" t="str">
        <f>IF(H1855&lt;&gt;"",COUNTA($H$12:H1855),"")</f>
        <v/>
      </c>
      <c r="D1855" s="44"/>
      <c r="E1855" s="205" t="s">
        <v>189</v>
      </c>
      <c r="F1855" s="83" t="s">
        <v>10</v>
      </c>
      <c r="G1855" s="115">
        <v>1</v>
      </c>
      <c r="H1855" s="159"/>
      <c r="I1855" s="159"/>
      <c r="J1855" s="134"/>
      <c r="K1855" s="141"/>
      <c r="L1855" s="162">
        <f>IF(Tabela1[[#This Row],[Cena za enoto]]=1,Tabela1[[#This Row],[Količina]],0)</f>
        <v>0</v>
      </c>
      <c r="M1855" s="139">
        <f>Tabela1[[#This Row],[Cena za enoto]]</f>
        <v>0</v>
      </c>
      <c r="N1855" s="139">
        <f t="shared" si="121"/>
        <v>0</v>
      </c>
    </row>
    <row r="1856" spans="1:14" s="147" customFormat="1">
      <c r="A1856" s="145">
        <v>1850</v>
      </c>
      <c r="B1856" s="100"/>
      <c r="C1856" s="190" t="str">
        <f>IF(H1856&lt;&gt;"",COUNTA($H$12:H1856),"")</f>
        <v/>
      </c>
      <c r="D1856" s="44"/>
      <c r="E1856" s="205" t="s">
        <v>190</v>
      </c>
      <c r="F1856" s="83" t="s">
        <v>10</v>
      </c>
      <c r="G1856" s="115">
        <v>1</v>
      </c>
      <c r="H1856" s="159"/>
      <c r="I1856" s="159"/>
      <c r="J1856" s="134"/>
      <c r="K1856" s="141"/>
      <c r="L1856" s="162">
        <f>IF(Tabela1[[#This Row],[Cena za enoto]]=1,Tabela1[[#This Row],[Količina]],0)</f>
        <v>0</v>
      </c>
      <c r="M1856" s="139">
        <f>Tabela1[[#This Row],[Cena za enoto]]</f>
        <v>0</v>
      </c>
      <c r="N1856" s="139">
        <f t="shared" si="121"/>
        <v>0</v>
      </c>
    </row>
    <row r="1857" spans="1:14" s="147" customFormat="1">
      <c r="A1857" s="145">
        <v>1851</v>
      </c>
      <c r="B1857" s="100"/>
      <c r="C1857" s="190" t="str">
        <f>IF(H1857&lt;&gt;"",COUNTA($H$12:H1857),"")</f>
        <v/>
      </c>
      <c r="D1857" s="44"/>
      <c r="E1857" s="205" t="s">
        <v>191</v>
      </c>
      <c r="F1857" s="83" t="s">
        <v>10</v>
      </c>
      <c r="G1857" s="115">
        <v>1</v>
      </c>
      <c r="H1857" s="159"/>
      <c r="I1857" s="159"/>
      <c r="J1857" s="134"/>
      <c r="K1857" s="141"/>
      <c r="L1857" s="162">
        <f>IF(Tabela1[[#This Row],[Cena za enoto]]=1,Tabela1[[#This Row],[Količina]],0)</f>
        <v>0</v>
      </c>
      <c r="M1857" s="139">
        <f>Tabela1[[#This Row],[Cena za enoto]]</f>
        <v>0</v>
      </c>
      <c r="N1857" s="139">
        <f t="shared" si="121"/>
        <v>0</v>
      </c>
    </row>
    <row r="1858" spans="1:14" s="143" customFormat="1" ht="22.5">
      <c r="A1858" s="139">
        <v>1852</v>
      </c>
      <c r="B1858" s="98"/>
      <c r="C1858" s="132" t="str">
        <f>IF(H1858&lt;&gt;"",COUNTA($H$12:H1858),"")</f>
        <v/>
      </c>
      <c r="D1858" s="15"/>
      <c r="E1858" s="131" t="s">
        <v>1341</v>
      </c>
      <c r="F1858" s="83"/>
      <c r="G1858" s="16"/>
      <c r="H1858" s="159"/>
      <c r="I1858" s="177"/>
      <c r="J1858" s="42"/>
      <c r="K1858" s="141"/>
      <c r="L1858" s="162">
        <f>IF(Tabela1[[#This Row],[Cena za enoto]]=1,Tabela1[[#This Row],[Količina]],0)</f>
        <v>0</v>
      </c>
      <c r="M1858" s="139">
        <f>Tabela1[[#This Row],[Cena za enoto]]</f>
        <v>0</v>
      </c>
      <c r="N1858" s="139">
        <f t="shared" si="121"/>
        <v>0</v>
      </c>
    </row>
    <row r="1859" spans="1:14" s="147" customFormat="1" ht="22.5">
      <c r="A1859" s="145">
        <v>1853</v>
      </c>
      <c r="B1859" s="100"/>
      <c r="C1859" s="190" t="str">
        <f>IF(H1859&lt;&gt;"",COUNTA($H$12:H1859),"")</f>
        <v/>
      </c>
      <c r="D1859" s="44"/>
      <c r="E1859" s="205" t="s">
        <v>1342</v>
      </c>
      <c r="F1859" s="83" t="s">
        <v>10</v>
      </c>
      <c r="G1859" s="115">
        <v>1</v>
      </c>
      <c r="H1859" s="159"/>
      <c r="I1859" s="159"/>
      <c r="J1859" s="134"/>
      <c r="K1859" s="141"/>
      <c r="L1859" s="162">
        <f>IF(Tabela1[[#This Row],[Cena za enoto]]=1,Tabela1[[#This Row],[Količina]],0)</f>
        <v>0</v>
      </c>
      <c r="M1859" s="139">
        <f>Tabela1[[#This Row],[Cena za enoto]]</f>
        <v>0</v>
      </c>
      <c r="N1859" s="139">
        <f t="shared" si="121"/>
        <v>0</v>
      </c>
    </row>
    <row r="1860" spans="1:14" s="147" customFormat="1">
      <c r="A1860" s="145">
        <v>1854</v>
      </c>
      <c r="B1860" s="100"/>
      <c r="C1860" s="190" t="str">
        <f>IF(H1860&lt;&gt;"",COUNTA($H$12:H1860),"")</f>
        <v/>
      </c>
      <c r="D1860" s="44"/>
      <c r="E1860" s="205" t="s">
        <v>3080</v>
      </c>
      <c r="F1860" s="83" t="s">
        <v>14</v>
      </c>
      <c r="G1860" s="115">
        <v>130</v>
      </c>
      <c r="H1860" s="159"/>
      <c r="I1860" s="159"/>
      <c r="J1860" s="134"/>
      <c r="K1860" s="141"/>
      <c r="L1860" s="162">
        <f>IF(Tabela1[[#This Row],[Cena za enoto]]=1,Tabela1[[#This Row],[Količina]],0)</f>
        <v>0</v>
      </c>
      <c r="M1860" s="139">
        <f>Tabela1[[#This Row],[Cena za enoto]]</f>
        <v>0</v>
      </c>
      <c r="N1860" s="139">
        <f t="shared" si="121"/>
        <v>0</v>
      </c>
    </row>
    <row r="1861" spans="1:14" s="143" customFormat="1">
      <c r="A1861" s="139">
        <v>1855</v>
      </c>
      <c r="B1861" s="98"/>
      <c r="C1861" s="132">
        <f>IF(H1861&lt;&gt;"",COUNTA($H$12:H1861),"")</f>
        <v>1002</v>
      </c>
      <c r="D1861" s="15"/>
      <c r="E1861" s="131" t="s">
        <v>192</v>
      </c>
      <c r="F1861" s="83" t="s">
        <v>10</v>
      </c>
      <c r="G1861" s="16">
        <v>2</v>
      </c>
      <c r="H1861" s="169">
        <v>0</v>
      </c>
      <c r="I1861" s="177">
        <f>IF(ISNUMBER(G1861),ROUND(G1861*H1861,2),"")</f>
        <v>0</v>
      </c>
      <c r="J1861" s="42"/>
      <c r="K1861" s="141">
        <f>Tabela1[[#This Row],[Količina]]-Tabela1[[#This Row],[Cena skupaj]]</f>
        <v>2</v>
      </c>
      <c r="L1861" s="162">
        <f>IF(Tabela1[[#This Row],[Cena za enoto]]=1,Tabela1[[#This Row],[Količina]],0)</f>
        <v>0</v>
      </c>
      <c r="M1861" s="139">
        <f>Tabela1[[#This Row],[Cena za enoto]]</f>
        <v>0</v>
      </c>
      <c r="N1861" s="139">
        <f t="shared" si="121"/>
        <v>0</v>
      </c>
    </row>
    <row r="1862" spans="1:14" ht="22.5">
      <c r="A1862" s="139">
        <v>1856</v>
      </c>
      <c r="B1862" s="93">
        <v>3</v>
      </c>
      <c r="C1862" s="192" t="str">
        <f>IF(H1862&lt;&gt;"",COUNTA($H$12:H1862),"")</f>
        <v/>
      </c>
      <c r="D1862" s="14"/>
      <c r="E1862" s="193" t="s">
        <v>3221</v>
      </c>
      <c r="F1862" s="114"/>
      <c r="G1862" s="37"/>
      <c r="H1862" s="160"/>
      <c r="I1862" s="158">
        <f>SUM(I1863:I1870)</f>
        <v>0</v>
      </c>
      <c r="K1862" s="141">
        <f>Tabela1[[#This Row],[Količina]]-Tabela1[[#This Row],[Cena skupaj]]</f>
        <v>0</v>
      </c>
      <c r="L1862" s="162">
        <f>IF(Tabela1[[#This Row],[Cena za enoto]]=1,Tabela1[[#This Row],[Količina]],0)</f>
        <v>0</v>
      </c>
      <c r="M1862" s="139">
        <f>Tabela1[[#This Row],[Cena za enoto]]</f>
        <v>0</v>
      </c>
      <c r="N1862" s="139">
        <f t="shared" si="121"/>
        <v>0</v>
      </c>
    </row>
    <row r="1863" spans="1:14" ht="33.75">
      <c r="A1863" s="139">
        <v>1857</v>
      </c>
      <c r="B1863" s="98"/>
      <c r="C1863" s="132" t="str">
        <f>IF(H1863&lt;&gt;"",COUNTA($H$12:H1863),"")</f>
        <v/>
      </c>
      <c r="D1863" s="15"/>
      <c r="E1863" s="131" t="s">
        <v>1343</v>
      </c>
      <c r="F1863" s="83"/>
      <c r="G1863" s="16"/>
      <c r="H1863" s="159"/>
      <c r="I1863" s="177" t="str">
        <f t="shared" ref="I1863:I1870" si="122">IF(ISNUMBER(G1863),ROUND(G1863*H1863,2),"")</f>
        <v/>
      </c>
      <c r="L1863" s="162">
        <f>IF(Tabela1[[#This Row],[Cena za enoto]]=1,Tabela1[[#This Row],[Količina]],0)</f>
        <v>0</v>
      </c>
      <c r="M1863" s="139">
        <f>Tabela1[[#This Row],[Cena za enoto]]</f>
        <v>0</v>
      </c>
      <c r="N1863" s="139">
        <f t="shared" si="121"/>
        <v>0</v>
      </c>
    </row>
    <row r="1864" spans="1:14">
      <c r="A1864" s="139">
        <v>1858</v>
      </c>
      <c r="B1864" s="98"/>
      <c r="C1864" s="132">
        <f>IF(H1864&lt;&gt;"",COUNTA($H$12:H1864),"")</f>
        <v>1003</v>
      </c>
      <c r="D1864" s="15" t="s">
        <v>3226</v>
      </c>
      <c r="E1864" s="131" t="s">
        <v>1344</v>
      </c>
      <c r="F1864" s="83" t="s">
        <v>14</v>
      </c>
      <c r="G1864" s="16">
        <v>180</v>
      </c>
      <c r="H1864" s="169">
        <v>0</v>
      </c>
      <c r="I1864" s="177">
        <f t="shared" si="122"/>
        <v>0</v>
      </c>
      <c r="K1864" s="141">
        <f>Tabela1[[#This Row],[Količina]]-Tabela1[[#This Row],[Cena skupaj]]</f>
        <v>180</v>
      </c>
      <c r="L1864" s="162">
        <f>IF(Tabela1[[#This Row],[Cena za enoto]]=1,Tabela1[[#This Row],[Količina]],0)</f>
        <v>0</v>
      </c>
      <c r="M1864" s="139">
        <f>Tabela1[[#This Row],[Cena za enoto]]</f>
        <v>0</v>
      </c>
      <c r="N1864" s="139">
        <f t="shared" si="121"/>
        <v>0</v>
      </c>
    </row>
    <row r="1865" spans="1:14" ht="22.5">
      <c r="A1865" s="139">
        <v>1859</v>
      </c>
      <c r="B1865" s="98"/>
      <c r="C1865" s="132">
        <f>IF(H1865&lt;&gt;"",COUNTA($H$12:H1865),"")</f>
        <v>1004</v>
      </c>
      <c r="D1865" s="15" t="s">
        <v>3227</v>
      </c>
      <c r="E1865" s="131" t="s">
        <v>1345</v>
      </c>
      <c r="F1865" s="83" t="s">
        <v>6</v>
      </c>
      <c r="G1865" s="16">
        <v>75</v>
      </c>
      <c r="H1865" s="169">
        <v>0</v>
      </c>
      <c r="I1865" s="177">
        <f t="shared" si="122"/>
        <v>0</v>
      </c>
      <c r="K1865" s="141">
        <f>Tabela1[[#This Row],[Količina]]-Tabela1[[#This Row],[Cena skupaj]]</f>
        <v>75</v>
      </c>
      <c r="L1865" s="162">
        <f>IF(Tabela1[[#This Row],[Cena za enoto]]=1,Tabela1[[#This Row],[Količina]],0)</f>
        <v>0</v>
      </c>
      <c r="M1865" s="139">
        <f>Tabela1[[#This Row],[Cena za enoto]]</f>
        <v>0</v>
      </c>
      <c r="N1865" s="139">
        <f t="shared" si="121"/>
        <v>0</v>
      </c>
    </row>
    <row r="1866" spans="1:14" ht="22.5">
      <c r="A1866" s="139">
        <v>1860</v>
      </c>
      <c r="B1866" s="98"/>
      <c r="C1866" s="132">
        <f>IF(H1866&lt;&gt;"",COUNTA($H$12:H1866),"")</f>
        <v>1005</v>
      </c>
      <c r="D1866" s="15" t="s">
        <v>3224</v>
      </c>
      <c r="E1866" s="131" t="s">
        <v>1346</v>
      </c>
      <c r="F1866" s="83" t="s">
        <v>7</v>
      </c>
      <c r="G1866" s="16">
        <v>65</v>
      </c>
      <c r="H1866" s="169">
        <v>0</v>
      </c>
      <c r="I1866" s="177">
        <f t="shared" si="122"/>
        <v>0</v>
      </c>
      <c r="K1866" s="141">
        <f>Tabela1[[#This Row],[Količina]]-Tabela1[[#This Row],[Cena skupaj]]</f>
        <v>65</v>
      </c>
      <c r="L1866" s="162">
        <f>IF(Tabela1[[#This Row],[Cena za enoto]]=1,Tabela1[[#This Row],[Količina]],0)</f>
        <v>0</v>
      </c>
      <c r="M1866" s="139">
        <f>Tabela1[[#This Row],[Cena za enoto]]</f>
        <v>0</v>
      </c>
      <c r="N1866" s="139">
        <f t="shared" si="121"/>
        <v>0</v>
      </c>
    </row>
    <row r="1867" spans="1:14" ht="22.5">
      <c r="A1867" s="139">
        <v>1861</v>
      </c>
      <c r="B1867" s="98"/>
      <c r="C1867" s="132">
        <f>IF(H1867&lt;&gt;"",COUNTA($H$12:H1867),"")</f>
        <v>1006</v>
      </c>
      <c r="D1867" s="15" t="s">
        <v>3228</v>
      </c>
      <c r="E1867" s="131" t="s">
        <v>1347</v>
      </c>
      <c r="F1867" s="83" t="s">
        <v>7</v>
      </c>
      <c r="G1867" s="16">
        <v>75</v>
      </c>
      <c r="H1867" s="169">
        <v>0</v>
      </c>
      <c r="I1867" s="177">
        <f t="shared" si="122"/>
        <v>0</v>
      </c>
      <c r="K1867" s="141">
        <f>Tabela1[[#This Row],[Količina]]-Tabela1[[#This Row],[Cena skupaj]]</f>
        <v>75</v>
      </c>
      <c r="L1867" s="162">
        <f>IF(Tabela1[[#This Row],[Cena za enoto]]=1,Tabela1[[#This Row],[Količina]],0)</f>
        <v>0</v>
      </c>
      <c r="M1867" s="139">
        <f>Tabela1[[#This Row],[Cena za enoto]]</f>
        <v>0</v>
      </c>
      <c r="N1867" s="139">
        <f t="shared" si="121"/>
        <v>0</v>
      </c>
    </row>
    <row r="1868" spans="1:14">
      <c r="A1868" s="139">
        <v>1862</v>
      </c>
      <c r="B1868" s="98"/>
      <c r="C1868" s="132">
        <f>IF(H1868&lt;&gt;"",COUNTA($H$12:H1868),"")</f>
        <v>1007</v>
      </c>
      <c r="D1868" s="15" t="s">
        <v>3229</v>
      </c>
      <c r="E1868" s="131" t="s">
        <v>1348</v>
      </c>
      <c r="F1868" s="83" t="s">
        <v>6</v>
      </c>
      <c r="G1868" s="16">
        <v>2</v>
      </c>
      <c r="H1868" s="169">
        <v>0</v>
      </c>
      <c r="I1868" s="177">
        <f t="shared" si="122"/>
        <v>0</v>
      </c>
      <c r="K1868" s="141">
        <f>Tabela1[[#This Row],[Količina]]-Tabela1[[#This Row],[Cena skupaj]]</f>
        <v>2</v>
      </c>
      <c r="L1868" s="162">
        <f>IF(Tabela1[[#This Row],[Cena za enoto]]=1,Tabela1[[#This Row],[Količina]],0)</f>
        <v>0</v>
      </c>
      <c r="M1868" s="139">
        <f>Tabela1[[#This Row],[Cena za enoto]]</f>
        <v>0</v>
      </c>
      <c r="N1868" s="139">
        <f t="shared" si="121"/>
        <v>0</v>
      </c>
    </row>
    <row r="1869" spans="1:14" ht="22.5">
      <c r="A1869" s="139">
        <v>1863</v>
      </c>
      <c r="B1869" s="98"/>
      <c r="C1869" s="132">
        <f>IF(H1869&lt;&gt;"",COUNTA($H$12:H1869),"")</f>
        <v>1008</v>
      </c>
      <c r="D1869" s="15" t="s">
        <v>3230</v>
      </c>
      <c r="E1869" s="131" t="s">
        <v>1349</v>
      </c>
      <c r="F1869" s="83" t="s">
        <v>6</v>
      </c>
      <c r="G1869" s="16">
        <v>75</v>
      </c>
      <c r="H1869" s="169">
        <v>0</v>
      </c>
      <c r="I1869" s="177">
        <f t="shared" si="122"/>
        <v>0</v>
      </c>
      <c r="K1869" s="141">
        <f>Tabela1[[#This Row],[Količina]]-Tabela1[[#This Row],[Cena skupaj]]</f>
        <v>75</v>
      </c>
      <c r="L1869" s="162">
        <f>IF(Tabela1[[#This Row],[Cena za enoto]]=1,Tabela1[[#This Row],[Količina]],0)</f>
        <v>0</v>
      </c>
      <c r="M1869" s="139">
        <f>Tabela1[[#This Row],[Cena za enoto]]</f>
        <v>0</v>
      </c>
      <c r="N1869" s="139">
        <f t="shared" si="121"/>
        <v>0</v>
      </c>
    </row>
    <row r="1870" spans="1:14" ht="22.5">
      <c r="A1870" s="139">
        <v>1864</v>
      </c>
      <c r="B1870" s="98"/>
      <c r="C1870" s="132">
        <f>IF(H1870&lt;&gt;"",COUNTA($H$12:H1870),"")</f>
        <v>1009</v>
      </c>
      <c r="D1870" s="15" t="s">
        <v>3231</v>
      </c>
      <c r="E1870" s="131" t="s">
        <v>1350</v>
      </c>
      <c r="F1870" s="83" t="s">
        <v>6</v>
      </c>
      <c r="G1870" s="16">
        <v>6</v>
      </c>
      <c r="H1870" s="169">
        <v>0</v>
      </c>
      <c r="I1870" s="177">
        <f t="shared" si="122"/>
        <v>0</v>
      </c>
      <c r="K1870" s="141">
        <f>Tabela1[[#This Row],[Količina]]-Tabela1[[#This Row],[Cena skupaj]]</f>
        <v>6</v>
      </c>
      <c r="L1870" s="162">
        <f>IF(Tabela1[[#This Row],[Cena za enoto]]=1,Tabela1[[#This Row],[Količina]],0)</f>
        <v>0</v>
      </c>
      <c r="M1870" s="139">
        <f>Tabela1[[#This Row],[Cena za enoto]]</f>
        <v>0</v>
      </c>
      <c r="N1870" s="139">
        <f t="shared" ref="N1870:N1933" si="123">L1870*M1870</f>
        <v>0</v>
      </c>
    </row>
    <row r="1871" spans="1:14" s="142" customFormat="1" ht="15">
      <c r="A1871" s="139">
        <v>1865</v>
      </c>
      <c r="B1871" s="97">
        <v>2</v>
      </c>
      <c r="C1871" s="186" t="str">
        <f>IF(H1871&lt;&gt;"",COUNTA($H$12:H1871),"")</f>
        <v/>
      </c>
      <c r="D1871" s="13"/>
      <c r="E1871" s="187" t="s">
        <v>3206</v>
      </c>
      <c r="F1871" s="188"/>
      <c r="G1871" s="36"/>
      <c r="H1871" s="157"/>
      <c r="I1871" s="189">
        <f>I1872+I1892+I2009</f>
        <v>0</v>
      </c>
      <c r="J1871" s="8"/>
      <c r="K1871" s="141">
        <f>Tabela1[[#This Row],[Količina]]-Tabela1[[#This Row],[Cena skupaj]]</f>
        <v>0</v>
      </c>
      <c r="L1871" s="162">
        <f>IF(Tabela1[[#This Row],[Cena za enoto]]=1,Tabela1[[#This Row],[Količina]],0)</f>
        <v>0</v>
      </c>
      <c r="M1871" s="139">
        <f>Tabela1[[#This Row],[Cena za enoto]]</f>
        <v>0</v>
      </c>
      <c r="N1871" s="139">
        <f t="shared" si="123"/>
        <v>0</v>
      </c>
    </row>
    <row r="1872" spans="1:14">
      <c r="A1872" s="139">
        <v>1866</v>
      </c>
      <c r="B1872" s="93">
        <v>3</v>
      </c>
      <c r="C1872" s="192" t="str">
        <f>IF(H1872&lt;&gt;"",COUNTA($H$12:H1872),"")</f>
        <v/>
      </c>
      <c r="D1872" s="14"/>
      <c r="E1872" s="193" t="s">
        <v>1351</v>
      </c>
      <c r="F1872" s="114"/>
      <c r="G1872" s="37"/>
      <c r="H1872" s="160"/>
      <c r="I1872" s="158">
        <f>I1873+I1882+I1890</f>
        <v>0</v>
      </c>
      <c r="K1872" s="141">
        <f>Tabela1[[#This Row],[Količina]]-Tabela1[[#This Row],[Cena skupaj]]</f>
        <v>0</v>
      </c>
      <c r="L1872" s="162">
        <f>IF(Tabela1[[#This Row],[Cena za enoto]]=1,Tabela1[[#This Row],[Količina]],0)</f>
        <v>0</v>
      </c>
      <c r="M1872" s="139">
        <f>Tabela1[[#This Row],[Cena za enoto]]</f>
        <v>0</v>
      </c>
      <c r="N1872" s="139">
        <f t="shared" si="123"/>
        <v>0</v>
      </c>
    </row>
    <row r="1873" spans="1:14">
      <c r="A1873" s="139">
        <v>1867</v>
      </c>
      <c r="B1873" s="103">
        <v>4</v>
      </c>
      <c r="C1873" s="207" t="str">
        <f>IF(H1873&lt;&gt;"",COUNTA($H$12:H1873),"")</f>
        <v/>
      </c>
      <c r="D1873" s="84"/>
      <c r="E1873" s="208" t="s">
        <v>2934</v>
      </c>
      <c r="F1873" s="225"/>
      <c r="G1873" s="90"/>
      <c r="H1873" s="168"/>
      <c r="I1873" s="210">
        <f>SUM(I1874:I1881)</f>
        <v>0</v>
      </c>
      <c r="K1873" s="141">
        <f>Tabela1[[#This Row],[Količina]]-Tabela1[[#This Row],[Cena skupaj]]</f>
        <v>0</v>
      </c>
      <c r="L1873" s="162">
        <f>IF(Tabela1[[#This Row],[Cena za enoto]]=1,Tabela1[[#This Row],[Količina]],0)</f>
        <v>0</v>
      </c>
      <c r="M1873" s="139">
        <f>Tabela1[[#This Row],[Cena za enoto]]</f>
        <v>0</v>
      </c>
      <c r="N1873" s="139">
        <f t="shared" si="123"/>
        <v>0</v>
      </c>
    </row>
    <row r="1874" spans="1:14">
      <c r="A1874" s="139">
        <v>1868</v>
      </c>
      <c r="B1874" s="98"/>
      <c r="C1874" s="132">
        <f>IF(H1874&lt;&gt;"",COUNTA($H$12:H1874),"")</f>
        <v>1010</v>
      </c>
      <c r="D1874" s="15" t="s">
        <v>193</v>
      </c>
      <c r="E1874" s="131" t="s">
        <v>1352</v>
      </c>
      <c r="F1874" s="83" t="s">
        <v>14</v>
      </c>
      <c r="G1874" s="16">
        <v>1035</v>
      </c>
      <c r="H1874" s="169">
        <v>0</v>
      </c>
      <c r="I1874" s="177">
        <f t="shared" ref="I1874:I1881" si="124">IF(ISNUMBER(G1874),ROUND(G1874*H1874,2),"")</f>
        <v>0</v>
      </c>
      <c r="K1874" s="141">
        <f>Tabela1[[#This Row],[Količina]]-Tabela1[[#This Row],[Cena skupaj]]</f>
        <v>1035</v>
      </c>
      <c r="L1874" s="162">
        <f>IF(Tabela1[[#This Row],[Cena za enoto]]=1,Tabela1[[#This Row],[Količina]],0)</f>
        <v>0</v>
      </c>
      <c r="M1874" s="139">
        <f>Tabela1[[#This Row],[Cena za enoto]]</f>
        <v>0</v>
      </c>
      <c r="N1874" s="139">
        <f t="shared" si="123"/>
        <v>0</v>
      </c>
    </row>
    <row r="1875" spans="1:14">
      <c r="A1875" s="139">
        <v>1869</v>
      </c>
      <c r="B1875" s="98"/>
      <c r="C1875" s="132">
        <f>IF(H1875&lt;&gt;"",COUNTA($H$12:H1875),"")</f>
        <v>1011</v>
      </c>
      <c r="D1875" s="15" t="s">
        <v>194</v>
      </c>
      <c r="E1875" s="131" t="s">
        <v>1353</v>
      </c>
      <c r="F1875" s="83" t="s">
        <v>14</v>
      </c>
      <c r="G1875" s="16">
        <v>270</v>
      </c>
      <c r="H1875" s="169">
        <v>0</v>
      </c>
      <c r="I1875" s="177">
        <f t="shared" si="124"/>
        <v>0</v>
      </c>
      <c r="K1875" s="141">
        <f>Tabela1[[#This Row],[Količina]]-Tabela1[[#This Row],[Cena skupaj]]</f>
        <v>270</v>
      </c>
      <c r="L1875" s="162">
        <f>IF(Tabela1[[#This Row],[Cena za enoto]]=1,Tabela1[[#This Row],[Količina]],0)</f>
        <v>0</v>
      </c>
      <c r="M1875" s="139">
        <f>Tabela1[[#This Row],[Cena za enoto]]</f>
        <v>0</v>
      </c>
      <c r="N1875" s="139">
        <f t="shared" si="123"/>
        <v>0</v>
      </c>
    </row>
    <row r="1876" spans="1:14">
      <c r="A1876" s="139">
        <v>1870</v>
      </c>
      <c r="B1876" s="98"/>
      <c r="C1876" s="132">
        <f>IF(H1876&lt;&gt;"",COUNTA($H$12:H1876),"")</f>
        <v>1012</v>
      </c>
      <c r="D1876" s="15" t="s">
        <v>195</v>
      </c>
      <c r="E1876" s="131" t="s">
        <v>1354</v>
      </c>
      <c r="F1876" s="83" t="s">
        <v>14</v>
      </c>
      <c r="G1876" s="16">
        <v>520</v>
      </c>
      <c r="H1876" s="169">
        <v>0</v>
      </c>
      <c r="I1876" s="177">
        <f t="shared" si="124"/>
        <v>0</v>
      </c>
      <c r="K1876" s="141">
        <f>Tabela1[[#This Row],[Količina]]-Tabela1[[#This Row],[Cena skupaj]]</f>
        <v>520</v>
      </c>
      <c r="L1876" s="162">
        <f>IF(Tabela1[[#This Row],[Cena za enoto]]=1,Tabela1[[#This Row],[Količina]],0)</f>
        <v>0</v>
      </c>
      <c r="M1876" s="139">
        <f>Tabela1[[#This Row],[Cena za enoto]]</f>
        <v>0</v>
      </c>
      <c r="N1876" s="139">
        <f t="shared" si="123"/>
        <v>0</v>
      </c>
    </row>
    <row r="1877" spans="1:14">
      <c r="A1877" s="139">
        <v>1871</v>
      </c>
      <c r="B1877" s="98"/>
      <c r="C1877" s="132">
        <f>IF(H1877&lt;&gt;"",COUNTA($H$12:H1877),"")</f>
        <v>1013</v>
      </c>
      <c r="D1877" s="15" t="s">
        <v>196</v>
      </c>
      <c r="E1877" s="131" t="s">
        <v>1355</v>
      </c>
      <c r="F1877" s="83" t="s">
        <v>14</v>
      </c>
      <c r="G1877" s="16">
        <v>465</v>
      </c>
      <c r="H1877" s="169">
        <v>0</v>
      </c>
      <c r="I1877" s="177">
        <f t="shared" si="124"/>
        <v>0</v>
      </c>
      <c r="K1877" s="141">
        <f>Tabela1[[#This Row],[Količina]]-Tabela1[[#This Row],[Cena skupaj]]</f>
        <v>465</v>
      </c>
      <c r="L1877" s="162">
        <f>IF(Tabela1[[#This Row],[Cena za enoto]]=1,Tabela1[[#This Row],[Količina]],0)</f>
        <v>0</v>
      </c>
      <c r="M1877" s="139">
        <f>Tabela1[[#This Row],[Cena za enoto]]</f>
        <v>0</v>
      </c>
      <c r="N1877" s="139">
        <f t="shared" si="123"/>
        <v>0</v>
      </c>
    </row>
    <row r="1878" spans="1:14">
      <c r="A1878" s="139">
        <v>1872</v>
      </c>
      <c r="B1878" s="98"/>
      <c r="C1878" s="132">
        <f>IF(H1878&lt;&gt;"",COUNTA($H$12:H1878),"")</f>
        <v>1014</v>
      </c>
      <c r="D1878" s="15" t="s">
        <v>203</v>
      </c>
      <c r="E1878" s="131" t="s">
        <v>1356</v>
      </c>
      <c r="F1878" s="83" t="s">
        <v>14</v>
      </c>
      <c r="G1878" s="16">
        <v>150</v>
      </c>
      <c r="H1878" s="169">
        <v>0</v>
      </c>
      <c r="I1878" s="177">
        <f t="shared" si="124"/>
        <v>0</v>
      </c>
      <c r="K1878" s="141">
        <f>Tabela1[[#This Row],[Količina]]-Tabela1[[#This Row],[Cena skupaj]]</f>
        <v>150</v>
      </c>
      <c r="L1878" s="162">
        <f>IF(Tabela1[[#This Row],[Cena za enoto]]=1,Tabela1[[#This Row],[Količina]],0)</f>
        <v>0</v>
      </c>
      <c r="M1878" s="139">
        <f>Tabela1[[#This Row],[Cena za enoto]]</f>
        <v>0</v>
      </c>
      <c r="N1878" s="139">
        <f t="shared" si="123"/>
        <v>0</v>
      </c>
    </row>
    <row r="1879" spans="1:14">
      <c r="A1879" s="139">
        <v>1873</v>
      </c>
      <c r="B1879" s="98"/>
      <c r="C1879" s="132">
        <f>IF(H1879&lt;&gt;"",COUNTA($H$12:H1879),"")</f>
        <v>1015</v>
      </c>
      <c r="D1879" s="15" t="s">
        <v>204</v>
      </c>
      <c r="E1879" s="131" t="s">
        <v>1357</v>
      </c>
      <c r="F1879" s="83" t="s">
        <v>14</v>
      </c>
      <c r="G1879" s="16">
        <v>10</v>
      </c>
      <c r="H1879" s="169">
        <v>0</v>
      </c>
      <c r="I1879" s="177">
        <f t="shared" si="124"/>
        <v>0</v>
      </c>
      <c r="K1879" s="141">
        <f>Tabela1[[#This Row],[Količina]]-Tabela1[[#This Row],[Cena skupaj]]</f>
        <v>10</v>
      </c>
      <c r="L1879" s="162">
        <f>IF(Tabela1[[#This Row],[Cena za enoto]]=1,Tabela1[[#This Row],[Količina]],0)</f>
        <v>0</v>
      </c>
      <c r="M1879" s="139">
        <f>Tabela1[[#This Row],[Cena za enoto]]</f>
        <v>0</v>
      </c>
      <c r="N1879" s="139">
        <f t="shared" si="123"/>
        <v>0</v>
      </c>
    </row>
    <row r="1880" spans="1:14">
      <c r="A1880" s="139">
        <v>1874</v>
      </c>
      <c r="B1880" s="98"/>
      <c r="C1880" s="132">
        <f>IF(H1880&lt;&gt;"",COUNTA($H$12:H1880),"")</f>
        <v>1016</v>
      </c>
      <c r="D1880" s="15" t="s">
        <v>205</v>
      </c>
      <c r="E1880" s="131" t="s">
        <v>1358</v>
      </c>
      <c r="F1880" s="83" t="s">
        <v>14</v>
      </c>
      <c r="G1880" s="16">
        <v>1295</v>
      </c>
      <c r="H1880" s="169">
        <v>0</v>
      </c>
      <c r="I1880" s="177">
        <f t="shared" si="124"/>
        <v>0</v>
      </c>
      <c r="K1880" s="141">
        <f>Tabela1[[#This Row],[Količina]]-Tabela1[[#This Row],[Cena skupaj]]</f>
        <v>1295</v>
      </c>
      <c r="L1880" s="162">
        <f>IF(Tabela1[[#This Row],[Cena za enoto]]=1,Tabela1[[#This Row],[Količina]],0)</f>
        <v>0</v>
      </c>
      <c r="M1880" s="139">
        <f>Tabela1[[#This Row],[Cena za enoto]]</f>
        <v>0</v>
      </c>
      <c r="N1880" s="139">
        <f t="shared" si="123"/>
        <v>0</v>
      </c>
    </row>
    <row r="1881" spans="1:14">
      <c r="A1881" s="139">
        <v>1875</v>
      </c>
      <c r="B1881" s="98"/>
      <c r="C1881" s="132">
        <f>IF(H1881&lt;&gt;"",COUNTA($H$12:H1881),"")</f>
        <v>1017</v>
      </c>
      <c r="D1881" s="15" t="s">
        <v>205</v>
      </c>
      <c r="E1881" s="131" t="s">
        <v>1359</v>
      </c>
      <c r="F1881" s="83" t="s">
        <v>14</v>
      </c>
      <c r="G1881" s="16">
        <v>100</v>
      </c>
      <c r="H1881" s="169">
        <v>0</v>
      </c>
      <c r="I1881" s="177">
        <f t="shared" si="124"/>
        <v>0</v>
      </c>
      <c r="K1881" s="141">
        <f>Tabela1[[#This Row],[Količina]]-Tabela1[[#This Row],[Cena skupaj]]</f>
        <v>100</v>
      </c>
      <c r="L1881" s="162">
        <f>IF(Tabela1[[#This Row],[Cena za enoto]]=1,Tabela1[[#This Row],[Količina]],0)</f>
        <v>0</v>
      </c>
      <c r="M1881" s="139">
        <f>Tabela1[[#This Row],[Cena za enoto]]</f>
        <v>0</v>
      </c>
      <c r="N1881" s="139">
        <f t="shared" si="123"/>
        <v>0</v>
      </c>
    </row>
    <row r="1882" spans="1:14">
      <c r="A1882" s="139">
        <v>1876</v>
      </c>
      <c r="B1882" s="103"/>
      <c r="C1882" s="207" t="str">
        <f>IF(H1882&lt;&gt;"",COUNTA($H$12:H1882),"")</f>
        <v/>
      </c>
      <c r="D1882" s="84"/>
      <c r="E1882" s="208" t="s">
        <v>2941</v>
      </c>
      <c r="F1882" s="225"/>
      <c r="G1882" s="90"/>
      <c r="H1882" s="168"/>
      <c r="I1882" s="210">
        <f>SUM(I1883:I1889)</f>
        <v>0</v>
      </c>
      <c r="K1882" s="141">
        <f>Tabela1[[#This Row],[Količina]]-Tabela1[[#This Row],[Cena skupaj]]</f>
        <v>0</v>
      </c>
      <c r="L1882" s="162">
        <f>IF(Tabela1[[#This Row],[Cena za enoto]]=1,Tabela1[[#This Row],[Količina]],0)</f>
        <v>0</v>
      </c>
      <c r="M1882" s="139">
        <f>Tabela1[[#This Row],[Cena za enoto]]</f>
        <v>0</v>
      </c>
      <c r="N1882" s="139">
        <f t="shared" si="123"/>
        <v>0</v>
      </c>
    </row>
    <row r="1883" spans="1:14">
      <c r="A1883" s="139">
        <v>1877</v>
      </c>
      <c r="B1883" s="98"/>
      <c r="C1883" s="132">
        <f>IF(H1883&lt;&gt;"",COUNTA($H$12:H1883),"")</f>
        <v>1018</v>
      </c>
      <c r="D1883" s="15" t="s">
        <v>197</v>
      </c>
      <c r="E1883" s="131" t="s">
        <v>206</v>
      </c>
      <c r="F1883" s="83" t="s">
        <v>10</v>
      </c>
      <c r="G1883" s="16">
        <v>46</v>
      </c>
      <c r="H1883" s="169">
        <v>0</v>
      </c>
      <c r="I1883" s="177">
        <f t="shared" ref="I1883:I1889" si="125">IF(ISNUMBER(G1883),ROUND(G1883*H1883,2),"")</f>
        <v>0</v>
      </c>
      <c r="K1883" s="141">
        <f>Tabela1[[#This Row],[Količina]]-Tabela1[[#This Row],[Cena skupaj]]</f>
        <v>46</v>
      </c>
      <c r="L1883" s="162">
        <f>IF(Tabela1[[#This Row],[Cena za enoto]]=1,Tabela1[[#This Row],[Količina]],0)</f>
        <v>0</v>
      </c>
      <c r="M1883" s="139">
        <f>Tabela1[[#This Row],[Cena za enoto]]</f>
        <v>0</v>
      </c>
      <c r="N1883" s="139">
        <f t="shared" si="123"/>
        <v>0</v>
      </c>
    </row>
    <row r="1884" spans="1:14">
      <c r="A1884" s="139">
        <v>1878</v>
      </c>
      <c r="B1884" s="98"/>
      <c r="C1884" s="132">
        <f>IF(H1884&lt;&gt;"",COUNTA($H$12:H1884),"")</f>
        <v>1019</v>
      </c>
      <c r="D1884" s="15" t="s">
        <v>198</v>
      </c>
      <c r="E1884" s="131" t="s">
        <v>1360</v>
      </c>
      <c r="F1884" s="83" t="s">
        <v>10</v>
      </c>
      <c r="G1884" s="16">
        <v>26</v>
      </c>
      <c r="H1884" s="169">
        <v>0</v>
      </c>
      <c r="I1884" s="177">
        <f t="shared" si="125"/>
        <v>0</v>
      </c>
      <c r="K1884" s="141">
        <f>Tabela1[[#This Row],[Količina]]-Tabela1[[#This Row],[Cena skupaj]]</f>
        <v>26</v>
      </c>
      <c r="L1884" s="162">
        <f>IF(Tabela1[[#This Row],[Cena za enoto]]=1,Tabela1[[#This Row],[Količina]],0)</f>
        <v>0</v>
      </c>
      <c r="M1884" s="139">
        <f>Tabela1[[#This Row],[Cena za enoto]]</f>
        <v>0</v>
      </c>
      <c r="N1884" s="139">
        <f t="shared" si="123"/>
        <v>0</v>
      </c>
    </row>
    <row r="1885" spans="1:14">
      <c r="A1885" s="139">
        <v>1879</v>
      </c>
      <c r="B1885" s="98"/>
      <c r="C1885" s="132">
        <f>IF(H1885&lt;&gt;"",COUNTA($H$12:H1885),"")</f>
        <v>1020</v>
      </c>
      <c r="D1885" s="15" t="s">
        <v>199</v>
      </c>
      <c r="E1885" s="131" t="s">
        <v>1361</v>
      </c>
      <c r="F1885" s="83" t="s">
        <v>10</v>
      </c>
      <c r="G1885" s="16">
        <v>8</v>
      </c>
      <c r="H1885" s="169">
        <v>0</v>
      </c>
      <c r="I1885" s="177">
        <f t="shared" si="125"/>
        <v>0</v>
      </c>
      <c r="K1885" s="141">
        <f>Tabela1[[#This Row],[Količina]]-Tabela1[[#This Row],[Cena skupaj]]</f>
        <v>8</v>
      </c>
      <c r="L1885" s="162">
        <f>IF(Tabela1[[#This Row],[Cena za enoto]]=1,Tabela1[[#This Row],[Količina]],0)</f>
        <v>0</v>
      </c>
      <c r="M1885" s="139">
        <f>Tabela1[[#This Row],[Cena za enoto]]</f>
        <v>0</v>
      </c>
      <c r="N1885" s="139">
        <f t="shared" si="123"/>
        <v>0</v>
      </c>
    </row>
    <row r="1886" spans="1:14" ht="22.5">
      <c r="A1886" s="139">
        <v>1880</v>
      </c>
      <c r="B1886" s="98"/>
      <c r="C1886" s="132">
        <f>IF(H1886&lt;&gt;"",COUNTA($H$12:H1886),"")</f>
        <v>1021</v>
      </c>
      <c r="D1886" s="15" t="s">
        <v>200</v>
      </c>
      <c r="E1886" s="131" t="s">
        <v>1362</v>
      </c>
      <c r="F1886" s="83" t="s">
        <v>10</v>
      </c>
      <c r="G1886" s="16">
        <v>46</v>
      </c>
      <c r="H1886" s="169">
        <v>0</v>
      </c>
      <c r="I1886" s="177">
        <f t="shared" si="125"/>
        <v>0</v>
      </c>
      <c r="K1886" s="141">
        <f>Tabela1[[#This Row],[Količina]]-Tabela1[[#This Row],[Cena skupaj]]</f>
        <v>46</v>
      </c>
      <c r="L1886" s="162">
        <f>IF(Tabela1[[#This Row],[Cena za enoto]]=1,Tabela1[[#This Row],[Količina]],0)</f>
        <v>0</v>
      </c>
      <c r="M1886" s="139">
        <f>Tabela1[[#This Row],[Cena za enoto]]</f>
        <v>0</v>
      </c>
      <c r="N1886" s="139">
        <f t="shared" si="123"/>
        <v>0</v>
      </c>
    </row>
    <row r="1887" spans="1:14">
      <c r="A1887" s="139">
        <v>1881</v>
      </c>
      <c r="B1887" s="98"/>
      <c r="C1887" s="132">
        <f>IF(H1887&lt;&gt;"",COUNTA($H$12:H1887),"")</f>
        <v>1022</v>
      </c>
      <c r="D1887" s="15" t="s">
        <v>201</v>
      </c>
      <c r="E1887" s="131" t="s">
        <v>1363</v>
      </c>
      <c r="F1887" s="83" t="s">
        <v>10</v>
      </c>
      <c r="G1887" s="16">
        <v>1</v>
      </c>
      <c r="H1887" s="169">
        <v>0</v>
      </c>
      <c r="I1887" s="177">
        <f t="shared" si="125"/>
        <v>0</v>
      </c>
      <c r="K1887" s="141">
        <f>Tabela1[[#This Row],[Količina]]-Tabela1[[#This Row],[Cena skupaj]]</f>
        <v>1</v>
      </c>
      <c r="L1887" s="162">
        <f>IF(Tabela1[[#This Row],[Cena za enoto]]=1,Tabela1[[#This Row],[Količina]],0)</f>
        <v>0</v>
      </c>
      <c r="M1887" s="139">
        <f>Tabela1[[#This Row],[Cena za enoto]]</f>
        <v>0</v>
      </c>
      <c r="N1887" s="139">
        <f t="shared" si="123"/>
        <v>0</v>
      </c>
    </row>
    <row r="1888" spans="1:14">
      <c r="A1888" s="139">
        <v>1882</v>
      </c>
      <c r="B1888" s="98"/>
      <c r="C1888" s="132">
        <f>IF(H1888&lt;&gt;"",COUNTA($H$12:H1888),"")</f>
        <v>1023</v>
      </c>
      <c r="D1888" s="15" t="s">
        <v>202</v>
      </c>
      <c r="E1888" s="131" t="s">
        <v>207</v>
      </c>
      <c r="F1888" s="83" t="s">
        <v>10</v>
      </c>
      <c r="G1888" s="16">
        <v>22</v>
      </c>
      <c r="H1888" s="169">
        <v>0</v>
      </c>
      <c r="I1888" s="177">
        <f t="shared" si="125"/>
        <v>0</v>
      </c>
      <c r="K1888" s="141">
        <f>Tabela1[[#This Row],[Količina]]-Tabela1[[#This Row],[Cena skupaj]]</f>
        <v>22</v>
      </c>
      <c r="L1888" s="162">
        <f>IF(Tabela1[[#This Row],[Cena za enoto]]=1,Tabela1[[#This Row],[Količina]],0)</f>
        <v>0</v>
      </c>
      <c r="M1888" s="139">
        <f>Tabela1[[#This Row],[Cena za enoto]]</f>
        <v>0</v>
      </c>
      <c r="N1888" s="139">
        <f t="shared" si="123"/>
        <v>0</v>
      </c>
    </row>
    <row r="1889" spans="1:14">
      <c r="A1889" s="139">
        <v>1883</v>
      </c>
      <c r="B1889" s="98"/>
      <c r="C1889" s="132">
        <f>IF(H1889&lt;&gt;"",COUNTA($H$12:H1889),"")</f>
        <v>1024</v>
      </c>
      <c r="D1889" s="15" t="s">
        <v>208</v>
      </c>
      <c r="E1889" s="131" t="s">
        <v>1364</v>
      </c>
      <c r="F1889" s="83" t="s">
        <v>10</v>
      </c>
      <c r="G1889" s="16">
        <v>4</v>
      </c>
      <c r="H1889" s="169">
        <v>0</v>
      </c>
      <c r="I1889" s="177">
        <f t="shared" si="125"/>
        <v>0</v>
      </c>
      <c r="K1889" s="141">
        <f>Tabela1[[#This Row],[Količina]]-Tabela1[[#This Row],[Cena skupaj]]</f>
        <v>4</v>
      </c>
      <c r="L1889" s="162">
        <f>IF(Tabela1[[#This Row],[Cena za enoto]]=1,Tabela1[[#This Row],[Količina]],0)</f>
        <v>0</v>
      </c>
      <c r="M1889" s="139">
        <f>Tabela1[[#This Row],[Cena za enoto]]</f>
        <v>0</v>
      </c>
      <c r="N1889" s="139">
        <f t="shared" si="123"/>
        <v>0</v>
      </c>
    </row>
    <row r="1890" spans="1:14">
      <c r="A1890" s="139">
        <v>1884</v>
      </c>
      <c r="B1890" s="103"/>
      <c r="C1890" s="207" t="str">
        <f>IF(H1890&lt;&gt;"",COUNTA($H$12:H1890),"")</f>
        <v/>
      </c>
      <c r="D1890" s="84"/>
      <c r="E1890" s="208" t="s">
        <v>112</v>
      </c>
      <c r="F1890" s="225"/>
      <c r="G1890" s="90"/>
      <c r="H1890" s="168"/>
      <c r="I1890" s="210">
        <f>SUM(I1891)</f>
        <v>0</v>
      </c>
      <c r="K1890" s="141">
        <f>Tabela1[[#This Row],[Količina]]-Tabela1[[#This Row],[Cena skupaj]]</f>
        <v>0</v>
      </c>
      <c r="L1890" s="162">
        <f>IF(Tabela1[[#This Row],[Cena za enoto]]=1,Tabela1[[#This Row],[Količina]],0)</f>
        <v>0</v>
      </c>
      <c r="M1890" s="139">
        <f>Tabela1[[#This Row],[Cena za enoto]]</f>
        <v>0</v>
      </c>
      <c r="N1890" s="139">
        <f t="shared" si="123"/>
        <v>0</v>
      </c>
    </row>
    <row r="1891" spans="1:14" s="146" customFormat="1" ht="22.5">
      <c r="A1891" s="146">
        <v>1885</v>
      </c>
      <c r="B1891" s="100"/>
      <c r="C1891" s="190" t="str">
        <f>IF(H1891&lt;&gt;"",COUNTA($H$12:H1891),"")</f>
        <v/>
      </c>
      <c r="D1891" s="44"/>
      <c r="E1891" s="205" t="s">
        <v>3514</v>
      </c>
      <c r="F1891" s="117"/>
      <c r="G1891" s="115"/>
      <c r="H1891" s="159"/>
      <c r="I1891" s="159"/>
      <c r="J1891" s="136"/>
      <c r="K1891" s="141">
        <f>Tabela1[[#This Row],[Količina]]-Tabela1[[#This Row],[Cena skupaj]]</f>
        <v>0</v>
      </c>
      <c r="L1891" s="162">
        <f>IF(Tabela1[[#This Row],[Cena za enoto]]=1,Tabela1[[#This Row],[Količina]],0)</f>
        <v>0</v>
      </c>
      <c r="M1891" s="139">
        <f>Tabela1[[#This Row],[Cena za enoto]]</f>
        <v>0</v>
      </c>
      <c r="N1891" s="139">
        <f t="shared" si="123"/>
        <v>0</v>
      </c>
    </row>
    <row r="1892" spans="1:14">
      <c r="A1892" s="139">
        <v>1886</v>
      </c>
      <c r="B1892" s="93">
        <v>3</v>
      </c>
      <c r="C1892" s="192" t="str">
        <f>IF(H1892&lt;&gt;"",COUNTA($H$12:H1892),"")</f>
        <v/>
      </c>
      <c r="D1892" s="14"/>
      <c r="E1892" s="193" t="s">
        <v>1365</v>
      </c>
      <c r="F1892" s="114"/>
      <c r="G1892" s="37"/>
      <c r="H1892" s="160"/>
      <c r="I1892" s="158">
        <f>I1893+I1895</f>
        <v>0</v>
      </c>
      <c r="K1892" s="141">
        <f>Tabela1[[#This Row],[Količina]]-Tabela1[[#This Row],[Cena skupaj]]</f>
        <v>0</v>
      </c>
      <c r="L1892" s="162">
        <f>IF(Tabela1[[#This Row],[Cena za enoto]]=1,Tabela1[[#This Row],[Količina]],0)</f>
        <v>0</v>
      </c>
      <c r="M1892" s="139">
        <f>Tabela1[[#This Row],[Cena za enoto]]</f>
        <v>0</v>
      </c>
      <c r="N1892" s="139">
        <f t="shared" si="123"/>
        <v>0</v>
      </c>
    </row>
    <row r="1893" spans="1:14">
      <c r="A1893" s="139">
        <v>1887</v>
      </c>
      <c r="B1893" s="103">
        <v>4</v>
      </c>
      <c r="C1893" s="207" t="str">
        <f>IF(H1893&lt;&gt;"",COUNTA($H$12:H1893),"")</f>
        <v/>
      </c>
      <c r="D1893" s="84"/>
      <c r="E1893" s="208" t="s">
        <v>3222</v>
      </c>
      <c r="F1893" s="225"/>
      <c r="G1893" s="90"/>
      <c r="H1893" s="168"/>
      <c r="I1893" s="210">
        <f>SUM(I1894)</f>
        <v>0</v>
      </c>
      <c r="K1893" s="141">
        <f>Tabela1[[#This Row],[Količina]]-Tabela1[[#This Row],[Cena skupaj]]</f>
        <v>0</v>
      </c>
      <c r="L1893" s="162">
        <f>IF(Tabela1[[#This Row],[Cena za enoto]]=1,Tabela1[[#This Row],[Količina]],0)</f>
        <v>0</v>
      </c>
      <c r="M1893" s="139">
        <f>Tabela1[[#This Row],[Cena za enoto]]</f>
        <v>0</v>
      </c>
      <c r="N1893" s="139">
        <f t="shared" si="123"/>
        <v>0</v>
      </c>
    </row>
    <row r="1894" spans="1:14" ht="33.75">
      <c r="A1894" s="139">
        <v>1888</v>
      </c>
      <c r="B1894" s="98"/>
      <c r="C1894" s="132">
        <f>IF(H1894&lt;&gt;"",COUNTA($H$12:H1894),"")</f>
        <v>1025</v>
      </c>
      <c r="D1894" s="15" t="s">
        <v>193</v>
      </c>
      <c r="E1894" s="131" t="s">
        <v>1366</v>
      </c>
      <c r="F1894" s="83" t="s">
        <v>10</v>
      </c>
      <c r="G1894" s="16">
        <v>1</v>
      </c>
      <c r="H1894" s="169">
        <v>0</v>
      </c>
      <c r="I1894" s="177">
        <f>IF(ISNUMBER(G1894),ROUND(G1894*H1894,2),"")</f>
        <v>0</v>
      </c>
      <c r="K1894" s="141">
        <f>Tabela1[[#This Row],[Količina]]-Tabela1[[#This Row],[Cena skupaj]]</f>
        <v>1</v>
      </c>
      <c r="L1894" s="162">
        <f>IF(Tabela1[[#This Row],[Cena za enoto]]=1,Tabela1[[#This Row],[Količina]],0)</f>
        <v>0</v>
      </c>
      <c r="M1894" s="139">
        <f>Tabela1[[#This Row],[Cena za enoto]]</f>
        <v>0</v>
      </c>
      <c r="N1894" s="139">
        <f t="shared" si="123"/>
        <v>0</v>
      </c>
    </row>
    <row r="1895" spans="1:14">
      <c r="A1895" s="139">
        <v>1889</v>
      </c>
      <c r="B1895" s="103">
        <v>4</v>
      </c>
      <c r="C1895" s="207" t="str">
        <f>IF(H1895&lt;&gt;"",COUNTA($H$12:H1895),"")</f>
        <v/>
      </c>
      <c r="D1895" s="84"/>
      <c r="E1895" s="208" t="s">
        <v>1367</v>
      </c>
      <c r="F1895" s="225"/>
      <c r="G1895" s="90"/>
      <c r="H1895" s="168"/>
      <c r="I1895" s="210">
        <f>SUM(I1896:I2008)</f>
        <v>0</v>
      </c>
      <c r="K1895" s="141">
        <f>Tabela1[[#This Row],[Količina]]-Tabela1[[#This Row],[Cena skupaj]]</f>
        <v>0</v>
      </c>
      <c r="L1895" s="162">
        <f>IF(Tabela1[[#This Row],[Cena za enoto]]=1,Tabela1[[#This Row],[Količina]],0)</f>
        <v>0</v>
      </c>
      <c r="M1895" s="139">
        <f>Tabela1[[#This Row],[Cena za enoto]]</f>
        <v>0</v>
      </c>
      <c r="N1895" s="139">
        <f t="shared" si="123"/>
        <v>0</v>
      </c>
    </row>
    <row r="1896" spans="1:14" s="143" customFormat="1">
      <c r="A1896" s="139">
        <v>1890</v>
      </c>
      <c r="B1896" s="98"/>
      <c r="C1896" s="132">
        <f>IF(H1896&lt;&gt;"",COUNTA($H$12:H1896),"")</f>
        <v>1026</v>
      </c>
      <c r="D1896" s="15" t="s">
        <v>197</v>
      </c>
      <c r="E1896" s="131" t="s">
        <v>1368</v>
      </c>
      <c r="F1896" s="83" t="s">
        <v>10</v>
      </c>
      <c r="G1896" s="16">
        <v>1</v>
      </c>
      <c r="H1896" s="169">
        <v>0</v>
      </c>
      <c r="I1896" s="177">
        <f>IF(ISNUMBER(G1896),ROUND(G1896*H1896,2),"")</f>
        <v>0</v>
      </c>
      <c r="J1896" s="42"/>
      <c r="K1896" s="141">
        <f>Tabela1[[#This Row],[Količina]]-Tabela1[[#This Row],[Cena skupaj]]</f>
        <v>1</v>
      </c>
      <c r="L1896" s="162">
        <f>IF(Tabela1[[#This Row],[Cena za enoto]]=1,Tabela1[[#This Row],[Količina]],0)</f>
        <v>0</v>
      </c>
      <c r="M1896" s="139">
        <f>Tabela1[[#This Row],[Cena za enoto]]</f>
        <v>0</v>
      </c>
      <c r="N1896" s="139">
        <f t="shared" si="123"/>
        <v>0</v>
      </c>
    </row>
    <row r="1897" spans="1:14" s="147" customFormat="1">
      <c r="A1897" s="145">
        <v>1891</v>
      </c>
      <c r="B1897" s="100"/>
      <c r="C1897" s="190" t="str">
        <f>IF(H1897&lt;&gt;"",COUNTA($H$12:H1897),"")</f>
        <v/>
      </c>
      <c r="D1897" s="44"/>
      <c r="E1897" s="205" t="s">
        <v>1369</v>
      </c>
      <c r="F1897" s="83" t="s">
        <v>10</v>
      </c>
      <c r="G1897" s="115">
        <v>1</v>
      </c>
      <c r="H1897" s="159"/>
      <c r="I1897" s="159"/>
      <c r="J1897" s="134"/>
      <c r="K1897" s="141"/>
      <c r="L1897" s="162">
        <f>IF(Tabela1[[#This Row],[Cena za enoto]]=1,Tabela1[[#This Row],[Količina]],0)</f>
        <v>0</v>
      </c>
      <c r="M1897" s="139">
        <f>Tabela1[[#This Row],[Cena za enoto]]</f>
        <v>0</v>
      </c>
      <c r="N1897" s="139">
        <f t="shared" si="123"/>
        <v>0</v>
      </c>
    </row>
    <row r="1898" spans="1:14" s="147" customFormat="1">
      <c r="A1898" s="145">
        <v>1892</v>
      </c>
      <c r="B1898" s="100"/>
      <c r="C1898" s="190" t="str">
        <f>IF(H1898&lt;&gt;"",COUNTA($H$12:H1898),"")</f>
        <v/>
      </c>
      <c r="D1898" s="44"/>
      <c r="E1898" s="205" t="s">
        <v>1370</v>
      </c>
      <c r="F1898" s="83" t="s">
        <v>10</v>
      </c>
      <c r="G1898" s="115">
        <v>1</v>
      </c>
      <c r="H1898" s="159"/>
      <c r="I1898" s="159"/>
      <c r="J1898" s="134"/>
      <c r="K1898" s="141"/>
      <c r="L1898" s="162">
        <f>IF(Tabela1[[#This Row],[Cena za enoto]]=1,Tabela1[[#This Row],[Količina]],0)</f>
        <v>0</v>
      </c>
      <c r="M1898" s="139">
        <f>Tabela1[[#This Row],[Cena za enoto]]</f>
        <v>0</v>
      </c>
      <c r="N1898" s="139">
        <f t="shared" si="123"/>
        <v>0</v>
      </c>
    </row>
    <row r="1899" spans="1:14" s="147" customFormat="1">
      <c r="A1899" s="145">
        <v>1893</v>
      </c>
      <c r="B1899" s="100"/>
      <c r="C1899" s="190" t="str">
        <f>IF(H1899&lt;&gt;"",COUNTA($H$12:H1899),"")</f>
        <v/>
      </c>
      <c r="D1899" s="44"/>
      <c r="E1899" s="205" t="s">
        <v>1371</v>
      </c>
      <c r="F1899" s="83" t="s">
        <v>10</v>
      </c>
      <c r="G1899" s="115">
        <v>1</v>
      </c>
      <c r="H1899" s="159"/>
      <c r="I1899" s="159"/>
      <c r="J1899" s="134"/>
      <c r="K1899" s="141"/>
      <c r="L1899" s="162">
        <f>IF(Tabela1[[#This Row],[Cena za enoto]]=1,Tabela1[[#This Row],[Količina]],0)</f>
        <v>0</v>
      </c>
      <c r="M1899" s="139">
        <f>Tabela1[[#This Row],[Cena za enoto]]</f>
        <v>0</v>
      </c>
      <c r="N1899" s="139">
        <f t="shared" si="123"/>
        <v>0</v>
      </c>
    </row>
    <row r="1900" spans="1:14" s="147" customFormat="1">
      <c r="A1900" s="145">
        <v>1894</v>
      </c>
      <c r="B1900" s="100"/>
      <c r="C1900" s="190" t="str">
        <f>IF(H1900&lt;&gt;"",COUNTA($H$12:H1900),"")</f>
        <v/>
      </c>
      <c r="D1900" s="44"/>
      <c r="E1900" s="205" t="s">
        <v>1372</v>
      </c>
      <c r="F1900" s="83" t="s">
        <v>10</v>
      </c>
      <c r="G1900" s="115">
        <v>1</v>
      </c>
      <c r="H1900" s="159"/>
      <c r="I1900" s="159"/>
      <c r="J1900" s="134"/>
      <c r="K1900" s="141"/>
      <c r="L1900" s="162">
        <f>IF(Tabela1[[#This Row],[Cena za enoto]]=1,Tabela1[[#This Row],[Količina]],0)</f>
        <v>0</v>
      </c>
      <c r="M1900" s="139">
        <f>Tabela1[[#This Row],[Cena za enoto]]</f>
        <v>0</v>
      </c>
      <c r="N1900" s="139">
        <f t="shared" si="123"/>
        <v>0</v>
      </c>
    </row>
    <row r="1901" spans="1:14" s="147" customFormat="1">
      <c r="A1901" s="145">
        <v>1895</v>
      </c>
      <c r="B1901" s="100"/>
      <c r="C1901" s="190" t="str">
        <f>IF(H1901&lt;&gt;"",COUNTA($H$12:H1901),"")</f>
        <v/>
      </c>
      <c r="D1901" s="44"/>
      <c r="E1901" s="205" t="s">
        <v>1373</v>
      </c>
      <c r="F1901" s="83" t="s">
        <v>10</v>
      </c>
      <c r="G1901" s="115">
        <v>1</v>
      </c>
      <c r="H1901" s="159"/>
      <c r="I1901" s="159"/>
      <c r="J1901" s="134"/>
      <c r="K1901" s="141"/>
      <c r="L1901" s="162">
        <f>IF(Tabela1[[#This Row],[Cena za enoto]]=1,Tabela1[[#This Row],[Količina]],0)</f>
        <v>0</v>
      </c>
      <c r="M1901" s="139">
        <f>Tabela1[[#This Row],[Cena za enoto]]</f>
        <v>0</v>
      </c>
      <c r="N1901" s="139">
        <f t="shared" si="123"/>
        <v>0</v>
      </c>
    </row>
    <row r="1902" spans="1:14" s="147" customFormat="1">
      <c r="A1902" s="145">
        <v>1896</v>
      </c>
      <c r="B1902" s="100"/>
      <c r="C1902" s="190" t="str">
        <f>IF(H1902&lt;&gt;"",COUNTA($H$12:H1902),"")</f>
        <v/>
      </c>
      <c r="D1902" s="44"/>
      <c r="E1902" s="205" t="s">
        <v>1374</v>
      </c>
      <c r="F1902" s="83" t="s">
        <v>10</v>
      </c>
      <c r="G1902" s="115">
        <v>4</v>
      </c>
      <c r="H1902" s="159"/>
      <c r="I1902" s="159"/>
      <c r="J1902" s="134"/>
      <c r="K1902" s="141"/>
      <c r="L1902" s="162">
        <f>IF(Tabela1[[#This Row],[Cena za enoto]]=1,Tabela1[[#This Row],[Količina]],0)</f>
        <v>0</v>
      </c>
      <c r="M1902" s="139">
        <f>Tabela1[[#This Row],[Cena za enoto]]</f>
        <v>0</v>
      </c>
      <c r="N1902" s="139">
        <f t="shared" si="123"/>
        <v>0</v>
      </c>
    </row>
    <row r="1903" spans="1:14" s="147" customFormat="1">
      <c r="A1903" s="145">
        <v>1897</v>
      </c>
      <c r="B1903" s="100"/>
      <c r="C1903" s="190" t="str">
        <f>IF(H1903&lt;&gt;"",COUNTA($H$12:H1903),"")</f>
        <v/>
      </c>
      <c r="D1903" s="44"/>
      <c r="E1903" s="205" t="s">
        <v>1375</v>
      </c>
      <c r="F1903" s="83" t="s">
        <v>10</v>
      </c>
      <c r="G1903" s="115">
        <v>3</v>
      </c>
      <c r="H1903" s="159"/>
      <c r="I1903" s="159"/>
      <c r="J1903" s="134"/>
      <c r="K1903" s="141"/>
      <c r="L1903" s="162">
        <f>IF(Tabela1[[#This Row],[Cena za enoto]]=1,Tabela1[[#This Row],[Količina]],0)</f>
        <v>0</v>
      </c>
      <c r="M1903" s="139">
        <f>Tabela1[[#This Row],[Cena za enoto]]</f>
        <v>0</v>
      </c>
      <c r="N1903" s="139">
        <f t="shared" si="123"/>
        <v>0</v>
      </c>
    </row>
    <row r="1904" spans="1:14" s="147" customFormat="1">
      <c r="A1904" s="145">
        <v>1898</v>
      </c>
      <c r="B1904" s="100"/>
      <c r="C1904" s="190" t="str">
        <f>IF(H1904&lt;&gt;"",COUNTA($H$12:H1904),"")</f>
        <v/>
      </c>
      <c r="D1904" s="44"/>
      <c r="E1904" s="205" t="s">
        <v>1376</v>
      </c>
      <c r="F1904" s="83" t="s">
        <v>10</v>
      </c>
      <c r="G1904" s="115">
        <v>6</v>
      </c>
      <c r="H1904" s="159"/>
      <c r="I1904" s="159"/>
      <c r="J1904" s="134"/>
      <c r="K1904" s="141"/>
      <c r="L1904" s="162">
        <f>IF(Tabela1[[#This Row],[Cena za enoto]]=1,Tabela1[[#This Row],[Količina]],0)</f>
        <v>0</v>
      </c>
      <c r="M1904" s="139">
        <f>Tabela1[[#This Row],[Cena za enoto]]</f>
        <v>0</v>
      </c>
      <c r="N1904" s="139">
        <f t="shared" si="123"/>
        <v>0</v>
      </c>
    </row>
    <row r="1905" spans="1:14" s="147" customFormat="1">
      <c r="A1905" s="145">
        <v>1899</v>
      </c>
      <c r="B1905" s="100"/>
      <c r="C1905" s="190" t="str">
        <f>IF(H1905&lt;&gt;"",COUNTA($H$12:H1905),"")</f>
        <v/>
      </c>
      <c r="D1905" s="44"/>
      <c r="E1905" s="205" t="s">
        <v>1377</v>
      </c>
      <c r="F1905" s="83" t="s">
        <v>10</v>
      </c>
      <c r="G1905" s="115">
        <v>6</v>
      </c>
      <c r="H1905" s="159"/>
      <c r="I1905" s="159"/>
      <c r="J1905" s="134"/>
      <c r="K1905" s="141"/>
      <c r="L1905" s="162">
        <f>IF(Tabela1[[#This Row],[Cena za enoto]]=1,Tabela1[[#This Row],[Količina]],0)</f>
        <v>0</v>
      </c>
      <c r="M1905" s="139">
        <f>Tabela1[[#This Row],[Cena za enoto]]</f>
        <v>0</v>
      </c>
      <c r="N1905" s="139">
        <f t="shared" si="123"/>
        <v>0</v>
      </c>
    </row>
    <row r="1906" spans="1:14" s="147" customFormat="1">
      <c r="A1906" s="145">
        <v>1900</v>
      </c>
      <c r="B1906" s="100"/>
      <c r="C1906" s="190" t="str">
        <f>IF(H1906&lt;&gt;"",COUNTA($H$12:H1906),"")</f>
        <v/>
      </c>
      <c r="D1906" s="44"/>
      <c r="E1906" s="205" t="s">
        <v>1378</v>
      </c>
      <c r="F1906" s="83" t="s">
        <v>10</v>
      </c>
      <c r="G1906" s="115">
        <v>3</v>
      </c>
      <c r="H1906" s="159"/>
      <c r="I1906" s="159"/>
      <c r="J1906" s="134"/>
      <c r="K1906" s="141"/>
      <c r="L1906" s="162">
        <f>IF(Tabela1[[#This Row],[Cena za enoto]]=1,Tabela1[[#This Row],[Količina]],0)</f>
        <v>0</v>
      </c>
      <c r="M1906" s="139">
        <f>Tabela1[[#This Row],[Cena za enoto]]</f>
        <v>0</v>
      </c>
      <c r="N1906" s="139">
        <f t="shared" si="123"/>
        <v>0</v>
      </c>
    </row>
    <row r="1907" spans="1:14" s="147" customFormat="1">
      <c r="A1907" s="145">
        <v>1901</v>
      </c>
      <c r="B1907" s="100"/>
      <c r="C1907" s="190" t="str">
        <f>IF(H1907&lt;&gt;"",COUNTA($H$12:H1907),"")</f>
        <v/>
      </c>
      <c r="D1907" s="44"/>
      <c r="E1907" s="205" t="s">
        <v>1379</v>
      </c>
      <c r="F1907" s="83" t="s">
        <v>10</v>
      </c>
      <c r="G1907" s="115">
        <v>2</v>
      </c>
      <c r="H1907" s="159"/>
      <c r="I1907" s="159"/>
      <c r="J1907" s="134"/>
      <c r="K1907" s="141"/>
      <c r="L1907" s="162">
        <f>IF(Tabela1[[#This Row],[Cena za enoto]]=1,Tabela1[[#This Row],[Količina]],0)</f>
        <v>0</v>
      </c>
      <c r="M1907" s="139">
        <f>Tabela1[[#This Row],[Cena za enoto]]</f>
        <v>0</v>
      </c>
      <c r="N1907" s="139">
        <f t="shared" si="123"/>
        <v>0</v>
      </c>
    </row>
    <row r="1908" spans="1:14" s="147" customFormat="1">
      <c r="A1908" s="145">
        <v>1902</v>
      </c>
      <c r="B1908" s="100"/>
      <c r="C1908" s="190" t="str">
        <f>IF(H1908&lt;&gt;"",COUNTA($H$12:H1908),"")</f>
        <v/>
      </c>
      <c r="D1908" s="44"/>
      <c r="E1908" s="205" t="s">
        <v>1380</v>
      </c>
      <c r="F1908" s="83" t="s">
        <v>10</v>
      </c>
      <c r="G1908" s="115">
        <v>2</v>
      </c>
      <c r="H1908" s="159"/>
      <c r="I1908" s="159"/>
      <c r="J1908" s="134"/>
      <c r="K1908" s="141"/>
      <c r="L1908" s="162">
        <f>IF(Tabela1[[#This Row],[Cena za enoto]]=1,Tabela1[[#This Row],[Količina]],0)</f>
        <v>0</v>
      </c>
      <c r="M1908" s="139">
        <f>Tabela1[[#This Row],[Cena za enoto]]</f>
        <v>0</v>
      </c>
      <c r="N1908" s="139">
        <f t="shared" si="123"/>
        <v>0</v>
      </c>
    </row>
    <row r="1909" spans="1:14" s="147" customFormat="1">
      <c r="A1909" s="145">
        <v>1903</v>
      </c>
      <c r="B1909" s="100"/>
      <c r="C1909" s="190" t="str">
        <f>IF(H1909&lt;&gt;"",COUNTA($H$12:H1909),"")</f>
        <v/>
      </c>
      <c r="D1909" s="44"/>
      <c r="E1909" s="205" t="s">
        <v>1381</v>
      </c>
      <c r="F1909" s="83" t="s">
        <v>10</v>
      </c>
      <c r="G1909" s="115">
        <v>2</v>
      </c>
      <c r="H1909" s="159"/>
      <c r="I1909" s="159"/>
      <c r="J1909" s="134"/>
      <c r="K1909" s="141"/>
      <c r="L1909" s="162">
        <f>IF(Tabela1[[#This Row],[Cena za enoto]]=1,Tabela1[[#This Row],[Količina]],0)</f>
        <v>0</v>
      </c>
      <c r="M1909" s="139">
        <f>Tabela1[[#This Row],[Cena za enoto]]</f>
        <v>0</v>
      </c>
      <c r="N1909" s="139">
        <f t="shared" si="123"/>
        <v>0</v>
      </c>
    </row>
    <row r="1910" spans="1:14" s="147" customFormat="1">
      <c r="A1910" s="145">
        <v>1904</v>
      </c>
      <c r="B1910" s="100"/>
      <c r="C1910" s="190" t="str">
        <f>IF(H1910&lt;&gt;"",COUNTA($H$12:H1910),"")</f>
        <v/>
      </c>
      <c r="D1910" s="44"/>
      <c r="E1910" s="205" t="s">
        <v>1382</v>
      </c>
      <c r="F1910" s="83" t="s">
        <v>10</v>
      </c>
      <c r="G1910" s="115">
        <v>1</v>
      </c>
      <c r="H1910" s="159"/>
      <c r="I1910" s="159"/>
      <c r="J1910" s="134"/>
      <c r="K1910" s="141"/>
      <c r="L1910" s="162">
        <f>IF(Tabela1[[#This Row],[Cena za enoto]]=1,Tabela1[[#This Row],[Količina]],0)</f>
        <v>0</v>
      </c>
      <c r="M1910" s="139">
        <f>Tabela1[[#This Row],[Cena za enoto]]</f>
        <v>0</v>
      </c>
      <c r="N1910" s="139">
        <f t="shared" si="123"/>
        <v>0</v>
      </c>
    </row>
    <row r="1911" spans="1:14" s="147" customFormat="1">
      <c r="A1911" s="145">
        <v>1905</v>
      </c>
      <c r="B1911" s="100"/>
      <c r="C1911" s="190" t="str">
        <f>IF(H1911&lt;&gt;"",COUNTA($H$12:H1911),"")</f>
        <v/>
      </c>
      <c r="D1911" s="44"/>
      <c r="E1911" s="205" t="s">
        <v>1383</v>
      </c>
      <c r="F1911" s="83" t="s">
        <v>5</v>
      </c>
      <c r="G1911" s="115">
        <v>1</v>
      </c>
      <c r="H1911" s="159"/>
      <c r="I1911" s="159"/>
      <c r="J1911" s="134"/>
      <c r="K1911" s="141"/>
      <c r="L1911" s="162">
        <f>IF(Tabela1[[#This Row],[Cena za enoto]]=1,Tabela1[[#This Row],[Količina]],0)</f>
        <v>0</v>
      </c>
      <c r="M1911" s="139">
        <f>Tabela1[[#This Row],[Cena za enoto]]</f>
        <v>0</v>
      </c>
      <c r="N1911" s="139">
        <f t="shared" si="123"/>
        <v>0</v>
      </c>
    </row>
    <row r="1912" spans="1:14" s="147" customFormat="1">
      <c r="A1912" s="145">
        <v>1906</v>
      </c>
      <c r="B1912" s="100"/>
      <c r="C1912" s="190" t="str">
        <f>IF(H1912&lt;&gt;"",COUNTA($H$12:H1912),"")</f>
        <v/>
      </c>
      <c r="D1912" s="44"/>
      <c r="E1912" s="205" t="s">
        <v>1384</v>
      </c>
      <c r="F1912" s="83" t="s">
        <v>10</v>
      </c>
      <c r="G1912" s="115">
        <v>1</v>
      </c>
      <c r="H1912" s="159"/>
      <c r="I1912" s="159"/>
      <c r="J1912" s="134"/>
      <c r="K1912" s="141"/>
      <c r="L1912" s="162">
        <f>IF(Tabela1[[#This Row],[Cena za enoto]]=1,Tabela1[[#This Row],[Količina]],0)</f>
        <v>0</v>
      </c>
      <c r="M1912" s="139">
        <f>Tabela1[[#This Row],[Cena za enoto]]</f>
        <v>0</v>
      </c>
      <c r="N1912" s="139">
        <f t="shared" si="123"/>
        <v>0</v>
      </c>
    </row>
    <row r="1913" spans="1:14" s="143" customFormat="1">
      <c r="A1913" s="139">
        <v>1907</v>
      </c>
      <c r="B1913" s="98"/>
      <c r="C1913" s="132">
        <f>IF(H1913&lt;&gt;"",COUNTA($H$12:H1913),"")</f>
        <v>1027</v>
      </c>
      <c r="D1913" s="15" t="s">
        <v>198</v>
      </c>
      <c r="E1913" s="131" t="s">
        <v>1385</v>
      </c>
      <c r="F1913" s="83" t="s">
        <v>10</v>
      </c>
      <c r="G1913" s="16">
        <v>1</v>
      </c>
      <c r="H1913" s="169">
        <v>0</v>
      </c>
      <c r="I1913" s="177">
        <f>IF(ISNUMBER(G1913),ROUND(G1913*H1913,2),"")</f>
        <v>0</v>
      </c>
      <c r="J1913" s="42"/>
      <c r="K1913" s="141">
        <f>Tabela1[[#This Row],[Količina]]-Tabela1[[#This Row],[Cena skupaj]]</f>
        <v>1</v>
      </c>
      <c r="L1913" s="162">
        <f>IF(Tabela1[[#This Row],[Cena za enoto]]=1,Tabela1[[#This Row],[Količina]],0)</f>
        <v>0</v>
      </c>
      <c r="M1913" s="139">
        <f>Tabela1[[#This Row],[Cena za enoto]]</f>
        <v>0</v>
      </c>
      <c r="N1913" s="139">
        <f t="shared" si="123"/>
        <v>0</v>
      </c>
    </row>
    <row r="1914" spans="1:14" s="147" customFormat="1">
      <c r="A1914" s="145">
        <v>1908</v>
      </c>
      <c r="B1914" s="100"/>
      <c r="C1914" s="190" t="str">
        <f>IF(H1914&lt;&gt;"",COUNTA($H$12:H1914),"")</f>
        <v/>
      </c>
      <c r="D1914" s="44"/>
      <c r="E1914" s="205" t="s">
        <v>1386</v>
      </c>
      <c r="F1914" s="83" t="s">
        <v>10</v>
      </c>
      <c r="G1914" s="115">
        <v>1</v>
      </c>
      <c r="H1914" s="159"/>
      <c r="I1914" s="159"/>
      <c r="J1914" s="134"/>
      <c r="K1914" s="141"/>
      <c r="L1914" s="162">
        <f>IF(Tabela1[[#This Row],[Cena za enoto]]=1,Tabela1[[#This Row],[Količina]],0)</f>
        <v>0</v>
      </c>
      <c r="M1914" s="139">
        <f>Tabela1[[#This Row],[Cena za enoto]]</f>
        <v>0</v>
      </c>
      <c r="N1914" s="139">
        <f t="shared" si="123"/>
        <v>0</v>
      </c>
    </row>
    <row r="1915" spans="1:14" s="147" customFormat="1">
      <c r="A1915" s="145">
        <v>1909</v>
      </c>
      <c r="B1915" s="100"/>
      <c r="C1915" s="190" t="str">
        <f>IF(H1915&lt;&gt;"",COUNTA($H$12:H1915),"")</f>
        <v/>
      </c>
      <c r="D1915" s="44"/>
      <c r="E1915" s="205" t="s">
        <v>1387</v>
      </c>
      <c r="F1915" s="83" t="s">
        <v>10</v>
      </c>
      <c r="G1915" s="115">
        <v>1</v>
      </c>
      <c r="H1915" s="159"/>
      <c r="I1915" s="159"/>
      <c r="J1915" s="134"/>
      <c r="K1915" s="141"/>
      <c r="L1915" s="162">
        <f>IF(Tabela1[[#This Row],[Cena za enoto]]=1,Tabela1[[#This Row],[Količina]],0)</f>
        <v>0</v>
      </c>
      <c r="M1915" s="139">
        <f>Tabela1[[#This Row],[Cena za enoto]]</f>
        <v>0</v>
      </c>
      <c r="N1915" s="139">
        <f t="shared" si="123"/>
        <v>0</v>
      </c>
    </row>
    <row r="1916" spans="1:14" s="147" customFormat="1">
      <c r="A1916" s="145">
        <v>1910</v>
      </c>
      <c r="B1916" s="100"/>
      <c r="C1916" s="190" t="str">
        <f>IF(H1916&lt;&gt;"",COUNTA($H$12:H1916),"")</f>
        <v/>
      </c>
      <c r="D1916" s="44"/>
      <c r="E1916" s="205" t="s">
        <v>1371</v>
      </c>
      <c r="F1916" s="83" t="s">
        <v>10</v>
      </c>
      <c r="G1916" s="115">
        <v>1</v>
      </c>
      <c r="H1916" s="159"/>
      <c r="I1916" s="159"/>
      <c r="J1916" s="134"/>
      <c r="K1916" s="141"/>
      <c r="L1916" s="162">
        <f>IF(Tabela1[[#This Row],[Cena za enoto]]=1,Tabela1[[#This Row],[Količina]],0)</f>
        <v>0</v>
      </c>
      <c r="M1916" s="139">
        <f>Tabela1[[#This Row],[Cena za enoto]]</f>
        <v>0</v>
      </c>
      <c r="N1916" s="139">
        <f t="shared" si="123"/>
        <v>0</v>
      </c>
    </row>
    <row r="1917" spans="1:14" s="147" customFormat="1">
      <c r="A1917" s="145">
        <v>1911</v>
      </c>
      <c r="B1917" s="100"/>
      <c r="C1917" s="190" t="str">
        <f>IF(H1917&lt;&gt;"",COUNTA($H$12:H1917),"")</f>
        <v/>
      </c>
      <c r="D1917" s="44"/>
      <c r="E1917" s="205" t="s">
        <v>1372</v>
      </c>
      <c r="F1917" s="83" t="s">
        <v>10</v>
      </c>
      <c r="G1917" s="115">
        <v>1</v>
      </c>
      <c r="H1917" s="159"/>
      <c r="I1917" s="159"/>
      <c r="J1917" s="134"/>
      <c r="K1917" s="141"/>
      <c r="L1917" s="162">
        <f>IF(Tabela1[[#This Row],[Cena za enoto]]=1,Tabela1[[#This Row],[Količina]],0)</f>
        <v>0</v>
      </c>
      <c r="M1917" s="139">
        <f>Tabela1[[#This Row],[Cena za enoto]]</f>
        <v>0</v>
      </c>
      <c r="N1917" s="139">
        <f t="shared" si="123"/>
        <v>0</v>
      </c>
    </row>
    <row r="1918" spans="1:14" s="147" customFormat="1">
      <c r="A1918" s="145">
        <v>1912</v>
      </c>
      <c r="B1918" s="100"/>
      <c r="C1918" s="190" t="str">
        <f>IF(H1918&lt;&gt;"",COUNTA($H$12:H1918),"")</f>
        <v/>
      </c>
      <c r="D1918" s="44"/>
      <c r="E1918" s="205" t="s">
        <v>1388</v>
      </c>
      <c r="F1918" s="83" t="s">
        <v>10</v>
      </c>
      <c r="G1918" s="115">
        <v>1</v>
      </c>
      <c r="H1918" s="159"/>
      <c r="I1918" s="159"/>
      <c r="J1918" s="134"/>
      <c r="K1918" s="141"/>
      <c r="L1918" s="162">
        <f>IF(Tabela1[[#This Row],[Cena za enoto]]=1,Tabela1[[#This Row],[Količina]],0)</f>
        <v>0</v>
      </c>
      <c r="M1918" s="139">
        <f>Tabela1[[#This Row],[Cena za enoto]]</f>
        <v>0</v>
      </c>
      <c r="N1918" s="139">
        <f t="shared" si="123"/>
        <v>0</v>
      </c>
    </row>
    <row r="1919" spans="1:14" s="147" customFormat="1">
      <c r="A1919" s="145">
        <v>1913</v>
      </c>
      <c r="B1919" s="100"/>
      <c r="C1919" s="190" t="str">
        <f>IF(H1919&lt;&gt;"",COUNTA($H$12:H1919),"")</f>
        <v/>
      </c>
      <c r="D1919" s="44"/>
      <c r="E1919" s="205" t="s">
        <v>1389</v>
      </c>
      <c r="F1919" s="83" t="s">
        <v>10</v>
      </c>
      <c r="G1919" s="115">
        <v>1</v>
      </c>
      <c r="H1919" s="159"/>
      <c r="I1919" s="159"/>
      <c r="J1919" s="134"/>
      <c r="K1919" s="141"/>
      <c r="L1919" s="162">
        <f>IF(Tabela1[[#This Row],[Cena za enoto]]=1,Tabela1[[#This Row],[Količina]],0)</f>
        <v>0</v>
      </c>
      <c r="M1919" s="139">
        <f>Tabela1[[#This Row],[Cena za enoto]]</f>
        <v>0</v>
      </c>
      <c r="N1919" s="139">
        <f t="shared" si="123"/>
        <v>0</v>
      </c>
    </row>
    <row r="1920" spans="1:14" s="147" customFormat="1" ht="22.5">
      <c r="A1920" s="145">
        <v>1914</v>
      </c>
      <c r="B1920" s="100"/>
      <c r="C1920" s="190" t="str">
        <f>IF(H1920&lt;&gt;"",COUNTA($H$12:H1920),"")</f>
        <v/>
      </c>
      <c r="D1920" s="44"/>
      <c r="E1920" s="205" t="s">
        <v>1390</v>
      </c>
      <c r="F1920" s="83" t="s">
        <v>10</v>
      </c>
      <c r="G1920" s="115">
        <v>1</v>
      </c>
      <c r="H1920" s="159"/>
      <c r="I1920" s="159"/>
      <c r="J1920" s="134"/>
      <c r="K1920" s="141"/>
      <c r="L1920" s="162">
        <f>IF(Tabela1[[#This Row],[Cena za enoto]]=1,Tabela1[[#This Row],[Količina]],0)</f>
        <v>0</v>
      </c>
      <c r="M1920" s="139">
        <f>Tabela1[[#This Row],[Cena za enoto]]</f>
        <v>0</v>
      </c>
      <c r="N1920" s="139">
        <f t="shared" si="123"/>
        <v>0</v>
      </c>
    </row>
    <row r="1921" spans="1:14" s="147" customFormat="1">
      <c r="A1921" s="145">
        <v>1915</v>
      </c>
      <c r="B1921" s="100"/>
      <c r="C1921" s="190" t="str">
        <f>IF(H1921&lt;&gt;"",COUNTA($H$12:H1921),"")</f>
        <v/>
      </c>
      <c r="D1921" s="44"/>
      <c r="E1921" s="205" t="s">
        <v>1391</v>
      </c>
      <c r="F1921" s="83" t="s">
        <v>10</v>
      </c>
      <c r="G1921" s="115">
        <v>2</v>
      </c>
      <c r="H1921" s="159"/>
      <c r="I1921" s="159"/>
      <c r="J1921" s="134"/>
      <c r="K1921" s="141"/>
      <c r="L1921" s="162">
        <f>IF(Tabela1[[#This Row],[Cena za enoto]]=1,Tabela1[[#This Row],[Količina]],0)</f>
        <v>0</v>
      </c>
      <c r="M1921" s="139">
        <f>Tabela1[[#This Row],[Cena za enoto]]</f>
        <v>0</v>
      </c>
      <c r="N1921" s="139">
        <f t="shared" si="123"/>
        <v>0</v>
      </c>
    </row>
    <row r="1922" spans="1:14" s="147" customFormat="1">
      <c r="A1922" s="145">
        <v>1916</v>
      </c>
      <c r="B1922" s="100"/>
      <c r="C1922" s="190" t="str">
        <f>IF(H1922&lt;&gt;"",COUNTA($H$12:H1922),"")</f>
        <v/>
      </c>
      <c r="D1922" s="44"/>
      <c r="E1922" s="205" t="s">
        <v>1392</v>
      </c>
      <c r="F1922" s="83" t="s">
        <v>10</v>
      </c>
      <c r="G1922" s="115">
        <v>2</v>
      </c>
      <c r="H1922" s="159"/>
      <c r="I1922" s="159"/>
      <c r="J1922" s="134"/>
      <c r="K1922" s="141"/>
      <c r="L1922" s="162">
        <f>IF(Tabela1[[#This Row],[Cena za enoto]]=1,Tabela1[[#This Row],[Količina]],0)</f>
        <v>0</v>
      </c>
      <c r="M1922" s="139">
        <f>Tabela1[[#This Row],[Cena za enoto]]</f>
        <v>0</v>
      </c>
      <c r="N1922" s="139">
        <f t="shared" si="123"/>
        <v>0</v>
      </c>
    </row>
    <row r="1923" spans="1:14" s="147" customFormat="1">
      <c r="A1923" s="145">
        <v>1917</v>
      </c>
      <c r="B1923" s="100"/>
      <c r="C1923" s="190" t="str">
        <f>IF(H1923&lt;&gt;"",COUNTA($H$12:H1923),"")</f>
        <v/>
      </c>
      <c r="D1923" s="44"/>
      <c r="E1923" s="205" t="s">
        <v>1393</v>
      </c>
      <c r="F1923" s="83" t="s">
        <v>10</v>
      </c>
      <c r="G1923" s="115">
        <v>4</v>
      </c>
      <c r="H1923" s="159"/>
      <c r="I1923" s="159"/>
      <c r="J1923" s="134"/>
      <c r="K1923" s="141"/>
      <c r="L1923" s="162">
        <f>IF(Tabela1[[#This Row],[Cena za enoto]]=1,Tabela1[[#This Row],[Količina]],0)</f>
        <v>0</v>
      </c>
      <c r="M1923" s="139">
        <f>Tabela1[[#This Row],[Cena za enoto]]</f>
        <v>0</v>
      </c>
      <c r="N1923" s="139">
        <f t="shared" si="123"/>
        <v>0</v>
      </c>
    </row>
    <row r="1924" spans="1:14" s="147" customFormat="1">
      <c r="A1924" s="145">
        <v>1918</v>
      </c>
      <c r="B1924" s="100"/>
      <c r="C1924" s="190" t="str">
        <f>IF(H1924&lt;&gt;"",COUNTA($H$12:H1924),"")</f>
        <v/>
      </c>
      <c r="D1924" s="44"/>
      <c r="E1924" s="205" t="s">
        <v>1394</v>
      </c>
      <c r="F1924" s="83" t="s">
        <v>10</v>
      </c>
      <c r="G1924" s="115">
        <v>4</v>
      </c>
      <c r="H1924" s="159"/>
      <c r="I1924" s="159"/>
      <c r="J1924" s="134"/>
      <c r="K1924" s="141"/>
      <c r="L1924" s="162">
        <f>IF(Tabela1[[#This Row],[Cena za enoto]]=1,Tabela1[[#This Row],[Količina]],0)</f>
        <v>0</v>
      </c>
      <c r="M1924" s="139">
        <f>Tabela1[[#This Row],[Cena za enoto]]</f>
        <v>0</v>
      </c>
      <c r="N1924" s="139">
        <f t="shared" si="123"/>
        <v>0</v>
      </c>
    </row>
    <row r="1925" spans="1:14" s="147" customFormat="1">
      <c r="A1925" s="145">
        <v>1919</v>
      </c>
      <c r="B1925" s="100"/>
      <c r="C1925" s="190" t="str">
        <f>IF(H1925&lt;&gt;"",COUNTA($H$12:H1925),"")</f>
        <v/>
      </c>
      <c r="D1925" s="44"/>
      <c r="E1925" s="205" t="s">
        <v>1395</v>
      </c>
      <c r="F1925" s="83" t="s">
        <v>10</v>
      </c>
      <c r="G1925" s="115">
        <v>1</v>
      </c>
      <c r="H1925" s="159"/>
      <c r="I1925" s="159"/>
      <c r="J1925" s="134"/>
      <c r="K1925" s="141"/>
      <c r="L1925" s="162">
        <f>IF(Tabela1[[#This Row],[Cena za enoto]]=1,Tabela1[[#This Row],[Količina]],0)</f>
        <v>0</v>
      </c>
      <c r="M1925" s="139">
        <f>Tabela1[[#This Row],[Cena za enoto]]</f>
        <v>0</v>
      </c>
      <c r="N1925" s="139">
        <f t="shared" si="123"/>
        <v>0</v>
      </c>
    </row>
    <row r="1926" spans="1:14" s="147" customFormat="1">
      <c r="A1926" s="145">
        <v>1920</v>
      </c>
      <c r="B1926" s="100"/>
      <c r="C1926" s="190" t="str">
        <f>IF(H1926&lt;&gt;"",COUNTA($H$12:H1926),"")</f>
        <v/>
      </c>
      <c r="D1926" s="44"/>
      <c r="E1926" s="205" t="s">
        <v>1396</v>
      </c>
      <c r="F1926" s="83" t="s">
        <v>10</v>
      </c>
      <c r="G1926" s="115">
        <v>4</v>
      </c>
      <c r="H1926" s="159"/>
      <c r="I1926" s="159"/>
      <c r="J1926" s="134"/>
      <c r="K1926" s="141"/>
      <c r="L1926" s="162">
        <f>IF(Tabela1[[#This Row],[Cena za enoto]]=1,Tabela1[[#This Row],[Količina]],0)</f>
        <v>0</v>
      </c>
      <c r="M1926" s="139">
        <f>Tabela1[[#This Row],[Cena za enoto]]</f>
        <v>0</v>
      </c>
      <c r="N1926" s="139">
        <f t="shared" si="123"/>
        <v>0</v>
      </c>
    </row>
    <row r="1927" spans="1:14" s="147" customFormat="1">
      <c r="A1927" s="145">
        <v>1921</v>
      </c>
      <c r="B1927" s="100"/>
      <c r="C1927" s="190" t="str">
        <f>IF(H1927&lt;&gt;"",COUNTA($H$12:H1927),"")</f>
        <v/>
      </c>
      <c r="D1927" s="44"/>
      <c r="E1927" s="205" t="s">
        <v>1397</v>
      </c>
      <c r="F1927" s="83" t="s">
        <v>10</v>
      </c>
      <c r="G1927" s="115">
        <v>4</v>
      </c>
      <c r="H1927" s="159"/>
      <c r="I1927" s="159"/>
      <c r="J1927" s="134"/>
      <c r="K1927" s="141"/>
      <c r="L1927" s="162">
        <f>IF(Tabela1[[#This Row],[Cena za enoto]]=1,Tabela1[[#This Row],[Količina]],0)</f>
        <v>0</v>
      </c>
      <c r="M1927" s="139">
        <f>Tabela1[[#This Row],[Cena za enoto]]</f>
        <v>0</v>
      </c>
      <c r="N1927" s="139">
        <f t="shared" si="123"/>
        <v>0</v>
      </c>
    </row>
    <row r="1928" spans="1:14" s="147" customFormat="1">
      <c r="A1928" s="145">
        <v>1922</v>
      </c>
      <c r="B1928" s="100"/>
      <c r="C1928" s="190" t="str">
        <f>IF(H1928&lt;&gt;"",COUNTA($H$12:H1928),"")</f>
        <v/>
      </c>
      <c r="D1928" s="44"/>
      <c r="E1928" s="205" t="s">
        <v>1398</v>
      </c>
      <c r="F1928" s="83" t="s">
        <v>10</v>
      </c>
      <c r="G1928" s="115">
        <v>1</v>
      </c>
      <c r="H1928" s="159"/>
      <c r="I1928" s="159"/>
      <c r="J1928" s="134"/>
      <c r="K1928" s="141"/>
      <c r="L1928" s="162">
        <f>IF(Tabela1[[#This Row],[Cena za enoto]]=1,Tabela1[[#This Row],[Količina]],0)</f>
        <v>0</v>
      </c>
      <c r="M1928" s="139">
        <f>Tabela1[[#This Row],[Cena za enoto]]</f>
        <v>0</v>
      </c>
      <c r="N1928" s="139">
        <f t="shared" si="123"/>
        <v>0</v>
      </c>
    </row>
    <row r="1929" spans="1:14" s="147" customFormat="1">
      <c r="A1929" s="145">
        <v>1923</v>
      </c>
      <c r="B1929" s="100"/>
      <c r="C1929" s="190" t="str">
        <f>IF(H1929&lt;&gt;"",COUNTA($H$12:H1929),"")</f>
        <v/>
      </c>
      <c r="D1929" s="44"/>
      <c r="E1929" s="205" t="s">
        <v>1399</v>
      </c>
      <c r="F1929" s="83" t="s">
        <v>10</v>
      </c>
      <c r="G1929" s="115">
        <v>1</v>
      </c>
      <c r="H1929" s="159"/>
      <c r="I1929" s="159"/>
      <c r="J1929" s="134"/>
      <c r="K1929" s="141"/>
      <c r="L1929" s="162">
        <f>IF(Tabela1[[#This Row],[Cena za enoto]]=1,Tabela1[[#This Row],[Količina]],0)</f>
        <v>0</v>
      </c>
      <c r="M1929" s="139">
        <f>Tabela1[[#This Row],[Cena za enoto]]</f>
        <v>0</v>
      </c>
      <c r="N1929" s="139">
        <f t="shared" si="123"/>
        <v>0</v>
      </c>
    </row>
    <row r="1930" spans="1:14" s="147" customFormat="1">
      <c r="A1930" s="145">
        <v>1924</v>
      </c>
      <c r="B1930" s="100"/>
      <c r="C1930" s="190" t="str">
        <f>IF(H1930&lt;&gt;"",COUNTA($H$12:H1930),"")</f>
        <v/>
      </c>
      <c r="D1930" s="44"/>
      <c r="E1930" s="205" t="s">
        <v>1400</v>
      </c>
      <c r="F1930" s="83" t="s">
        <v>10</v>
      </c>
      <c r="G1930" s="115">
        <v>1</v>
      </c>
      <c r="H1930" s="159"/>
      <c r="I1930" s="159"/>
      <c r="J1930" s="134"/>
      <c r="K1930" s="141"/>
      <c r="L1930" s="162">
        <f>IF(Tabela1[[#This Row],[Cena za enoto]]=1,Tabela1[[#This Row],[Količina]],0)</f>
        <v>0</v>
      </c>
      <c r="M1930" s="139">
        <f>Tabela1[[#This Row],[Cena za enoto]]</f>
        <v>0</v>
      </c>
      <c r="N1930" s="139">
        <f t="shared" si="123"/>
        <v>0</v>
      </c>
    </row>
    <row r="1931" spans="1:14" s="147" customFormat="1">
      <c r="A1931" s="145">
        <v>1925</v>
      </c>
      <c r="B1931" s="100"/>
      <c r="C1931" s="190" t="str">
        <f>IF(H1931&lt;&gt;"",COUNTA($H$12:H1931),"")</f>
        <v/>
      </c>
      <c r="D1931" s="44"/>
      <c r="E1931" s="205" t="s">
        <v>1401</v>
      </c>
      <c r="F1931" s="83" t="s">
        <v>10</v>
      </c>
      <c r="G1931" s="115">
        <v>1</v>
      </c>
      <c r="H1931" s="159"/>
      <c r="I1931" s="159"/>
      <c r="J1931" s="134"/>
      <c r="K1931" s="141"/>
      <c r="L1931" s="162">
        <f>IF(Tabela1[[#This Row],[Cena za enoto]]=1,Tabela1[[#This Row],[Količina]],0)</f>
        <v>0</v>
      </c>
      <c r="M1931" s="139">
        <f>Tabela1[[#This Row],[Cena za enoto]]</f>
        <v>0</v>
      </c>
      <c r="N1931" s="139">
        <f t="shared" si="123"/>
        <v>0</v>
      </c>
    </row>
    <row r="1932" spans="1:14" s="147" customFormat="1">
      <c r="A1932" s="145">
        <v>1926</v>
      </c>
      <c r="B1932" s="100"/>
      <c r="C1932" s="190" t="str">
        <f>IF(H1932&lt;&gt;"",COUNTA($H$12:H1932),"")</f>
        <v/>
      </c>
      <c r="D1932" s="44"/>
      <c r="E1932" s="205" t="s">
        <v>1402</v>
      </c>
      <c r="F1932" s="83" t="s">
        <v>10</v>
      </c>
      <c r="G1932" s="115">
        <v>1</v>
      </c>
      <c r="H1932" s="159"/>
      <c r="I1932" s="159"/>
      <c r="J1932" s="134"/>
      <c r="K1932" s="141"/>
      <c r="L1932" s="162">
        <f>IF(Tabela1[[#This Row],[Cena za enoto]]=1,Tabela1[[#This Row],[Količina]],0)</f>
        <v>0</v>
      </c>
      <c r="M1932" s="139">
        <f>Tabela1[[#This Row],[Cena za enoto]]</f>
        <v>0</v>
      </c>
      <c r="N1932" s="139">
        <f t="shared" si="123"/>
        <v>0</v>
      </c>
    </row>
    <row r="1933" spans="1:14" s="147" customFormat="1">
      <c r="A1933" s="145">
        <v>1927</v>
      </c>
      <c r="B1933" s="100"/>
      <c r="C1933" s="190" t="str">
        <f>IF(H1933&lt;&gt;"",COUNTA($H$12:H1933),"")</f>
        <v/>
      </c>
      <c r="D1933" s="44"/>
      <c r="E1933" s="205" t="s">
        <v>1403</v>
      </c>
      <c r="F1933" s="83" t="s">
        <v>10</v>
      </c>
      <c r="G1933" s="115">
        <v>1</v>
      </c>
      <c r="H1933" s="159"/>
      <c r="I1933" s="159"/>
      <c r="J1933" s="134"/>
      <c r="K1933" s="141"/>
      <c r="L1933" s="162">
        <f>IF(Tabela1[[#This Row],[Cena za enoto]]=1,Tabela1[[#This Row],[Količina]],0)</f>
        <v>0</v>
      </c>
      <c r="M1933" s="139">
        <f>Tabela1[[#This Row],[Cena za enoto]]</f>
        <v>0</v>
      </c>
      <c r="N1933" s="139">
        <f t="shared" si="123"/>
        <v>0</v>
      </c>
    </row>
    <row r="1934" spans="1:14" s="147" customFormat="1">
      <c r="A1934" s="145">
        <v>1928</v>
      </c>
      <c r="B1934" s="100"/>
      <c r="C1934" s="190" t="str">
        <f>IF(H1934&lt;&gt;"",COUNTA($H$12:H1934),"")</f>
        <v/>
      </c>
      <c r="D1934" s="44"/>
      <c r="E1934" s="205" t="s">
        <v>1404</v>
      </c>
      <c r="F1934" s="83" t="s">
        <v>10</v>
      </c>
      <c r="G1934" s="115">
        <v>3</v>
      </c>
      <c r="H1934" s="159"/>
      <c r="I1934" s="159"/>
      <c r="J1934" s="134"/>
      <c r="K1934" s="141"/>
      <c r="L1934" s="162">
        <f>IF(Tabela1[[#This Row],[Cena za enoto]]=1,Tabela1[[#This Row],[Količina]],0)</f>
        <v>0</v>
      </c>
      <c r="M1934" s="139">
        <f>Tabela1[[#This Row],[Cena za enoto]]</f>
        <v>0</v>
      </c>
      <c r="N1934" s="139">
        <f t="shared" ref="N1934:N1997" si="126">L1934*M1934</f>
        <v>0</v>
      </c>
    </row>
    <row r="1935" spans="1:14" s="147" customFormat="1">
      <c r="A1935" s="145">
        <v>1929</v>
      </c>
      <c r="B1935" s="100"/>
      <c r="C1935" s="190" t="str">
        <f>IF(H1935&lt;&gt;"",COUNTA($H$12:H1935),"")</f>
        <v/>
      </c>
      <c r="D1935" s="44"/>
      <c r="E1935" s="205" t="s">
        <v>1405</v>
      </c>
      <c r="F1935" s="83" t="s">
        <v>10</v>
      </c>
      <c r="G1935" s="115">
        <v>1</v>
      </c>
      <c r="H1935" s="159"/>
      <c r="I1935" s="159"/>
      <c r="J1935" s="134"/>
      <c r="K1935" s="141"/>
      <c r="L1935" s="162">
        <f>IF(Tabela1[[#This Row],[Cena za enoto]]=1,Tabela1[[#This Row],[Količina]],0)</f>
        <v>0</v>
      </c>
      <c r="M1935" s="139">
        <f>Tabela1[[#This Row],[Cena za enoto]]</f>
        <v>0</v>
      </c>
      <c r="N1935" s="139">
        <f t="shared" si="126"/>
        <v>0</v>
      </c>
    </row>
    <row r="1936" spans="1:14" s="147" customFormat="1">
      <c r="A1936" s="145">
        <v>1930</v>
      </c>
      <c r="B1936" s="100"/>
      <c r="C1936" s="190" t="str">
        <f>IF(H1936&lt;&gt;"",COUNTA($H$12:H1936),"")</f>
        <v/>
      </c>
      <c r="D1936" s="44"/>
      <c r="E1936" s="205" t="s">
        <v>1406</v>
      </c>
      <c r="F1936" s="83" t="s">
        <v>10</v>
      </c>
      <c r="G1936" s="115">
        <v>8</v>
      </c>
      <c r="H1936" s="159"/>
      <c r="I1936" s="159"/>
      <c r="J1936" s="134"/>
      <c r="K1936" s="141"/>
      <c r="L1936" s="162">
        <f>IF(Tabela1[[#This Row],[Cena za enoto]]=1,Tabela1[[#This Row],[Količina]],0)</f>
        <v>0</v>
      </c>
      <c r="M1936" s="139">
        <f>Tabela1[[#This Row],[Cena za enoto]]</f>
        <v>0</v>
      </c>
      <c r="N1936" s="139">
        <f t="shared" si="126"/>
        <v>0</v>
      </c>
    </row>
    <row r="1937" spans="1:14" s="147" customFormat="1">
      <c r="A1937" s="145">
        <v>1931</v>
      </c>
      <c r="B1937" s="100"/>
      <c r="C1937" s="190" t="str">
        <f>IF(H1937&lt;&gt;"",COUNTA($H$12:H1937),"")</f>
        <v/>
      </c>
      <c r="D1937" s="44"/>
      <c r="E1937" s="205" t="s">
        <v>1407</v>
      </c>
      <c r="F1937" s="83" t="s">
        <v>10</v>
      </c>
      <c r="G1937" s="115">
        <v>8</v>
      </c>
      <c r="H1937" s="159"/>
      <c r="I1937" s="159"/>
      <c r="J1937" s="134"/>
      <c r="K1937" s="141"/>
      <c r="L1937" s="162">
        <f>IF(Tabela1[[#This Row],[Cena za enoto]]=1,Tabela1[[#This Row],[Količina]],0)</f>
        <v>0</v>
      </c>
      <c r="M1937" s="139">
        <f>Tabela1[[#This Row],[Cena za enoto]]</f>
        <v>0</v>
      </c>
      <c r="N1937" s="139">
        <f t="shared" si="126"/>
        <v>0</v>
      </c>
    </row>
    <row r="1938" spans="1:14" s="147" customFormat="1">
      <c r="A1938" s="145">
        <v>1932</v>
      </c>
      <c r="B1938" s="100"/>
      <c r="C1938" s="190" t="str">
        <f>IF(H1938&lt;&gt;"",COUNTA($H$12:H1938),"")</f>
        <v/>
      </c>
      <c r="D1938" s="44"/>
      <c r="E1938" s="205" t="s">
        <v>1408</v>
      </c>
      <c r="F1938" s="83" t="s">
        <v>10</v>
      </c>
      <c r="G1938" s="115">
        <v>12</v>
      </c>
      <c r="H1938" s="159"/>
      <c r="I1938" s="159"/>
      <c r="J1938" s="134"/>
      <c r="K1938" s="141"/>
      <c r="L1938" s="162">
        <f>IF(Tabela1[[#This Row],[Cena za enoto]]=1,Tabela1[[#This Row],[Količina]],0)</f>
        <v>0</v>
      </c>
      <c r="M1938" s="139">
        <f>Tabela1[[#This Row],[Cena za enoto]]</f>
        <v>0</v>
      </c>
      <c r="N1938" s="139">
        <f t="shared" si="126"/>
        <v>0</v>
      </c>
    </row>
    <row r="1939" spans="1:14" s="147" customFormat="1">
      <c r="A1939" s="145">
        <v>1933</v>
      </c>
      <c r="B1939" s="100"/>
      <c r="C1939" s="190" t="str">
        <f>IF(H1939&lt;&gt;"",COUNTA($H$12:H1939),"")</f>
        <v/>
      </c>
      <c r="D1939" s="44"/>
      <c r="E1939" s="205" t="s">
        <v>1382</v>
      </c>
      <c r="F1939" s="83" t="s">
        <v>10</v>
      </c>
      <c r="G1939" s="115">
        <v>1</v>
      </c>
      <c r="H1939" s="159"/>
      <c r="I1939" s="159"/>
      <c r="J1939" s="134"/>
      <c r="K1939" s="141"/>
      <c r="L1939" s="162">
        <f>IF(Tabela1[[#This Row],[Cena za enoto]]=1,Tabela1[[#This Row],[Količina]],0)</f>
        <v>0</v>
      </c>
      <c r="M1939" s="139">
        <f>Tabela1[[#This Row],[Cena za enoto]]</f>
        <v>0</v>
      </c>
      <c r="N1939" s="139">
        <f t="shared" si="126"/>
        <v>0</v>
      </c>
    </row>
    <row r="1940" spans="1:14" s="147" customFormat="1">
      <c r="A1940" s="145">
        <v>1934</v>
      </c>
      <c r="B1940" s="100"/>
      <c r="C1940" s="190" t="str">
        <f>IF(H1940&lt;&gt;"",COUNTA($H$12:H1940),"")</f>
        <v/>
      </c>
      <c r="D1940" s="44"/>
      <c r="E1940" s="205" t="s">
        <v>1409</v>
      </c>
      <c r="F1940" s="83" t="s">
        <v>10</v>
      </c>
      <c r="G1940" s="115">
        <v>2</v>
      </c>
      <c r="H1940" s="159"/>
      <c r="I1940" s="159"/>
      <c r="J1940" s="134"/>
      <c r="K1940" s="141"/>
      <c r="L1940" s="162">
        <f>IF(Tabela1[[#This Row],[Cena za enoto]]=1,Tabela1[[#This Row],[Količina]],0)</f>
        <v>0</v>
      </c>
      <c r="M1940" s="139">
        <f>Tabela1[[#This Row],[Cena za enoto]]</f>
        <v>0</v>
      </c>
      <c r="N1940" s="139">
        <f t="shared" si="126"/>
        <v>0</v>
      </c>
    </row>
    <row r="1941" spans="1:14" s="147" customFormat="1">
      <c r="A1941" s="145">
        <v>1935</v>
      </c>
      <c r="B1941" s="100"/>
      <c r="C1941" s="190" t="str">
        <f>IF(H1941&lt;&gt;"",COUNTA($H$12:H1941),"")</f>
        <v/>
      </c>
      <c r="D1941" s="44"/>
      <c r="E1941" s="205" t="s">
        <v>1410</v>
      </c>
      <c r="F1941" s="83" t="s">
        <v>10</v>
      </c>
      <c r="G1941" s="115">
        <v>10</v>
      </c>
      <c r="H1941" s="159"/>
      <c r="I1941" s="159"/>
      <c r="J1941" s="134"/>
      <c r="K1941" s="141"/>
      <c r="L1941" s="162">
        <f>IF(Tabela1[[#This Row],[Cena za enoto]]=1,Tabela1[[#This Row],[Količina]],0)</f>
        <v>0</v>
      </c>
      <c r="M1941" s="139">
        <f>Tabela1[[#This Row],[Cena za enoto]]</f>
        <v>0</v>
      </c>
      <c r="N1941" s="139">
        <f t="shared" si="126"/>
        <v>0</v>
      </c>
    </row>
    <row r="1942" spans="1:14" s="147" customFormat="1">
      <c r="A1942" s="145">
        <v>1936</v>
      </c>
      <c r="B1942" s="100"/>
      <c r="C1942" s="190" t="str">
        <f>IF(H1942&lt;&gt;"",COUNTA($H$12:H1942),"")</f>
        <v/>
      </c>
      <c r="D1942" s="44"/>
      <c r="E1942" s="205" t="s">
        <v>1411</v>
      </c>
      <c r="F1942" s="83" t="s">
        <v>5</v>
      </c>
      <c r="G1942" s="115">
        <v>1</v>
      </c>
      <c r="H1942" s="159"/>
      <c r="I1942" s="159"/>
      <c r="J1942" s="134"/>
      <c r="K1942" s="141"/>
      <c r="L1942" s="162">
        <f>IF(Tabela1[[#This Row],[Cena za enoto]]=1,Tabela1[[#This Row],[Količina]],0)</f>
        <v>0</v>
      </c>
      <c r="M1942" s="139">
        <f>Tabela1[[#This Row],[Cena za enoto]]</f>
        <v>0</v>
      </c>
      <c r="N1942" s="139">
        <f t="shared" si="126"/>
        <v>0</v>
      </c>
    </row>
    <row r="1943" spans="1:14" s="143" customFormat="1">
      <c r="A1943" s="139">
        <v>1937</v>
      </c>
      <c r="B1943" s="99"/>
      <c r="C1943" s="194">
        <f>IF(H1943&lt;&gt;"",COUNTA($H$12:H1943),"")</f>
        <v>1028</v>
      </c>
      <c r="D1943" s="15" t="s">
        <v>199</v>
      </c>
      <c r="E1943" s="131" t="s">
        <v>1412</v>
      </c>
      <c r="F1943" s="83" t="s">
        <v>5</v>
      </c>
      <c r="G1943" s="16">
        <v>1</v>
      </c>
      <c r="H1943" s="169">
        <v>0</v>
      </c>
      <c r="I1943" s="177">
        <f>IF(ISNUMBER(G1943),ROUND(G1943*H1943,2),"")</f>
        <v>0</v>
      </c>
      <c r="J1943" s="42"/>
      <c r="K1943" s="141">
        <f>Tabela1[[#This Row],[Količina]]-Tabela1[[#This Row],[Cena skupaj]]</f>
        <v>1</v>
      </c>
      <c r="L1943" s="162">
        <f>IF(Tabela1[[#This Row],[Cena za enoto]]=1,Tabela1[[#This Row],[Količina]],0)</f>
        <v>0</v>
      </c>
      <c r="M1943" s="139">
        <f>Tabela1[[#This Row],[Cena za enoto]]</f>
        <v>0</v>
      </c>
      <c r="N1943" s="139">
        <f t="shared" si="126"/>
        <v>0</v>
      </c>
    </row>
    <row r="1944" spans="1:14" s="147" customFormat="1">
      <c r="A1944" s="145">
        <v>1938</v>
      </c>
      <c r="B1944" s="100"/>
      <c r="C1944" s="190" t="str">
        <f>IF(H1944&lt;&gt;"",COUNTA($H$12:H1944),"")</f>
        <v/>
      </c>
      <c r="D1944" s="44"/>
      <c r="E1944" s="205" t="s">
        <v>1386</v>
      </c>
      <c r="F1944" s="83" t="s">
        <v>10</v>
      </c>
      <c r="G1944" s="115">
        <v>1</v>
      </c>
      <c r="H1944" s="159"/>
      <c r="I1944" s="159"/>
      <c r="J1944" s="134"/>
      <c r="K1944" s="141"/>
      <c r="L1944" s="162">
        <f>IF(Tabela1[[#This Row],[Cena za enoto]]=1,Tabela1[[#This Row],[Količina]],0)</f>
        <v>0</v>
      </c>
      <c r="M1944" s="139">
        <f>Tabela1[[#This Row],[Cena za enoto]]</f>
        <v>0</v>
      </c>
      <c r="N1944" s="139">
        <f t="shared" si="126"/>
        <v>0</v>
      </c>
    </row>
    <row r="1945" spans="1:14" s="147" customFormat="1">
      <c r="A1945" s="145">
        <v>1939</v>
      </c>
      <c r="B1945" s="100"/>
      <c r="C1945" s="190" t="str">
        <f>IF(H1945&lt;&gt;"",COUNTA($H$12:H1945),"")</f>
        <v/>
      </c>
      <c r="D1945" s="44"/>
      <c r="E1945" s="205" t="s">
        <v>1387</v>
      </c>
      <c r="F1945" s="83" t="s">
        <v>10</v>
      </c>
      <c r="G1945" s="115">
        <v>1</v>
      </c>
      <c r="H1945" s="159"/>
      <c r="I1945" s="159"/>
      <c r="J1945" s="134"/>
      <c r="K1945" s="141"/>
      <c r="L1945" s="162">
        <f>IF(Tabela1[[#This Row],[Cena za enoto]]=1,Tabela1[[#This Row],[Količina]],0)</f>
        <v>0</v>
      </c>
      <c r="M1945" s="139">
        <f>Tabela1[[#This Row],[Cena za enoto]]</f>
        <v>0</v>
      </c>
      <c r="N1945" s="139">
        <f t="shared" si="126"/>
        <v>0</v>
      </c>
    </row>
    <row r="1946" spans="1:14" s="147" customFormat="1">
      <c r="A1946" s="145">
        <v>1940</v>
      </c>
      <c r="B1946" s="100"/>
      <c r="C1946" s="190" t="str">
        <f>IF(H1946&lt;&gt;"",COUNTA($H$12:H1946),"")</f>
        <v/>
      </c>
      <c r="D1946" s="44"/>
      <c r="E1946" s="205" t="s">
        <v>1371</v>
      </c>
      <c r="F1946" s="83" t="s">
        <v>10</v>
      </c>
      <c r="G1946" s="115">
        <v>1</v>
      </c>
      <c r="H1946" s="159"/>
      <c r="I1946" s="159"/>
      <c r="J1946" s="134"/>
      <c r="K1946" s="141"/>
      <c r="L1946" s="162">
        <f>IF(Tabela1[[#This Row],[Cena za enoto]]=1,Tabela1[[#This Row],[Količina]],0)</f>
        <v>0</v>
      </c>
      <c r="M1946" s="139">
        <f>Tabela1[[#This Row],[Cena za enoto]]</f>
        <v>0</v>
      </c>
      <c r="N1946" s="139">
        <f t="shared" si="126"/>
        <v>0</v>
      </c>
    </row>
    <row r="1947" spans="1:14" s="147" customFormat="1">
      <c r="A1947" s="145">
        <v>1941</v>
      </c>
      <c r="B1947" s="100"/>
      <c r="C1947" s="190" t="str">
        <f>IF(H1947&lt;&gt;"",COUNTA($H$12:H1947),"")</f>
        <v/>
      </c>
      <c r="D1947" s="44"/>
      <c r="E1947" s="205" t="s">
        <v>1372</v>
      </c>
      <c r="F1947" s="83" t="s">
        <v>10</v>
      </c>
      <c r="G1947" s="115">
        <v>1</v>
      </c>
      <c r="H1947" s="159"/>
      <c r="I1947" s="159"/>
      <c r="J1947" s="134"/>
      <c r="K1947" s="141"/>
      <c r="L1947" s="162">
        <f>IF(Tabela1[[#This Row],[Cena za enoto]]=1,Tabela1[[#This Row],[Količina]],0)</f>
        <v>0</v>
      </c>
      <c r="M1947" s="139">
        <f>Tabela1[[#This Row],[Cena za enoto]]</f>
        <v>0</v>
      </c>
      <c r="N1947" s="139">
        <f t="shared" si="126"/>
        <v>0</v>
      </c>
    </row>
    <row r="1948" spans="1:14" s="147" customFormat="1">
      <c r="A1948" s="145">
        <v>1942</v>
      </c>
      <c r="B1948" s="100"/>
      <c r="C1948" s="190" t="str">
        <f>IF(H1948&lt;&gt;"",COUNTA($H$12:H1948),"")</f>
        <v/>
      </c>
      <c r="D1948" s="44"/>
      <c r="E1948" s="205" t="s">
        <v>1388</v>
      </c>
      <c r="F1948" s="83" t="s">
        <v>10</v>
      </c>
      <c r="G1948" s="115">
        <v>1</v>
      </c>
      <c r="H1948" s="159"/>
      <c r="I1948" s="159"/>
      <c r="J1948" s="134"/>
      <c r="K1948" s="141"/>
      <c r="L1948" s="162">
        <f>IF(Tabela1[[#This Row],[Cena za enoto]]=1,Tabela1[[#This Row],[Količina]],0)</f>
        <v>0</v>
      </c>
      <c r="M1948" s="139">
        <f>Tabela1[[#This Row],[Cena za enoto]]</f>
        <v>0</v>
      </c>
      <c r="N1948" s="139">
        <f t="shared" si="126"/>
        <v>0</v>
      </c>
    </row>
    <row r="1949" spans="1:14" s="147" customFormat="1">
      <c r="A1949" s="145">
        <v>1943</v>
      </c>
      <c r="B1949" s="100"/>
      <c r="C1949" s="190" t="str">
        <f>IF(H1949&lt;&gt;"",COUNTA($H$12:H1949),"")</f>
        <v/>
      </c>
      <c r="D1949" s="44"/>
      <c r="E1949" s="205" t="s">
        <v>1389</v>
      </c>
      <c r="F1949" s="83" t="s">
        <v>10</v>
      </c>
      <c r="G1949" s="115">
        <v>1</v>
      </c>
      <c r="H1949" s="159"/>
      <c r="I1949" s="159"/>
      <c r="J1949" s="134"/>
      <c r="K1949" s="141"/>
      <c r="L1949" s="162">
        <f>IF(Tabela1[[#This Row],[Cena za enoto]]=1,Tabela1[[#This Row],[Količina]],0)</f>
        <v>0</v>
      </c>
      <c r="M1949" s="139">
        <f>Tabela1[[#This Row],[Cena za enoto]]</f>
        <v>0</v>
      </c>
      <c r="N1949" s="139">
        <f t="shared" si="126"/>
        <v>0</v>
      </c>
    </row>
    <row r="1950" spans="1:14" s="147" customFormat="1" ht="22.5">
      <c r="A1950" s="145">
        <v>1944</v>
      </c>
      <c r="B1950" s="100"/>
      <c r="C1950" s="190" t="str">
        <f>IF(H1950&lt;&gt;"",COUNTA($H$12:H1950),"")</f>
        <v/>
      </c>
      <c r="D1950" s="44"/>
      <c r="E1950" s="205" t="s">
        <v>1390</v>
      </c>
      <c r="F1950" s="83" t="s">
        <v>10</v>
      </c>
      <c r="G1950" s="115">
        <v>1</v>
      </c>
      <c r="H1950" s="159"/>
      <c r="I1950" s="159"/>
      <c r="J1950" s="134"/>
      <c r="K1950" s="141"/>
      <c r="L1950" s="162">
        <f>IF(Tabela1[[#This Row],[Cena za enoto]]=1,Tabela1[[#This Row],[Količina]],0)</f>
        <v>0</v>
      </c>
      <c r="M1950" s="139">
        <f>Tabela1[[#This Row],[Cena za enoto]]</f>
        <v>0</v>
      </c>
      <c r="N1950" s="139">
        <f t="shared" si="126"/>
        <v>0</v>
      </c>
    </row>
    <row r="1951" spans="1:14" s="147" customFormat="1">
      <c r="A1951" s="145">
        <v>1945</v>
      </c>
      <c r="B1951" s="100"/>
      <c r="C1951" s="190" t="str">
        <f>IF(H1951&lt;&gt;"",COUNTA($H$12:H1951),"")</f>
        <v/>
      </c>
      <c r="D1951" s="44"/>
      <c r="E1951" s="205" t="s">
        <v>1391</v>
      </c>
      <c r="F1951" s="83" t="s">
        <v>10</v>
      </c>
      <c r="G1951" s="115">
        <v>2</v>
      </c>
      <c r="H1951" s="159"/>
      <c r="I1951" s="159"/>
      <c r="J1951" s="134"/>
      <c r="K1951" s="141"/>
      <c r="L1951" s="162">
        <f>IF(Tabela1[[#This Row],[Cena za enoto]]=1,Tabela1[[#This Row],[Količina]],0)</f>
        <v>0</v>
      </c>
      <c r="M1951" s="139">
        <f>Tabela1[[#This Row],[Cena za enoto]]</f>
        <v>0</v>
      </c>
      <c r="N1951" s="139">
        <f t="shared" si="126"/>
        <v>0</v>
      </c>
    </row>
    <row r="1952" spans="1:14" s="147" customFormat="1">
      <c r="A1952" s="145">
        <v>1946</v>
      </c>
      <c r="B1952" s="100"/>
      <c r="C1952" s="190" t="str">
        <f>IF(H1952&lt;&gt;"",COUNTA($H$12:H1952),"")</f>
        <v/>
      </c>
      <c r="D1952" s="44"/>
      <c r="E1952" s="205" t="s">
        <v>1392</v>
      </c>
      <c r="F1952" s="83" t="s">
        <v>10</v>
      </c>
      <c r="G1952" s="115">
        <v>2</v>
      </c>
      <c r="H1952" s="159"/>
      <c r="I1952" s="159"/>
      <c r="J1952" s="134"/>
      <c r="K1952" s="141"/>
      <c r="L1952" s="162">
        <f>IF(Tabela1[[#This Row],[Cena za enoto]]=1,Tabela1[[#This Row],[Količina]],0)</f>
        <v>0</v>
      </c>
      <c r="M1952" s="139">
        <f>Tabela1[[#This Row],[Cena za enoto]]</f>
        <v>0</v>
      </c>
      <c r="N1952" s="139">
        <f t="shared" si="126"/>
        <v>0</v>
      </c>
    </row>
    <row r="1953" spans="1:14" s="147" customFormat="1">
      <c r="A1953" s="145">
        <v>1947</v>
      </c>
      <c r="B1953" s="100"/>
      <c r="C1953" s="190" t="str">
        <f>IF(H1953&lt;&gt;"",COUNTA($H$12:H1953),"")</f>
        <v/>
      </c>
      <c r="D1953" s="44"/>
      <c r="E1953" s="205" t="s">
        <v>1393</v>
      </c>
      <c r="F1953" s="83" t="s">
        <v>10</v>
      </c>
      <c r="G1953" s="115">
        <v>5</v>
      </c>
      <c r="H1953" s="159"/>
      <c r="I1953" s="159"/>
      <c r="J1953" s="134"/>
      <c r="K1953" s="141"/>
      <c r="L1953" s="162">
        <f>IF(Tabela1[[#This Row],[Cena za enoto]]=1,Tabela1[[#This Row],[Količina]],0)</f>
        <v>0</v>
      </c>
      <c r="M1953" s="139">
        <f>Tabela1[[#This Row],[Cena za enoto]]</f>
        <v>0</v>
      </c>
      <c r="N1953" s="139">
        <f t="shared" si="126"/>
        <v>0</v>
      </c>
    </row>
    <row r="1954" spans="1:14" s="147" customFormat="1">
      <c r="A1954" s="145">
        <v>1948</v>
      </c>
      <c r="B1954" s="100"/>
      <c r="C1954" s="190" t="str">
        <f>IF(H1954&lt;&gt;"",COUNTA($H$12:H1954),"")</f>
        <v/>
      </c>
      <c r="D1954" s="44"/>
      <c r="E1954" s="205" t="s">
        <v>1394</v>
      </c>
      <c r="F1954" s="83" t="s">
        <v>10</v>
      </c>
      <c r="G1954" s="115">
        <v>5</v>
      </c>
      <c r="H1954" s="159"/>
      <c r="I1954" s="159"/>
      <c r="J1954" s="134"/>
      <c r="K1954" s="141"/>
      <c r="L1954" s="162">
        <f>IF(Tabela1[[#This Row],[Cena za enoto]]=1,Tabela1[[#This Row],[Količina]],0)</f>
        <v>0</v>
      </c>
      <c r="M1954" s="139">
        <f>Tabela1[[#This Row],[Cena za enoto]]</f>
        <v>0</v>
      </c>
      <c r="N1954" s="139">
        <f t="shared" si="126"/>
        <v>0</v>
      </c>
    </row>
    <row r="1955" spans="1:14" s="147" customFormat="1">
      <c r="A1955" s="145">
        <v>1949</v>
      </c>
      <c r="B1955" s="100"/>
      <c r="C1955" s="190" t="str">
        <f>IF(H1955&lt;&gt;"",COUNTA($H$12:H1955),"")</f>
        <v/>
      </c>
      <c r="D1955" s="44"/>
      <c r="E1955" s="205" t="s">
        <v>1395</v>
      </c>
      <c r="F1955" s="83" t="s">
        <v>10</v>
      </c>
      <c r="G1955" s="115">
        <v>1</v>
      </c>
      <c r="H1955" s="159"/>
      <c r="I1955" s="159"/>
      <c r="J1955" s="134"/>
      <c r="K1955" s="141"/>
      <c r="L1955" s="162">
        <f>IF(Tabela1[[#This Row],[Cena za enoto]]=1,Tabela1[[#This Row],[Količina]],0)</f>
        <v>0</v>
      </c>
      <c r="M1955" s="139">
        <f>Tabela1[[#This Row],[Cena za enoto]]</f>
        <v>0</v>
      </c>
      <c r="N1955" s="139">
        <f t="shared" si="126"/>
        <v>0</v>
      </c>
    </row>
    <row r="1956" spans="1:14" s="147" customFormat="1">
      <c r="A1956" s="145">
        <v>1950</v>
      </c>
      <c r="B1956" s="100"/>
      <c r="C1956" s="190" t="str">
        <f>IF(H1956&lt;&gt;"",COUNTA($H$12:H1956),"")</f>
        <v/>
      </c>
      <c r="D1956" s="44"/>
      <c r="E1956" s="205" t="s">
        <v>1396</v>
      </c>
      <c r="F1956" s="83" t="s">
        <v>10</v>
      </c>
      <c r="G1956" s="115">
        <v>5</v>
      </c>
      <c r="H1956" s="159"/>
      <c r="I1956" s="159"/>
      <c r="J1956" s="134"/>
      <c r="K1956" s="141"/>
      <c r="L1956" s="162">
        <f>IF(Tabela1[[#This Row],[Cena za enoto]]=1,Tabela1[[#This Row],[Količina]],0)</f>
        <v>0</v>
      </c>
      <c r="M1956" s="139">
        <f>Tabela1[[#This Row],[Cena za enoto]]</f>
        <v>0</v>
      </c>
      <c r="N1956" s="139">
        <f t="shared" si="126"/>
        <v>0</v>
      </c>
    </row>
    <row r="1957" spans="1:14" s="147" customFormat="1">
      <c r="A1957" s="145">
        <v>1951</v>
      </c>
      <c r="B1957" s="100"/>
      <c r="C1957" s="190" t="str">
        <f>IF(H1957&lt;&gt;"",COUNTA($H$12:H1957),"")</f>
        <v/>
      </c>
      <c r="D1957" s="44"/>
      <c r="E1957" s="205" t="s">
        <v>1397</v>
      </c>
      <c r="F1957" s="83" t="s">
        <v>10</v>
      </c>
      <c r="G1957" s="115">
        <v>5</v>
      </c>
      <c r="H1957" s="159"/>
      <c r="I1957" s="159"/>
      <c r="J1957" s="134"/>
      <c r="K1957" s="141"/>
      <c r="L1957" s="162">
        <f>IF(Tabela1[[#This Row],[Cena za enoto]]=1,Tabela1[[#This Row],[Količina]],0)</f>
        <v>0</v>
      </c>
      <c r="M1957" s="139">
        <f>Tabela1[[#This Row],[Cena za enoto]]</f>
        <v>0</v>
      </c>
      <c r="N1957" s="139">
        <f t="shared" si="126"/>
        <v>0</v>
      </c>
    </row>
    <row r="1958" spans="1:14" s="147" customFormat="1">
      <c r="A1958" s="145">
        <v>1952</v>
      </c>
      <c r="B1958" s="100"/>
      <c r="C1958" s="190" t="str">
        <f>IF(H1958&lt;&gt;"",COUNTA($H$12:H1958),"")</f>
        <v/>
      </c>
      <c r="D1958" s="44"/>
      <c r="E1958" s="205" t="s">
        <v>1398</v>
      </c>
      <c r="F1958" s="83" t="s">
        <v>10</v>
      </c>
      <c r="G1958" s="115">
        <v>1</v>
      </c>
      <c r="H1958" s="159"/>
      <c r="I1958" s="159"/>
      <c r="J1958" s="134"/>
      <c r="K1958" s="141"/>
      <c r="L1958" s="162">
        <f>IF(Tabela1[[#This Row],[Cena za enoto]]=1,Tabela1[[#This Row],[Količina]],0)</f>
        <v>0</v>
      </c>
      <c r="M1958" s="139">
        <f>Tabela1[[#This Row],[Cena za enoto]]</f>
        <v>0</v>
      </c>
      <c r="N1958" s="139">
        <f t="shared" si="126"/>
        <v>0</v>
      </c>
    </row>
    <row r="1959" spans="1:14" s="147" customFormat="1">
      <c r="A1959" s="145">
        <v>1953</v>
      </c>
      <c r="B1959" s="100"/>
      <c r="C1959" s="190" t="str">
        <f>IF(H1959&lt;&gt;"",COUNTA($H$12:H1959),"")</f>
        <v/>
      </c>
      <c r="D1959" s="44"/>
      <c r="E1959" s="205" t="s">
        <v>1399</v>
      </c>
      <c r="F1959" s="83" t="s">
        <v>10</v>
      </c>
      <c r="G1959" s="115">
        <v>1</v>
      </c>
      <c r="H1959" s="159"/>
      <c r="I1959" s="159"/>
      <c r="J1959" s="134"/>
      <c r="K1959" s="141"/>
      <c r="L1959" s="162">
        <f>IF(Tabela1[[#This Row],[Cena za enoto]]=1,Tabela1[[#This Row],[Količina]],0)</f>
        <v>0</v>
      </c>
      <c r="M1959" s="139">
        <f>Tabela1[[#This Row],[Cena za enoto]]</f>
        <v>0</v>
      </c>
      <c r="N1959" s="139">
        <f t="shared" si="126"/>
        <v>0</v>
      </c>
    </row>
    <row r="1960" spans="1:14" s="147" customFormat="1">
      <c r="A1960" s="145">
        <v>1954</v>
      </c>
      <c r="B1960" s="100"/>
      <c r="C1960" s="190" t="str">
        <f>IF(H1960&lt;&gt;"",COUNTA($H$12:H1960),"")</f>
        <v/>
      </c>
      <c r="D1960" s="44"/>
      <c r="E1960" s="205" t="s">
        <v>1400</v>
      </c>
      <c r="F1960" s="83" t="s">
        <v>10</v>
      </c>
      <c r="G1960" s="115">
        <v>1</v>
      </c>
      <c r="H1960" s="159"/>
      <c r="I1960" s="159"/>
      <c r="J1960" s="134"/>
      <c r="K1960" s="141"/>
      <c r="L1960" s="162">
        <f>IF(Tabela1[[#This Row],[Cena za enoto]]=1,Tabela1[[#This Row],[Količina]],0)</f>
        <v>0</v>
      </c>
      <c r="M1960" s="139">
        <f>Tabela1[[#This Row],[Cena za enoto]]</f>
        <v>0</v>
      </c>
      <c r="N1960" s="139">
        <f t="shared" si="126"/>
        <v>0</v>
      </c>
    </row>
    <row r="1961" spans="1:14" s="147" customFormat="1">
      <c r="A1961" s="145">
        <v>1955</v>
      </c>
      <c r="B1961" s="100"/>
      <c r="C1961" s="190" t="str">
        <f>IF(H1961&lt;&gt;"",COUNTA($H$12:H1961),"")</f>
        <v/>
      </c>
      <c r="D1961" s="44"/>
      <c r="E1961" s="205" t="s">
        <v>1401</v>
      </c>
      <c r="F1961" s="83" t="s">
        <v>10</v>
      </c>
      <c r="G1961" s="115">
        <v>1</v>
      </c>
      <c r="H1961" s="159"/>
      <c r="I1961" s="159"/>
      <c r="J1961" s="134"/>
      <c r="K1961" s="141"/>
      <c r="L1961" s="162">
        <f>IF(Tabela1[[#This Row],[Cena za enoto]]=1,Tabela1[[#This Row],[Količina]],0)</f>
        <v>0</v>
      </c>
      <c r="M1961" s="139">
        <f>Tabela1[[#This Row],[Cena za enoto]]</f>
        <v>0</v>
      </c>
      <c r="N1961" s="139">
        <f t="shared" si="126"/>
        <v>0</v>
      </c>
    </row>
    <row r="1962" spans="1:14" s="147" customFormat="1">
      <c r="A1962" s="145">
        <v>1956</v>
      </c>
      <c r="B1962" s="100"/>
      <c r="C1962" s="190" t="str">
        <f>IF(H1962&lt;&gt;"",COUNTA($H$12:H1962),"")</f>
        <v/>
      </c>
      <c r="D1962" s="44"/>
      <c r="E1962" s="205" t="s">
        <v>1402</v>
      </c>
      <c r="F1962" s="83" t="s">
        <v>10</v>
      </c>
      <c r="G1962" s="115">
        <v>1</v>
      </c>
      <c r="H1962" s="159"/>
      <c r="I1962" s="159"/>
      <c r="J1962" s="134"/>
      <c r="K1962" s="141"/>
      <c r="L1962" s="162">
        <f>IF(Tabela1[[#This Row],[Cena za enoto]]=1,Tabela1[[#This Row],[Količina]],0)</f>
        <v>0</v>
      </c>
      <c r="M1962" s="139">
        <f>Tabela1[[#This Row],[Cena za enoto]]</f>
        <v>0</v>
      </c>
      <c r="N1962" s="139">
        <f t="shared" si="126"/>
        <v>0</v>
      </c>
    </row>
    <row r="1963" spans="1:14" s="147" customFormat="1">
      <c r="A1963" s="145">
        <v>1957</v>
      </c>
      <c r="B1963" s="100"/>
      <c r="C1963" s="190" t="str">
        <f>IF(H1963&lt;&gt;"",COUNTA($H$12:H1963),"")</f>
        <v/>
      </c>
      <c r="D1963" s="44"/>
      <c r="E1963" s="205" t="s">
        <v>1403</v>
      </c>
      <c r="F1963" s="83" t="s">
        <v>10</v>
      </c>
      <c r="G1963" s="115">
        <v>1</v>
      </c>
      <c r="H1963" s="159"/>
      <c r="I1963" s="159"/>
      <c r="J1963" s="134"/>
      <c r="K1963" s="141"/>
      <c r="L1963" s="162">
        <f>IF(Tabela1[[#This Row],[Cena za enoto]]=1,Tabela1[[#This Row],[Količina]],0)</f>
        <v>0</v>
      </c>
      <c r="M1963" s="139">
        <f>Tabela1[[#This Row],[Cena za enoto]]</f>
        <v>0</v>
      </c>
      <c r="N1963" s="139">
        <f t="shared" si="126"/>
        <v>0</v>
      </c>
    </row>
    <row r="1964" spans="1:14" s="147" customFormat="1">
      <c r="A1964" s="145">
        <v>1958</v>
      </c>
      <c r="B1964" s="100"/>
      <c r="C1964" s="190" t="str">
        <f>IF(H1964&lt;&gt;"",COUNTA($H$12:H1964),"")</f>
        <v/>
      </c>
      <c r="D1964" s="44"/>
      <c r="E1964" s="205" t="s">
        <v>1404</v>
      </c>
      <c r="F1964" s="83" t="s">
        <v>10</v>
      </c>
      <c r="G1964" s="115">
        <v>3</v>
      </c>
      <c r="H1964" s="159"/>
      <c r="I1964" s="159"/>
      <c r="J1964" s="134"/>
      <c r="K1964" s="141"/>
      <c r="L1964" s="162">
        <f>IF(Tabela1[[#This Row],[Cena za enoto]]=1,Tabela1[[#This Row],[Količina]],0)</f>
        <v>0</v>
      </c>
      <c r="M1964" s="139">
        <f>Tabela1[[#This Row],[Cena za enoto]]</f>
        <v>0</v>
      </c>
      <c r="N1964" s="139">
        <f t="shared" si="126"/>
        <v>0</v>
      </c>
    </row>
    <row r="1965" spans="1:14" s="147" customFormat="1">
      <c r="A1965" s="145">
        <v>1959</v>
      </c>
      <c r="B1965" s="100"/>
      <c r="C1965" s="190" t="str">
        <f>IF(H1965&lt;&gt;"",COUNTA($H$12:H1965),"")</f>
        <v/>
      </c>
      <c r="D1965" s="44"/>
      <c r="E1965" s="205" t="s">
        <v>1405</v>
      </c>
      <c r="F1965" s="83" t="s">
        <v>10</v>
      </c>
      <c r="G1965" s="115">
        <v>1</v>
      </c>
      <c r="H1965" s="159"/>
      <c r="I1965" s="159"/>
      <c r="J1965" s="134"/>
      <c r="K1965" s="141"/>
      <c r="L1965" s="162">
        <f>IF(Tabela1[[#This Row],[Cena za enoto]]=1,Tabela1[[#This Row],[Količina]],0)</f>
        <v>0</v>
      </c>
      <c r="M1965" s="139">
        <f>Tabela1[[#This Row],[Cena za enoto]]</f>
        <v>0</v>
      </c>
      <c r="N1965" s="139">
        <f t="shared" si="126"/>
        <v>0</v>
      </c>
    </row>
    <row r="1966" spans="1:14" s="147" customFormat="1">
      <c r="A1966" s="145">
        <v>1960</v>
      </c>
      <c r="B1966" s="100"/>
      <c r="C1966" s="190" t="str">
        <f>IF(H1966&lt;&gt;"",COUNTA($H$12:H1966),"")</f>
        <v/>
      </c>
      <c r="D1966" s="44"/>
      <c r="E1966" s="205" t="s">
        <v>1406</v>
      </c>
      <c r="F1966" s="83" t="s">
        <v>10</v>
      </c>
      <c r="G1966" s="115">
        <v>10</v>
      </c>
      <c r="H1966" s="159"/>
      <c r="I1966" s="159"/>
      <c r="J1966" s="134"/>
      <c r="K1966" s="141"/>
      <c r="L1966" s="162">
        <f>IF(Tabela1[[#This Row],[Cena za enoto]]=1,Tabela1[[#This Row],[Količina]],0)</f>
        <v>0</v>
      </c>
      <c r="M1966" s="139">
        <f>Tabela1[[#This Row],[Cena za enoto]]</f>
        <v>0</v>
      </c>
      <c r="N1966" s="139">
        <f t="shared" si="126"/>
        <v>0</v>
      </c>
    </row>
    <row r="1967" spans="1:14" s="147" customFormat="1">
      <c r="A1967" s="145">
        <v>1961</v>
      </c>
      <c r="B1967" s="100"/>
      <c r="C1967" s="190" t="str">
        <f>IF(H1967&lt;&gt;"",COUNTA($H$12:H1967),"")</f>
        <v/>
      </c>
      <c r="D1967" s="44"/>
      <c r="E1967" s="205" t="s">
        <v>1407</v>
      </c>
      <c r="F1967" s="83" t="s">
        <v>10</v>
      </c>
      <c r="G1967" s="115">
        <v>10</v>
      </c>
      <c r="H1967" s="159"/>
      <c r="I1967" s="159"/>
      <c r="J1967" s="134"/>
      <c r="K1967" s="141"/>
      <c r="L1967" s="162">
        <f>IF(Tabela1[[#This Row],[Cena za enoto]]=1,Tabela1[[#This Row],[Količina]],0)</f>
        <v>0</v>
      </c>
      <c r="M1967" s="139">
        <f>Tabela1[[#This Row],[Cena za enoto]]</f>
        <v>0</v>
      </c>
      <c r="N1967" s="139">
        <f t="shared" si="126"/>
        <v>0</v>
      </c>
    </row>
    <row r="1968" spans="1:14" s="147" customFormat="1">
      <c r="A1968" s="145">
        <v>1962</v>
      </c>
      <c r="B1968" s="100"/>
      <c r="C1968" s="190" t="str">
        <f>IF(H1968&lt;&gt;"",COUNTA($H$12:H1968),"")</f>
        <v/>
      </c>
      <c r="D1968" s="44"/>
      <c r="E1968" s="205" t="s">
        <v>1408</v>
      </c>
      <c r="F1968" s="83" t="s">
        <v>10</v>
      </c>
      <c r="G1968" s="115">
        <v>12</v>
      </c>
      <c r="H1968" s="159"/>
      <c r="I1968" s="159"/>
      <c r="J1968" s="134"/>
      <c r="K1968" s="141"/>
      <c r="L1968" s="162">
        <f>IF(Tabela1[[#This Row],[Cena za enoto]]=1,Tabela1[[#This Row],[Količina]],0)</f>
        <v>0</v>
      </c>
      <c r="M1968" s="139">
        <f>Tabela1[[#This Row],[Cena za enoto]]</f>
        <v>0</v>
      </c>
      <c r="N1968" s="139">
        <f t="shared" si="126"/>
        <v>0</v>
      </c>
    </row>
    <row r="1969" spans="1:14" s="147" customFormat="1">
      <c r="A1969" s="145">
        <v>1963</v>
      </c>
      <c r="B1969" s="100"/>
      <c r="C1969" s="190" t="str">
        <f>IF(H1969&lt;&gt;"",COUNTA($H$12:H1969),"")</f>
        <v/>
      </c>
      <c r="D1969" s="44"/>
      <c r="E1969" s="205" t="s">
        <v>1382</v>
      </c>
      <c r="F1969" s="83" t="s">
        <v>10</v>
      </c>
      <c r="G1969" s="115">
        <v>1</v>
      </c>
      <c r="H1969" s="159"/>
      <c r="I1969" s="159"/>
      <c r="J1969" s="134"/>
      <c r="K1969" s="141"/>
      <c r="L1969" s="162">
        <f>IF(Tabela1[[#This Row],[Cena za enoto]]=1,Tabela1[[#This Row],[Količina]],0)</f>
        <v>0</v>
      </c>
      <c r="M1969" s="139">
        <f>Tabela1[[#This Row],[Cena za enoto]]</f>
        <v>0</v>
      </c>
      <c r="N1969" s="139">
        <f t="shared" si="126"/>
        <v>0</v>
      </c>
    </row>
    <row r="1970" spans="1:14" s="147" customFormat="1">
      <c r="A1970" s="145">
        <v>1964</v>
      </c>
      <c r="B1970" s="100"/>
      <c r="C1970" s="190" t="str">
        <f>IF(H1970&lt;&gt;"",COUNTA($H$12:H1970),"")</f>
        <v/>
      </c>
      <c r="D1970" s="44"/>
      <c r="E1970" s="205" t="s">
        <v>1409</v>
      </c>
      <c r="F1970" s="83" t="s">
        <v>10</v>
      </c>
      <c r="G1970" s="115">
        <v>2</v>
      </c>
      <c r="H1970" s="159"/>
      <c r="I1970" s="159"/>
      <c r="J1970" s="134"/>
      <c r="K1970" s="141"/>
      <c r="L1970" s="162">
        <f>IF(Tabela1[[#This Row],[Cena za enoto]]=1,Tabela1[[#This Row],[Količina]],0)</f>
        <v>0</v>
      </c>
      <c r="M1970" s="139">
        <f>Tabela1[[#This Row],[Cena za enoto]]</f>
        <v>0</v>
      </c>
      <c r="N1970" s="139">
        <f t="shared" si="126"/>
        <v>0</v>
      </c>
    </row>
    <row r="1971" spans="1:14" s="147" customFormat="1">
      <c r="A1971" s="145">
        <v>1965</v>
      </c>
      <c r="B1971" s="100"/>
      <c r="C1971" s="190" t="str">
        <f>IF(H1971&lt;&gt;"",COUNTA($H$12:H1971),"")</f>
        <v/>
      </c>
      <c r="D1971" s="44"/>
      <c r="E1971" s="205" t="s">
        <v>1410</v>
      </c>
      <c r="F1971" s="83" t="s">
        <v>10</v>
      </c>
      <c r="G1971" s="115">
        <v>10</v>
      </c>
      <c r="H1971" s="159"/>
      <c r="I1971" s="159"/>
      <c r="J1971" s="134"/>
      <c r="K1971" s="141"/>
      <c r="L1971" s="162">
        <f>IF(Tabela1[[#This Row],[Cena za enoto]]=1,Tabela1[[#This Row],[Količina]],0)</f>
        <v>0</v>
      </c>
      <c r="M1971" s="139">
        <f>Tabela1[[#This Row],[Cena za enoto]]</f>
        <v>0</v>
      </c>
      <c r="N1971" s="139">
        <f t="shared" si="126"/>
        <v>0</v>
      </c>
    </row>
    <row r="1972" spans="1:14" s="147" customFormat="1">
      <c r="A1972" s="145">
        <v>1966</v>
      </c>
      <c r="B1972" s="100"/>
      <c r="C1972" s="190" t="str">
        <f>IF(H1972&lt;&gt;"",COUNTA($H$12:H1972),"")</f>
        <v/>
      </c>
      <c r="D1972" s="44"/>
      <c r="E1972" s="205" t="s">
        <v>1411</v>
      </c>
      <c r="F1972" s="83" t="s">
        <v>5</v>
      </c>
      <c r="G1972" s="115">
        <v>1</v>
      </c>
      <c r="H1972" s="159"/>
      <c r="I1972" s="159"/>
      <c r="J1972" s="134"/>
      <c r="K1972" s="141"/>
      <c r="L1972" s="162">
        <f>IF(Tabela1[[#This Row],[Cena za enoto]]=1,Tabela1[[#This Row],[Količina]],0)</f>
        <v>0</v>
      </c>
      <c r="M1972" s="139">
        <f>Tabela1[[#This Row],[Cena za enoto]]</f>
        <v>0</v>
      </c>
      <c r="N1972" s="139">
        <f t="shared" si="126"/>
        <v>0</v>
      </c>
    </row>
    <row r="1973" spans="1:14" s="143" customFormat="1">
      <c r="A1973" s="139">
        <v>1967</v>
      </c>
      <c r="B1973" s="98"/>
      <c r="C1973" s="132">
        <f>IF(H1973&lt;&gt;"",COUNTA($H$12:H1973),"")</f>
        <v>1029</v>
      </c>
      <c r="D1973" s="15" t="s">
        <v>200</v>
      </c>
      <c r="E1973" s="131" t="s">
        <v>1413</v>
      </c>
      <c r="F1973" s="83" t="s">
        <v>10</v>
      </c>
      <c r="G1973" s="16">
        <v>2</v>
      </c>
      <c r="H1973" s="169">
        <v>0</v>
      </c>
      <c r="I1973" s="177">
        <f>IF(ISNUMBER(G1973),ROUND(G1973*H1973,2),"")</f>
        <v>0</v>
      </c>
      <c r="J1973" s="42"/>
      <c r="K1973" s="141">
        <f>Tabela1[[#This Row],[Količina]]-Tabela1[[#This Row],[Cena skupaj]]</f>
        <v>2</v>
      </c>
      <c r="L1973" s="162">
        <f>IF(Tabela1[[#This Row],[Cena za enoto]]=1,Tabela1[[#This Row],[Količina]],0)</f>
        <v>0</v>
      </c>
      <c r="M1973" s="139">
        <f>Tabela1[[#This Row],[Cena za enoto]]</f>
        <v>0</v>
      </c>
      <c r="N1973" s="139">
        <f t="shared" si="126"/>
        <v>0</v>
      </c>
    </row>
    <row r="1974" spans="1:14" s="147" customFormat="1">
      <c r="A1974" s="145">
        <v>1968</v>
      </c>
      <c r="B1974" s="100"/>
      <c r="C1974" s="190" t="str">
        <f>IF(H1974&lt;&gt;"",COUNTA($H$12:H1974),"")</f>
        <v/>
      </c>
      <c r="D1974" s="44"/>
      <c r="E1974" s="205" t="s">
        <v>1386</v>
      </c>
      <c r="F1974" s="83" t="s">
        <v>10</v>
      </c>
      <c r="G1974" s="115">
        <v>1</v>
      </c>
      <c r="H1974" s="159"/>
      <c r="I1974" s="159"/>
      <c r="J1974" s="134"/>
      <c r="K1974" s="141"/>
      <c r="L1974" s="162">
        <f>IF(Tabela1[[#This Row],[Cena za enoto]]=1,Tabela1[[#This Row],[Količina]],0)</f>
        <v>0</v>
      </c>
      <c r="M1974" s="139">
        <f>Tabela1[[#This Row],[Cena za enoto]]</f>
        <v>0</v>
      </c>
      <c r="N1974" s="139">
        <f t="shared" si="126"/>
        <v>0</v>
      </c>
    </row>
    <row r="1975" spans="1:14" s="147" customFormat="1">
      <c r="A1975" s="145">
        <v>1969</v>
      </c>
      <c r="B1975" s="100"/>
      <c r="C1975" s="190" t="str">
        <f>IF(H1975&lt;&gt;"",COUNTA($H$12:H1975),"")</f>
        <v/>
      </c>
      <c r="D1975" s="44"/>
      <c r="E1975" s="205" t="s">
        <v>1387</v>
      </c>
      <c r="F1975" s="83" t="s">
        <v>10</v>
      </c>
      <c r="G1975" s="115">
        <v>1</v>
      </c>
      <c r="H1975" s="159"/>
      <c r="I1975" s="159"/>
      <c r="J1975" s="134"/>
      <c r="K1975" s="141"/>
      <c r="L1975" s="162">
        <f>IF(Tabela1[[#This Row],[Cena za enoto]]=1,Tabela1[[#This Row],[Količina]],0)</f>
        <v>0</v>
      </c>
      <c r="M1975" s="139">
        <f>Tabela1[[#This Row],[Cena za enoto]]</f>
        <v>0</v>
      </c>
      <c r="N1975" s="139">
        <f t="shared" si="126"/>
        <v>0</v>
      </c>
    </row>
    <row r="1976" spans="1:14" s="147" customFormat="1">
      <c r="A1976" s="145">
        <v>1970</v>
      </c>
      <c r="B1976" s="100"/>
      <c r="C1976" s="190" t="str">
        <f>IF(H1976&lt;&gt;"",COUNTA($H$12:H1976),"")</f>
        <v/>
      </c>
      <c r="D1976" s="44"/>
      <c r="E1976" s="205" t="s">
        <v>1371</v>
      </c>
      <c r="F1976" s="83" t="s">
        <v>10</v>
      </c>
      <c r="G1976" s="115">
        <v>1</v>
      </c>
      <c r="H1976" s="159"/>
      <c r="I1976" s="159"/>
      <c r="J1976" s="134"/>
      <c r="K1976" s="141"/>
      <c r="L1976" s="162">
        <f>IF(Tabela1[[#This Row],[Cena za enoto]]=1,Tabela1[[#This Row],[Količina]],0)</f>
        <v>0</v>
      </c>
      <c r="M1976" s="139">
        <f>Tabela1[[#This Row],[Cena za enoto]]</f>
        <v>0</v>
      </c>
      <c r="N1976" s="139">
        <f t="shared" si="126"/>
        <v>0</v>
      </c>
    </row>
    <row r="1977" spans="1:14" s="147" customFormat="1">
      <c r="A1977" s="145">
        <v>1971</v>
      </c>
      <c r="B1977" s="100"/>
      <c r="C1977" s="190" t="str">
        <f>IF(H1977&lt;&gt;"",COUNTA($H$12:H1977),"")</f>
        <v/>
      </c>
      <c r="D1977" s="44"/>
      <c r="E1977" s="205" t="s">
        <v>1372</v>
      </c>
      <c r="F1977" s="83" t="s">
        <v>10</v>
      </c>
      <c r="G1977" s="115">
        <v>1</v>
      </c>
      <c r="H1977" s="159"/>
      <c r="I1977" s="159"/>
      <c r="J1977" s="134"/>
      <c r="K1977" s="141"/>
      <c r="L1977" s="162">
        <f>IF(Tabela1[[#This Row],[Cena za enoto]]=1,Tabela1[[#This Row],[Količina]],0)</f>
        <v>0</v>
      </c>
      <c r="M1977" s="139">
        <f>Tabela1[[#This Row],[Cena za enoto]]</f>
        <v>0</v>
      </c>
      <c r="N1977" s="139">
        <f t="shared" si="126"/>
        <v>0</v>
      </c>
    </row>
    <row r="1978" spans="1:14" s="147" customFormat="1">
      <c r="A1978" s="145">
        <v>1972</v>
      </c>
      <c r="B1978" s="100"/>
      <c r="C1978" s="190" t="str">
        <f>IF(H1978&lt;&gt;"",COUNTA($H$12:H1978),"")</f>
        <v/>
      </c>
      <c r="D1978" s="44"/>
      <c r="E1978" s="205" t="s">
        <v>1388</v>
      </c>
      <c r="F1978" s="83" t="s">
        <v>10</v>
      </c>
      <c r="G1978" s="115">
        <v>1</v>
      </c>
      <c r="H1978" s="159"/>
      <c r="I1978" s="159"/>
      <c r="J1978" s="134"/>
      <c r="K1978" s="141"/>
      <c r="L1978" s="162">
        <f>IF(Tabela1[[#This Row],[Cena za enoto]]=1,Tabela1[[#This Row],[Količina]],0)</f>
        <v>0</v>
      </c>
      <c r="M1978" s="139">
        <f>Tabela1[[#This Row],[Cena za enoto]]</f>
        <v>0</v>
      </c>
      <c r="N1978" s="139">
        <f t="shared" si="126"/>
        <v>0</v>
      </c>
    </row>
    <row r="1979" spans="1:14" s="147" customFormat="1">
      <c r="A1979" s="145">
        <v>1973</v>
      </c>
      <c r="B1979" s="100"/>
      <c r="C1979" s="190" t="str">
        <f>IF(H1979&lt;&gt;"",COUNTA($H$12:H1979),"")</f>
        <v/>
      </c>
      <c r="D1979" s="44"/>
      <c r="E1979" s="205" t="s">
        <v>1389</v>
      </c>
      <c r="F1979" s="83" t="s">
        <v>10</v>
      </c>
      <c r="G1979" s="115">
        <v>1</v>
      </c>
      <c r="H1979" s="159"/>
      <c r="I1979" s="159"/>
      <c r="J1979" s="134"/>
      <c r="K1979" s="141"/>
      <c r="L1979" s="162">
        <f>IF(Tabela1[[#This Row],[Cena za enoto]]=1,Tabela1[[#This Row],[Količina]],0)</f>
        <v>0</v>
      </c>
      <c r="M1979" s="139">
        <f>Tabela1[[#This Row],[Cena za enoto]]</f>
        <v>0</v>
      </c>
      <c r="N1979" s="139">
        <f t="shared" si="126"/>
        <v>0</v>
      </c>
    </row>
    <row r="1980" spans="1:14" s="147" customFormat="1" ht="22.5">
      <c r="A1980" s="145">
        <v>1974</v>
      </c>
      <c r="B1980" s="224"/>
      <c r="C1980" s="190" t="str">
        <f>IF(H1980&lt;&gt;"",COUNTA($H$12:H1980),"")</f>
        <v/>
      </c>
      <c r="D1980" s="44"/>
      <c r="E1980" s="205" t="s">
        <v>1390</v>
      </c>
      <c r="F1980" s="83" t="s">
        <v>10</v>
      </c>
      <c r="G1980" s="115">
        <v>1</v>
      </c>
      <c r="H1980" s="159"/>
      <c r="I1980" s="159"/>
      <c r="J1980" s="134"/>
      <c r="K1980" s="141"/>
      <c r="L1980" s="162">
        <f>IF(Tabela1[[#This Row],[Cena za enoto]]=1,Tabela1[[#This Row],[Količina]],0)</f>
        <v>0</v>
      </c>
      <c r="M1980" s="139">
        <f>Tabela1[[#This Row],[Cena za enoto]]</f>
        <v>0</v>
      </c>
      <c r="N1980" s="139">
        <f t="shared" si="126"/>
        <v>0</v>
      </c>
    </row>
    <row r="1981" spans="1:14" s="147" customFormat="1">
      <c r="A1981" s="145">
        <v>1975</v>
      </c>
      <c r="B1981" s="167"/>
      <c r="C1981" s="190" t="str">
        <f>IF(H1981&lt;&gt;"",COUNTA($H$12:H1981),"")</f>
        <v/>
      </c>
      <c r="D1981" s="44"/>
      <c r="E1981" s="205" t="s">
        <v>1391</v>
      </c>
      <c r="F1981" s="83" t="s">
        <v>10</v>
      </c>
      <c r="G1981" s="115">
        <v>2</v>
      </c>
      <c r="H1981" s="159"/>
      <c r="I1981" s="159"/>
      <c r="J1981" s="134"/>
      <c r="K1981" s="141"/>
      <c r="L1981" s="162">
        <f>IF(Tabela1[[#This Row],[Cena za enoto]]=1,Tabela1[[#This Row],[Količina]],0)</f>
        <v>0</v>
      </c>
      <c r="M1981" s="139">
        <f>Tabela1[[#This Row],[Cena za enoto]]</f>
        <v>0</v>
      </c>
      <c r="N1981" s="139">
        <f t="shared" si="126"/>
        <v>0</v>
      </c>
    </row>
    <row r="1982" spans="1:14" s="147" customFormat="1">
      <c r="A1982" s="145">
        <v>1976</v>
      </c>
      <c r="B1982" s="108"/>
      <c r="C1982" s="190" t="str">
        <f>IF(H1982&lt;&gt;"",COUNTA($H$12:H1982),"")</f>
        <v/>
      </c>
      <c r="D1982" s="44"/>
      <c r="E1982" s="205" t="s">
        <v>1392</v>
      </c>
      <c r="F1982" s="83" t="s">
        <v>10</v>
      </c>
      <c r="G1982" s="115">
        <v>2</v>
      </c>
      <c r="H1982" s="159"/>
      <c r="I1982" s="159"/>
      <c r="J1982" s="134"/>
      <c r="K1982" s="141"/>
      <c r="L1982" s="162">
        <f>IF(Tabela1[[#This Row],[Cena za enoto]]=1,Tabela1[[#This Row],[Količina]],0)</f>
        <v>0</v>
      </c>
      <c r="M1982" s="139">
        <f>Tabela1[[#This Row],[Cena za enoto]]</f>
        <v>0</v>
      </c>
      <c r="N1982" s="139">
        <f t="shared" si="126"/>
        <v>0</v>
      </c>
    </row>
    <row r="1983" spans="1:14" s="147" customFormat="1">
      <c r="A1983" s="145">
        <v>1977</v>
      </c>
      <c r="B1983" s="100"/>
      <c r="C1983" s="190" t="str">
        <f>IF(H1983&lt;&gt;"",COUNTA($H$12:H1983),"")</f>
        <v/>
      </c>
      <c r="D1983" s="44"/>
      <c r="E1983" s="205" t="s">
        <v>1393</v>
      </c>
      <c r="F1983" s="83" t="s">
        <v>10</v>
      </c>
      <c r="G1983" s="115">
        <v>3</v>
      </c>
      <c r="H1983" s="159"/>
      <c r="I1983" s="159"/>
      <c r="J1983" s="134"/>
      <c r="K1983" s="141"/>
      <c r="L1983" s="162">
        <f>IF(Tabela1[[#This Row],[Cena za enoto]]=1,Tabela1[[#This Row],[Količina]],0)</f>
        <v>0</v>
      </c>
      <c r="M1983" s="139">
        <f>Tabela1[[#This Row],[Cena za enoto]]</f>
        <v>0</v>
      </c>
      <c r="N1983" s="139">
        <f t="shared" si="126"/>
        <v>0</v>
      </c>
    </row>
    <row r="1984" spans="1:14" s="147" customFormat="1">
      <c r="A1984" s="145">
        <v>1978</v>
      </c>
      <c r="B1984" s="100"/>
      <c r="C1984" s="190" t="str">
        <f>IF(H1984&lt;&gt;"",COUNTA($H$12:H1984),"")</f>
        <v/>
      </c>
      <c r="D1984" s="44"/>
      <c r="E1984" s="205" t="s">
        <v>1394</v>
      </c>
      <c r="F1984" s="83" t="s">
        <v>10</v>
      </c>
      <c r="G1984" s="115">
        <v>3</v>
      </c>
      <c r="H1984" s="159"/>
      <c r="I1984" s="159"/>
      <c r="J1984" s="134"/>
      <c r="K1984" s="141"/>
      <c r="L1984" s="162">
        <f>IF(Tabela1[[#This Row],[Cena za enoto]]=1,Tabela1[[#This Row],[Količina]],0)</f>
        <v>0</v>
      </c>
      <c r="M1984" s="139">
        <f>Tabela1[[#This Row],[Cena za enoto]]</f>
        <v>0</v>
      </c>
      <c r="N1984" s="139">
        <f t="shared" si="126"/>
        <v>0</v>
      </c>
    </row>
    <row r="1985" spans="1:14" s="147" customFormat="1">
      <c r="A1985" s="145">
        <v>1979</v>
      </c>
      <c r="B1985" s="100"/>
      <c r="C1985" s="190" t="str">
        <f>IF(H1985&lt;&gt;"",COUNTA($H$12:H1985),"")</f>
        <v/>
      </c>
      <c r="D1985" s="44"/>
      <c r="E1985" s="205" t="s">
        <v>1395</v>
      </c>
      <c r="F1985" s="83" t="s">
        <v>10</v>
      </c>
      <c r="G1985" s="115">
        <v>1</v>
      </c>
      <c r="H1985" s="159"/>
      <c r="I1985" s="159"/>
      <c r="J1985" s="134"/>
      <c r="K1985" s="141"/>
      <c r="L1985" s="162">
        <f>IF(Tabela1[[#This Row],[Cena za enoto]]=1,Tabela1[[#This Row],[Količina]],0)</f>
        <v>0</v>
      </c>
      <c r="M1985" s="139">
        <f>Tabela1[[#This Row],[Cena za enoto]]</f>
        <v>0</v>
      </c>
      <c r="N1985" s="139">
        <f t="shared" si="126"/>
        <v>0</v>
      </c>
    </row>
    <row r="1986" spans="1:14" s="147" customFormat="1">
      <c r="A1986" s="145">
        <v>1980</v>
      </c>
      <c r="B1986" s="100"/>
      <c r="C1986" s="190" t="str">
        <f>IF(H1986&lt;&gt;"",COUNTA($H$12:H1986),"")</f>
        <v/>
      </c>
      <c r="D1986" s="44"/>
      <c r="E1986" s="205" t="s">
        <v>1396</v>
      </c>
      <c r="F1986" s="83" t="s">
        <v>10</v>
      </c>
      <c r="G1986" s="115">
        <v>3</v>
      </c>
      <c r="H1986" s="159"/>
      <c r="I1986" s="159"/>
      <c r="J1986" s="134"/>
      <c r="K1986" s="141"/>
      <c r="L1986" s="162">
        <f>IF(Tabela1[[#This Row],[Cena za enoto]]=1,Tabela1[[#This Row],[Količina]],0)</f>
        <v>0</v>
      </c>
      <c r="M1986" s="139">
        <f>Tabela1[[#This Row],[Cena za enoto]]</f>
        <v>0</v>
      </c>
      <c r="N1986" s="139">
        <f t="shared" si="126"/>
        <v>0</v>
      </c>
    </row>
    <row r="1987" spans="1:14" s="147" customFormat="1">
      <c r="A1987" s="145">
        <v>1981</v>
      </c>
      <c r="B1987" s="108"/>
      <c r="C1987" s="190" t="str">
        <f>IF(H1987&lt;&gt;"",COUNTA($H$12:H1987),"")</f>
        <v/>
      </c>
      <c r="D1987" s="44"/>
      <c r="E1987" s="205" t="s">
        <v>1397</v>
      </c>
      <c r="F1987" s="83" t="s">
        <v>10</v>
      </c>
      <c r="G1987" s="115">
        <v>3</v>
      </c>
      <c r="H1987" s="159"/>
      <c r="I1987" s="159"/>
      <c r="J1987" s="134"/>
      <c r="K1987" s="141"/>
      <c r="L1987" s="162">
        <f>IF(Tabela1[[#This Row],[Cena za enoto]]=1,Tabela1[[#This Row],[Količina]],0)</f>
        <v>0</v>
      </c>
      <c r="M1987" s="139">
        <f>Tabela1[[#This Row],[Cena za enoto]]</f>
        <v>0</v>
      </c>
      <c r="N1987" s="139">
        <f t="shared" si="126"/>
        <v>0</v>
      </c>
    </row>
    <row r="1988" spans="1:14" s="147" customFormat="1">
      <c r="A1988" s="145">
        <v>1982</v>
      </c>
      <c r="B1988" s="100"/>
      <c r="C1988" s="190" t="str">
        <f>IF(H1988&lt;&gt;"",COUNTA($H$12:H1988),"")</f>
        <v/>
      </c>
      <c r="D1988" s="44"/>
      <c r="E1988" s="205" t="s">
        <v>1398</v>
      </c>
      <c r="F1988" s="83" t="s">
        <v>10</v>
      </c>
      <c r="G1988" s="115">
        <v>1</v>
      </c>
      <c r="H1988" s="159"/>
      <c r="I1988" s="159"/>
      <c r="J1988" s="134"/>
      <c r="K1988" s="141"/>
      <c r="L1988" s="162">
        <f>IF(Tabela1[[#This Row],[Cena za enoto]]=1,Tabela1[[#This Row],[Količina]],0)</f>
        <v>0</v>
      </c>
      <c r="M1988" s="139">
        <f>Tabela1[[#This Row],[Cena za enoto]]</f>
        <v>0</v>
      </c>
      <c r="N1988" s="139">
        <f t="shared" si="126"/>
        <v>0</v>
      </c>
    </row>
    <row r="1989" spans="1:14" s="147" customFormat="1">
      <c r="A1989" s="145">
        <v>1983</v>
      </c>
      <c r="B1989" s="100"/>
      <c r="C1989" s="190" t="str">
        <f>IF(H1989&lt;&gt;"",COUNTA($H$12:H1989),"")</f>
        <v/>
      </c>
      <c r="D1989" s="44"/>
      <c r="E1989" s="205" t="s">
        <v>1399</v>
      </c>
      <c r="F1989" s="83" t="s">
        <v>10</v>
      </c>
      <c r="G1989" s="115">
        <v>1</v>
      </c>
      <c r="H1989" s="159"/>
      <c r="I1989" s="159"/>
      <c r="J1989" s="134"/>
      <c r="K1989" s="141"/>
      <c r="L1989" s="162">
        <f>IF(Tabela1[[#This Row],[Cena za enoto]]=1,Tabela1[[#This Row],[Količina]],0)</f>
        <v>0</v>
      </c>
      <c r="M1989" s="139">
        <f>Tabela1[[#This Row],[Cena za enoto]]</f>
        <v>0</v>
      </c>
      <c r="N1989" s="139">
        <f t="shared" si="126"/>
        <v>0</v>
      </c>
    </row>
    <row r="1990" spans="1:14" s="147" customFormat="1">
      <c r="A1990" s="145">
        <v>1984</v>
      </c>
      <c r="B1990" s="100"/>
      <c r="C1990" s="190" t="str">
        <f>IF(H1990&lt;&gt;"",COUNTA($H$12:H1990),"")</f>
        <v/>
      </c>
      <c r="D1990" s="44"/>
      <c r="E1990" s="205" t="s">
        <v>1400</v>
      </c>
      <c r="F1990" s="83" t="s">
        <v>10</v>
      </c>
      <c r="G1990" s="115">
        <v>1</v>
      </c>
      <c r="H1990" s="159"/>
      <c r="I1990" s="159"/>
      <c r="J1990" s="134"/>
      <c r="K1990" s="141"/>
      <c r="L1990" s="162">
        <f>IF(Tabela1[[#This Row],[Cena za enoto]]=1,Tabela1[[#This Row],[Količina]],0)</f>
        <v>0</v>
      </c>
      <c r="M1990" s="139">
        <f>Tabela1[[#This Row],[Cena za enoto]]</f>
        <v>0</v>
      </c>
      <c r="N1990" s="139">
        <f t="shared" si="126"/>
        <v>0</v>
      </c>
    </row>
    <row r="1991" spans="1:14" s="147" customFormat="1">
      <c r="A1991" s="145">
        <v>1985</v>
      </c>
      <c r="B1991" s="100"/>
      <c r="C1991" s="190" t="str">
        <f>IF(H1991&lt;&gt;"",COUNTA($H$12:H1991),"")</f>
        <v/>
      </c>
      <c r="D1991" s="44"/>
      <c r="E1991" s="205" t="s">
        <v>1401</v>
      </c>
      <c r="F1991" s="83" t="s">
        <v>10</v>
      </c>
      <c r="G1991" s="115">
        <v>1</v>
      </c>
      <c r="H1991" s="159"/>
      <c r="I1991" s="159"/>
      <c r="J1991" s="134"/>
      <c r="K1991" s="141"/>
      <c r="L1991" s="162">
        <f>IF(Tabela1[[#This Row],[Cena za enoto]]=1,Tabela1[[#This Row],[Količina]],0)</f>
        <v>0</v>
      </c>
      <c r="M1991" s="139">
        <f>Tabela1[[#This Row],[Cena za enoto]]</f>
        <v>0</v>
      </c>
      <c r="N1991" s="139">
        <f t="shared" si="126"/>
        <v>0</v>
      </c>
    </row>
    <row r="1992" spans="1:14" s="147" customFormat="1">
      <c r="A1992" s="145">
        <v>1986</v>
      </c>
      <c r="B1992" s="100"/>
      <c r="C1992" s="190" t="str">
        <f>IF(H1992&lt;&gt;"",COUNTA($H$12:H1992),"")</f>
        <v/>
      </c>
      <c r="D1992" s="44"/>
      <c r="E1992" s="205" t="s">
        <v>1402</v>
      </c>
      <c r="F1992" s="83" t="s">
        <v>10</v>
      </c>
      <c r="G1992" s="115">
        <v>1</v>
      </c>
      <c r="H1992" s="159"/>
      <c r="I1992" s="159"/>
      <c r="J1992" s="134"/>
      <c r="K1992" s="141"/>
      <c r="L1992" s="162">
        <f>IF(Tabela1[[#This Row],[Cena za enoto]]=1,Tabela1[[#This Row],[Količina]],0)</f>
        <v>0</v>
      </c>
      <c r="M1992" s="139">
        <f>Tabela1[[#This Row],[Cena za enoto]]</f>
        <v>0</v>
      </c>
      <c r="N1992" s="139">
        <f t="shared" si="126"/>
        <v>0</v>
      </c>
    </row>
    <row r="1993" spans="1:14" s="147" customFormat="1">
      <c r="A1993" s="145">
        <v>1987</v>
      </c>
      <c r="B1993" s="100"/>
      <c r="C1993" s="190" t="str">
        <f>IF(H1993&lt;&gt;"",COUNTA($H$12:H1993),"")</f>
        <v/>
      </c>
      <c r="D1993" s="44"/>
      <c r="E1993" s="205" t="s">
        <v>1403</v>
      </c>
      <c r="F1993" s="83" t="s">
        <v>10</v>
      </c>
      <c r="G1993" s="115">
        <v>1</v>
      </c>
      <c r="H1993" s="159"/>
      <c r="I1993" s="159"/>
      <c r="J1993" s="134"/>
      <c r="K1993" s="141"/>
      <c r="L1993" s="162">
        <f>IF(Tabela1[[#This Row],[Cena za enoto]]=1,Tabela1[[#This Row],[Količina]],0)</f>
        <v>0</v>
      </c>
      <c r="M1993" s="139">
        <f>Tabela1[[#This Row],[Cena za enoto]]</f>
        <v>0</v>
      </c>
      <c r="N1993" s="139">
        <f t="shared" si="126"/>
        <v>0</v>
      </c>
    </row>
    <row r="1994" spans="1:14" s="147" customFormat="1">
      <c r="A1994" s="145">
        <v>1988</v>
      </c>
      <c r="B1994" s="167"/>
      <c r="C1994" s="190" t="str">
        <f>IF(H1994&lt;&gt;"",COUNTA($H$12:H1994),"")</f>
        <v/>
      </c>
      <c r="D1994" s="44"/>
      <c r="E1994" s="205" t="s">
        <v>1404</v>
      </c>
      <c r="F1994" s="83" t="s">
        <v>10</v>
      </c>
      <c r="G1994" s="115">
        <v>3</v>
      </c>
      <c r="H1994" s="159"/>
      <c r="I1994" s="159"/>
      <c r="J1994" s="134"/>
      <c r="K1994" s="141"/>
      <c r="L1994" s="162">
        <f>IF(Tabela1[[#This Row],[Cena za enoto]]=1,Tabela1[[#This Row],[Količina]],0)</f>
        <v>0</v>
      </c>
      <c r="M1994" s="139">
        <f>Tabela1[[#This Row],[Cena za enoto]]</f>
        <v>0</v>
      </c>
      <c r="N1994" s="139">
        <f t="shared" si="126"/>
        <v>0</v>
      </c>
    </row>
    <row r="1995" spans="1:14" s="147" customFormat="1">
      <c r="A1995" s="145">
        <v>1989</v>
      </c>
      <c r="B1995" s="108"/>
      <c r="C1995" s="190" t="str">
        <f>IF(H1995&lt;&gt;"",COUNTA($H$12:H1995),"")</f>
        <v/>
      </c>
      <c r="D1995" s="44"/>
      <c r="E1995" s="205" t="s">
        <v>1405</v>
      </c>
      <c r="F1995" s="83" t="s">
        <v>10</v>
      </c>
      <c r="G1995" s="115">
        <v>1</v>
      </c>
      <c r="H1995" s="159"/>
      <c r="I1995" s="159"/>
      <c r="J1995" s="134"/>
      <c r="K1995" s="141"/>
      <c r="L1995" s="162">
        <f>IF(Tabela1[[#This Row],[Cena za enoto]]=1,Tabela1[[#This Row],[Količina]],0)</f>
        <v>0</v>
      </c>
      <c r="M1995" s="139">
        <f>Tabela1[[#This Row],[Cena za enoto]]</f>
        <v>0</v>
      </c>
      <c r="N1995" s="139">
        <f t="shared" si="126"/>
        <v>0</v>
      </c>
    </row>
    <row r="1996" spans="1:14" s="147" customFormat="1">
      <c r="A1996" s="145">
        <v>1990</v>
      </c>
      <c r="B1996" s="100"/>
      <c r="C1996" s="190" t="str">
        <f>IF(H1996&lt;&gt;"",COUNTA($H$12:H1996),"")</f>
        <v/>
      </c>
      <c r="D1996" s="44"/>
      <c r="E1996" s="205" t="s">
        <v>1406</v>
      </c>
      <c r="F1996" s="83" t="s">
        <v>10</v>
      </c>
      <c r="G1996" s="115">
        <v>6</v>
      </c>
      <c r="H1996" s="159"/>
      <c r="I1996" s="159"/>
      <c r="J1996" s="134"/>
      <c r="K1996" s="141"/>
      <c r="L1996" s="162">
        <f>IF(Tabela1[[#This Row],[Cena za enoto]]=1,Tabela1[[#This Row],[Količina]],0)</f>
        <v>0</v>
      </c>
      <c r="M1996" s="139">
        <f>Tabela1[[#This Row],[Cena za enoto]]</f>
        <v>0</v>
      </c>
      <c r="N1996" s="139">
        <f t="shared" si="126"/>
        <v>0</v>
      </c>
    </row>
    <row r="1997" spans="1:14" s="147" customFormat="1">
      <c r="A1997" s="145">
        <v>1991</v>
      </c>
      <c r="B1997" s="100"/>
      <c r="C1997" s="190" t="str">
        <f>IF(H1997&lt;&gt;"",COUNTA($H$12:H1997),"")</f>
        <v/>
      </c>
      <c r="D1997" s="44"/>
      <c r="E1997" s="205" t="s">
        <v>1407</v>
      </c>
      <c r="F1997" s="83" t="s">
        <v>10</v>
      </c>
      <c r="G1997" s="115">
        <v>6</v>
      </c>
      <c r="H1997" s="159"/>
      <c r="I1997" s="159"/>
      <c r="J1997" s="134"/>
      <c r="K1997" s="141"/>
      <c r="L1997" s="162">
        <f>IF(Tabela1[[#This Row],[Cena za enoto]]=1,Tabela1[[#This Row],[Količina]],0)</f>
        <v>0</v>
      </c>
      <c r="M1997" s="139">
        <f>Tabela1[[#This Row],[Cena za enoto]]</f>
        <v>0</v>
      </c>
      <c r="N1997" s="139">
        <f t="shared" si="126"/>
        <v>0</v>
      </c>
    </row>
    <row r="1998" spans="1:14" s="147" customFormat="1">
      <c r="A1998" s="145">
        <v>1992</v>
      </c>
      <c r="B1998" s="100"/>
      <c r="C1998" s="190" t="str">
        <f>IF(H1998&lt;&gt;"",COUNTA($H$12:H1998),"")</f>
        <v/>
      </c>
      <c r="D1998" s="44"/>
      <c r="E1998" s="205" t="s">
        <v>1408</v>
      </c>
      <c r="F1998" s="83" t="s">
        <v>10</v>
      </c>
      <c r="G1998" s="115">
        <v>12</v>
      </c>
      <c r="H1998" s="159"/>
      <c r="I1998" s="159"/>
      <c r="J1998" s="134"/>
      <c r="K1998" s="141"/>
      <c r="L1998" s="162">
        <f>IF(Tabela1[[#This Row],[Cena za enoto]]=1,Tabela1[[#This Row],[Količina]],0)</f>
        <v>0</v>
      </c>
      <c r="M1998" s="139">
        <f>Tabela1[[#This Row],[Cena za enoto]]</f>
        <v>0</v>
      </c>
      <c r="N1998" s="139">
        <f t="shared" ref="N1998:N2061" si="127">L1998*M1998</f>
        <v>0</v>
      </c>
    </row>
    <row r="1999" spans="1:14" s="147" customFormat="1">
      <c r="A1999" s="145">
        <v>1993</v>
      </c>
      <c r="B1999" s="100"/>
      <c r="C1999" s="190" t="str">
        <f>IF(H1999&lt;&gt;"",COUNTA($H$12:H1999),"")</f>
        <v/>
      </c>
      <c r="D1999" s="44"/>
      <c r="E1999" s="205" t="s">
        <v>1382</v>
      </c>
      <c r="F1999" s="83" t="s">
        <v>10</v>
      </c>
      <c r="G1999" s="115">
        <v>1</v>
      </c>
      <c r="H1999" s="159"/>
      <c r="I1999" s="159"/>
      <c r="J1999" s="134"/>
      <c r="K1999" s="141"/>
      <c r="L1999" s="162">
        <f>IF(Tabela1[[#This Row],[Cena za enoto]]=1,Tabela1[[#This Row],[Količina]],0)</f>
        <v>0</v>
      </c>
      <c r="M1999" s="139">
        <f>Tabela1[[#This Row],[Cena za enoto]]</f>
        <v>0</v>
      </c>
      <c r="N1999" s="139">
        <f t="shared" si="127"/>
        <v>0</v>
      </c>
    </row>
    <row r="2000" spans="1:14" s="147" customFormat="1">
      <c r="A2000" s="145">
        <v>1994</v>
      </c>
      <c r="B2000" s="100"/>
      <c r="C2000" s="190" t="str">
        <f>IF(H2000&lt;&gt;"",COUNTA($H$12:H2000),"")</f>
        <v/>
      </c>
      <c r="D2000" s="44"/>
      <c r="E2000" s="205" t="s">
        <v>1409</v>
      </c>
      <c r="F2000" s="83" t="s">
        <v>10</v>
      </c>
      <c r="G2000" s="115">
        <v>2</v>
      </c>
      <c r="H2000" s="159"/>
      <c r="I2000" s="159"/>
      <c r="J2000" s="134"/>
      <c r="K2000" s="141"/>
      <c r="L2000" s="162">
        <f>IF(Tabela1[[#This Row],[Cena za enoto]]=1,Tabela1[[#This Row],[Količina]],0)</f>
        <v>0</v>
      </c>
      <c r="M2000" s="139">
        <f>Tabela1[[#This Row],[Cena za enoto]]</f>
        <v>0</v>
      </c>
      <c r="N2000" s="139">
        <f t="shared" si="127"/>
        <v>0</v>
      </c>
    </row>
    <row r="2001" spans="1:14" s="147" customFormat="1">
      <c r="A2001" s="145">
        <v>1995</v>
      </c>
      <c r="B2001" s="100"/>
      <c r="C2001" s="190" t="str">
        <f>IF(H2001&lt;&gt;"",COUNTA($H$12:H2001),"")</f>
        <v/>
      </c>
      <c r="D2001" s="44"/>
      <c r="E2001" s="205" t="s">
        <v>1410</v>
      </c>
      <c r="F2001" s="83" t="s">
        <v>10</v>
      </c>
      <c r="G2001" s="115">
        <v>10</v>
      </c>
      <c r="H2001" s="159"/>
      <c r="I2001" s="159"/>
      <c r="J2001" s="134"/>
      <c r="K2001" s="141"/>
      <c r="L2001" s="162">
        <f>IF(Tabela1[[#This Row],[Cena za enoto]]=1,Tabela1[[#This Row],[Količina]],0)</f>
        <v>0</v>
      </c>
      <c r="M2001" s="139">
        <f>Tabela1[[#This Row],[Cena za enoto]]</f>
        <v>0</v>
      </c>
      <c r="N2001" s="139">
        <f t="shared" si="127"/>
        <v>0</v>
      </c>
    </row>
    <row r="2002" spans="1:14" s="147" customFormat="1">
      <c r="A2002" s="145">
        <v>1996</v>
      </c>
      <c r="B2002" s="100"/>
      <c r="C2002" s="190" t="str">
        <f>IF(H2002&lt;&gt;"",COUNTA($H$12:H2002),"")</f>
        <v/>
      </c>
      <c r="D2002" s="44"/>
      <c r="E2002" s="205" t="s">
        <v>1411</v>
      </c>
      <c r="F2002" s="83" t="s">
        <v>5</v>
      </c>
      <c r="G2002" s="115">
        <v>1</v>
      </c>
      <c r="H2002" s="159"/>
      <c r="I2002" s="159"/>
      <c r="J2002" s="134"/>
      <c r="K2002" s="141"/>
      <c r="L2002" s="162">
        <f>IF(Tabela1[[#This Row],[Cena za enoto]]=1,Tabela1[[#This Row],[Količina]],0)</f>
        <v>0</v>
      </c>
      <c r="M2002" s="139">
        <f>Tabela1[[#This Row],[Cena za enoto]]</f>
        <v>0</v>
      </c>
      <c r="N2002" s="139">
        <f t="shared" si="127"/>
        <v>0</v>
      </c>
    </row>
    <row r="2003" spans="1:14">
      <c r="A2003" s="139">
        <v>1997</v>
      </c>
      <c r="B2003" s="98"/>
      <c r="C2003" s="132">
        <f>IF(H2003&lt;&gt;"",COUNTA($H$12:H2003),"")</f>
        <v>1030</v>
      </c>
      <c r="D2003" s="15" t="s">
        <v>201</v>
      </c>
      <c r="E2003" s="131" t="s">
        <v>1414</v>
      </c>
      <c r="F2003" s="83" t="s">
        <v>10</v>
      </c>
      <c r="G2003" s="16">
        <v>60</v>
      </c>
      <c r="H2003" s="169">
        <v>0</v>
      </c>
      <c r="I2003" s="177">
        <f t="shared" ref="I2003:I2008" si="128">IF(ISNUMBER(G2003),ROUND(G2003*H2003,2),"")</f>
        <v>0</v>
      </c>
      <c r="K2003" s="141">
        <f>Tabela1[[#This Row],[Količina]]-Tabela1[[#This Row],[Cena skupaj]]</f>
        <v>60</v>
      </c>
      <c r="L2003" s="162">
        <f>IF(Tabela1[[#This Row],[Cena za enoto]]=1,Tabela1[[#This Row],[Količina]],0)</f>
        <v>0</v>
      </c>
      <c r="M2003" s="139">
        <f>Tabela1[[#This Row],[Cena za enoto]]</f>
        <v>0</v>
      </c>
      <c r="N2003" s="139">
        <f t="shared" si="127"/>
        <v>0</v>
      </c>
    </row>
    <row r="2004" spans="1:14">
      <c r="A2004" s="139">
        <v>1998</v>
      </c>
      <c r="B2004" s="108"/>
      <c r="C2004" s="132">
        <f>IF(H2004&lt;&gt;"",COUNTA($H$12:H2004),"")</f>
        <v>1031</v>
      </c>
      <c r="D2004" s="15" t="s">
        <v>202</v>
      </c>
      <c r="E2004" s="131" t="s">
        <v>1415</v>
      </c>
      <c r="F2004" s="83" t="s">
        <v>10</v>
      </c>
      <c r="G2004" s="16">
        <v>960</v>
      </c>
      <c r="H2004" s="169">
        <v>0</v>
      </c>
      <c r="I2004" s="177">
        <f t="shared" si="128"/>
        <v>0</v>
      </c>
      <c r="K2004" s="141">
        <f>Tabela1[[#This Row],[Količina]]-Tabela1[[#This Row],[Cena skupaj]]</f>
        <v>960</v>
      </c>
      <c r="L2004" s="162">
        <f>IF(Tabela1[[#This Row],[Cena za enoto]]=1,Tabela1[[#This Row],[Količina]],0)</f>
        <v>0</v>
      </c>
      <c r="M2004" s="139">
        <f>Tabela1[[#This Row],[Cena za enoto]]</f>
        <v>0</v>
      </c>
      <c r="N2004" s="139">
        <f t="shared" si="127"/>
        <v>0</v>
      </c>
    </row>
    <row r="2005" spans="1:14">
      <c r="A2005" s="139">
        <v>1999</v>
      </c>
      <c r="B2005" s="98"/>
      <c r="C2005" s="132">
        <f>IF(H2005&lt;&gt;"",COUNTA($H$12:H2005),"")</f>
        <v>1032</v>
      </c>
      <c r="D2005" s="15" t="s">
        <v>208</v>
      </c>
      <c r="E2005" s="131" t="s">
        <v>1416</v>
      </c>
      <c r="F2005" s="83" t="s">
        <v>10</v>
      </c>
      <c r="G2005" s="16">
        <v>60</v>
      </c>
      <c r="H2005" s="169">
        <v>0</v>
      </c>
      <c r="I2005" s="177">
        <f t="shared" si="128"/>
        <v>0</v>
      </c>
      <c r="K2005" s="141">
        <f>Tabela1[[#This Row],[Količina]]-Tabela1[[#This Row],[Cena skupaj]]</f>
        <v>60</v>
      </c>
      <c r="L2005" s="162">
        <f>IF(Tabela1[[#This Row],[Cena za enoto]]=1,Tabela1[[#This Row],[Količina]],0)</f>
        <v>0</v>
      </c>
      <c r="M2005" s="139">
        <f>Tabela1[[#This Row],[Cena za enoto]]</f>
        <v>0</v>
      </c>
      <c r="N2005" s="139">
        <f t="shared" si="127"/>
        <v>0</v>
      </c>
    </row>
    <row r="2006" spans="1:14">
      <c r="A2006" s="139">
        <v>2000</v>
      </c>
      <c r="B2006" s="98"/>
      <c r="C2006" s="132">
        <f>IF(H2006&lt;&gt;"",COUNTA($H$12:H2006),"")</f>
        <v>1033</v>
      </c>
      <c r="D2006" s="15" t="s">
        <v>209</v>
      </c>
      <c r="E2006" s="131" t="s">
        <v>3099</v>
      </c>
      <c r="F2006" s="83" t="s">
        <v>14</v>
      </c>
      <c r="G2006" s="16">
        <v>300</v>
      </c>
      <c r="H2006" s="169">
        <v>0</v>
      </c>
      <c r="I2006" s="177">
        <f t="shared" si="128"/>
        <v>0</v>
      </c>
      <c r="K2006" s="141">
        <f>Tabela1[[#This Row],[Količina]]-Tabela1[[#This Row],[Cena skupaj]]</f>
        <v>300</v>
      </c>
      <c r="L2006" s="162">
        <f>IF(Tabela1[[#This Row],[Cena za enoto]]=1,Tabela1[[#This Row],[Količina]],0)</f>
        <v>0</v>
      </c>
      <c r="M2006" s="139">
        <f>Tabela1[[#This Row],[Cena za enoto]]</f>
        <v>0</v>
      </c>
      <c r="N2006" s="139">
        <f t="shared" si="127"/>
        <v>0</v>
      </c>
    </row>
    <row r="2007" spans="1:14">
      <c r="A2007" s="139">
        <v>2001</v>
      </c>
      <c r="B2007" s="98"/>
      <c r="C2007" s="132">
        <f>IF(H2007&lt;&gt;"",COUNTA($H$12:H2007),"")</f>
        <v>1034</v>
      </c>
      <c r="D2007" s="15" t="s">
        <v>210</v>
      </c>
      <c r="E2007" s="131" t="s">
        <v>1417</v>
      </c>
      <c r="F2007" s="83" t="s">
        <v>10</v>
      </c>
      <c r="G2007" s="16">
        <v>15</v>
      </c>
      <c r="H2007" s="169">
        <v>0</v>
      </c>
      <c r="I2007" s="177">
        <f t="shared" si="128"/>
        <v>0</v>
      </c>
      <c r="K2007" s="141">
        <f>Tabela1[[#This Row],[Količina]]-Tabela1[[#This Row],[Cena skupaj]]</f>
        <v>15</v>
      </c>
      <c r="L2007" s="162">
        <f>IF(Tabela1[[#This Row],[Cena za enoto]]=1,Tabela1[[#This Row],[Količina]],0)</f>
        <v>0</v>
      </c>
      <c r="M2007" s="139">
        <f>Tabela1[[#This Row],[Cena za enoto]]</f>
        <v>0</v>
      </c>
      <c r="N2007" s="139">
        <f t="shared" si="127"/>
        <v>0</v>
      </c>
    </row>
    <row r="2008" spans="1:14">
      <c r="A2008" s="139">
        <v>2002</v>
      </c>
      <c r="B2008" s="98"/>
      <c r="C2008" s="132">
        <f>IF(H2008&lt;&gt;"",COUNTA($H$12:H2008),"")</f>
        <v>1035</v>
      </c>
      <c r="D2008" s="15" t="s">
        <v>69</v>
      </c>
      <c r="E2008" s="131" t="s">
        <v>1418</v>
      </c>
      <c r="F2008" s="83" t="s">
        <v>10</v>
      </c>
      <c r="G2008" s="16">
        <v>240</v>
      </c>
      <c r="H2008" s="169">
        <v>0</v>
      </c>
      <c r="I2008" s="177">
        <f t="shared" si="128"/>
        <v>0</v>
      </c>
      <c r="K2008" s="141">
        <f>Tabela1[[#This Row],[Količina]]-Tabela1[[#This Row],[Cena skupaj]]</f>
        <v>240</v>
      </c>
      <c r="L2008" s="162">
        <f>IF(Tabela1[[#This Row],[Cena za enoto]]=1,Tabela1[[#This Row],[Količina]],0)</f>
        <v>0</v>
      </c>
      <c r="M2008" s="139">
        <f>Tabela1[[#This Row],[Cena za enoto]]</f>
        <v>0</v>
      </c>
      <c r="N2008" s="139">
        <f t="shared" si="127"/>
        <v>0</v>
      </c>
    </row>
    <row r="2009" spans="1:14">
      <c r="A2009" s="139">
        <v>2003</v>
      </c>
      <c r="B2009" s="93">
        <v>3</v>
      </c>
      <c r="C2009" s="192" t="str">
        <f>IF(H2009&lt;&gt;"",COUNTA($H$12:H2009),"")</f>
        <v/>
      </c>
      <c r="D2009" s="14"/>
      <c r="E2009" s="193" t="s">
        <v>1419</v>
      </c>
      <c r="F2009" s="114"/>
      <c r="G2009" s="37"/>
      <c r="H2009" s="160"/>
      <c r="I2009" s="158">
        <f>SUM(I2010:I2012)</f>
        <v>0</v>
      </c>
      <c r="K2009" s="141">
        <f>Tabela1[[#This Row],[Količina]]-Tabela1[[#This Row],[Cena skupaj]]</f>
        <v>0</v>
      </c>
      <c r="L2009" s="162">
        <f>IF(Tabela1[[#This Row],[Cena za enoto]]=1,Tabela1[[#This Row],[Količina]],0)</f>
        <v>0</v>
      </c>
      <c r="M2009" s="139">
        <f>Tabela1[[#This Row],[Cena za enoto]]</f>
        <v>0</v>
      </c>
      <c r="N2009" s="139">
        <f t="shared" si="127"/>
        <v>0</v>
      </c>
    </row>
    <row r="2010" spans="1:14" ht="22.5">
      <c r="A2010" s="139">
        <v>2004</v>
      </c>
      <c r="B2010" s="99"/>
      <c r="C2010" s="194">
        <f>IF(H2010&lt;&gt;"",COUNTA($H$12:H2010),"")</f>
        <v>1036</v>
      </c>
      <c r="D2010" s="44" t="s">
        <v>193</v>
      </c>
      <c r="E2010" s="206" t="s">
        <v>1420</v>
      </c>
      <c r="F2010" s="83" t="s">
        <v>5</v>
      </c>
      <c r="G2010" s="82">
        <v>1</v>
      </c>
      <c r="H2010" s="169">
        <v>0</v>
      </c>
      <c r="I2010" s="201">
        <f>IF(ISNUMBER(G2010),ROUND(G2010*H2010,2),"")</f>
        <v>0</v>
      </c>
      <c r="K2010" s="141">
        <f>Tabela1[[#This Row],[Količina]]-Tabela1[[#This Row],[Cena skupaj]]</f>
        <v>1</v>
      </c>
      <c r="L2010" s="162">
        <f>IF(Tabela1[[#This Row],[Cena za enoto]]=1,Tabela1[[#This Row],[Količina]],0)</f>
        <v>0</v>
      </c>
      <c r="M2010" s="139">
        <f>Tabela1[[#This Row],[Cena za enoto]]</f>
        <v>0</v>
      </c>
      <c r="N2010" s="139">
        <f t="shared" si="127"/>
        <v>0</v>
      </c>
    </row>
    <row r="2011" spans="1:14">
      <c r="A2011" s="139">
        <v>2005</v>
      </c>
      <c r="B2011" s="99"/>
      <c r="C2011" s="194">
        <f>IF(H2011&lt;&gt;"",COUNTA($H$12:H2011),"")</f>
        <v>1037</v>
      </c>
      <c r="D2011" s="44" t="s">
        <v>194</v>
      </c>
      <c r="E2011" s="206" t="s">
        <v>3319</v>
      </c>
      <c r="F2011" s="83" t="s">
        <v>5</v>
      </c>
      <c r="G2011" s="82">
        <v>1</v>
      </c>
      <c r="H2011" s="169">
        <v>0</v>
      </c>
      <c r="I2011" s="201">
        <f>IF(ISNUMBER(G2011),ROUND(G2011*H2011,2),"")</f>
        <v>0</v>
      </c>
      <c r="K2011" s="141">
        <f>Tabela1[[#This Row],[Količina]]-Tabela1[[#This Row],[Cena skupaj]]</f>
        <v>1</v>
      </c>
      <c r="L2011" s="162">
        <f>IF(Tabela1[[#This Row],[Cena za enoto]]=1,Tabela1[[#This Row],[Količina]],0)</f>
        <v>0</v>
      </c>
      <c r="M2011" s="139">
        <f>Tabela1[[#This Row],[Cena za enoto]]</f>
        <v>0</v>
      </c>
      <c r="N2011" s="139">
        <f t="shared" si="127"/>
        <v>0</v>
      </c>
    </row>
    <row r="2012" spans="1:14">
      <c r="A2012" s="139">
        <v>2006</v>
      </c>
      <c r="B2012" s="105"/>
      <c r="C2012" s="194">
        <f>IF(H2012&lt;&gt;"",COUNTA($H$12:H2012),"")</f>
        <v>1038</v>
      </c>
      <c r="D2012" s="44" t="s">
        <v>195</v>
      </c>
      <c r="E2012" s="206" t="s">
        <v>2676</v>
      </c>
      <c r="F2012" s="83" t="s">
        <v>5</v>
      </c>
      <c r="G2012" s="82">
        <v>1</v>
      </c>
      <c r="H2012" s="169">
        <v>0</v>
      </c>
      <c r="I2012" s="201">
        <f>IF(ISNUMBER(G2012),ROUND(G2012*H2012,2),"")</f>
        <v>0</v>
      </c>
      <c r="K2012" s="141">
        <f>Tabela1[[#This Row],[Količina]]-Tabela1[[#This Row],[Cena skupaj]]</f>
        <v>1</v>
      </c>
      <c r="L2012" s="162">
        <f>IF(Tabela1[[#This Row],[Cena za enoto]]=1,Tabela1[[#This Row],[Količina]],0)</f>
        <v>0</v>
      </c>
      <c r="M2012" s="139">
        <f>Tabela1[[#This Row],[Cena za enoto]]</f>
        <v>0</v>
      </c>
      <c r="N2012" s="139">
        <f t="shared" si="127"/>
        <v>0</v>
      </c>
    </row>
    <row r="2013" spans="1:14" s="142" customFormat="1" ht="15">
      <c r="A2013" s="139">
        <v>2007</v>
      </c>
      <c r="B2013" s="97">
        <v>2</v>
      </c>
      <c r="C2013" s="186" t="str">
        <f>IF(H2013&lt;&gt;"",COUNTA($H$12:H2013),"")</f>
        <v/>
      </c>
      <c r="D2013" s="13"/>
      <c r="E2013" s="187" t="s">
        <v>3467</v>
      </c>
      <c r="F2013" s="188"/>
      <c r="G2013" s="36"/>
      <c r="H2013" s="157"/>
      <c r="I2013" s="189">
        <f>I2014+I2033+I2109+I2143</f>
        <v>0</v>
      </c>
      <c r="J2013" s="8"/>
      <c r="K2013" s="141">
        <f>Tabela1[[#This Row],[Količina]]-Tabela1[[#This Row],[Cena skupaj]]</f>
        <v>0</v>
      </c>
      <c r="L2013" s="162">
        <f>IF(Tabela1[[#This Row],[Cena za enoto]]=1,Tabela1[[#This Row],[Količina]],0)</f>
        <v>0</v>
      </c>
      <c r="M2013" s="139">
        <f>Tabela1[[#This Row],[Cena za enoto]]</f>
        <v>0</v>
      </c>
      <c r="N2013" s="139">
        <f t="shared" si="127"/>
        <v>0</v>
      </c>
    </row>
    <row r="2014" spans="1:14">
      <c r="A2014" s="139">
        <v>2008</v>
      </c>
      <c r="B2014" s="93">
        <v>3</v>
      </c>
      <c r="C2014" s="192" t="str">
        <f>IF(H2014&lt;&gt;"",COUNTA($H$12:H2014),"")</f>
        <v/>
      </c>
      <c r="D2014" s="14"/>
      <c r="E2014" s="193" t="s">
        <v>1435</v>
      </c>
      <c r="F2014" s="114"/>
      <c r="G2014" s="37"/>
      <c r="H2014" s="160"/>
      <c r="I2014" s="158">
        <f>SUM(I2015:I2032)</f>
        <v>0</v>
      </c>
      <c r="K2014" s="141">
        <f>Tabela1[[#This Row],[Količina]]-Tabela1[[#This Row],[Cena skupaj]]</f>
        <v>0</v>
      </c>
      <c r="L2014" s="162">
        <f>IF(Tabela1[[#This Row],[Cena za enoto]]=1,Tabela1[[#This Row],[Količina]],0)</f>
        <v>0</v>
      </c>
      <c r="M2014" s="139">
        <f>Tabela1[[#This Row],[Cena za enoto]]</f>
        <v>0</v>
      </c>
      <c r="N2014" s="139">
        <f t="shared" si="127"/>
        <v>0</v>
      </c>
    </row>
    <row r="2015" spans="1:14" ht="101.25">
      <c r="A2015" s="139">
        <v>2009</v>
      </c>
      <c r="B2015" s="98"/>
      <c r="C2015" s="132">
        <f>IF(H2015&lt;&gt;"",COUNTA($H$12:H2015),"")</f>
        <v>1039</v>
      </c>
      <c r="D2015" s="15">
        <v>1</v>
      </c>
      <c r="E2015" s="131" t="s">
        <v>3100</v>
      </c>
      <c r="F2015" s="83" t="s">
        <v>10</v>
      </c>
      <c r="G2015" s="16">
        <v>6</v>
      </c>
      <c r="H2015" s="169">
        <v>0</v>
      </c>
      <c r="I2015" s="177">
        <f t="shared" ref="I2015:I2032" si="129">IF(ISNUMBER(G2015),ROUND(G2015*H2015,2),"")</f>
        <v>0</v>
      </c>
      <c r="K2015" s="141">
        <f>Tabela1[[#This Row],[Količina]]-Tabela1[[#This Row],[Cena skupaj]]</f>
        <v>6</v>
      </c>
      <c r="L2015" s="162">
        <f>IF(Tabela1[[#This Row],[Cena za enoto]]=1,Tabela1[[#This Row],[Količina]],0)</f>
        <v>0</v>
      </c>
      <c r="M2015" s="139">
        <f>Tabela1[[#This Row],[Cena za enoto]]</f>
        <v>0</v>
      </c>
      <c r="N2015" s="139">
        <f t="shared" si="127"/>
        <v>0</v>
      </c>
    </row>
    <row r="2016" spans="1:14" ht="101.25">
      <c r="A2016" s="139">
        <v>2010</v>
      </c>
      <c r="B2016" s="98"/>
      <c r="C2016" s="132">
        <f>IF(H2016&lt;&gt;"",COUNTA($H$12:H2016),"")</f>
        <v>1040</v>
      </c>
      <c r="D2016" s="15">
        <f t="shared" ref="D2016:D2021" si="130">D2015+1</f>
        <v>2</v>
      </c>
      <c r="E2016" s="131" t="s">
        <v>1423</v>
      </c>
      <c r="F2016" s="83" t="s">
        <v>10</v>
      </c>
      <c r="G2016" s="16">
        <v>55</v>
      </c>
      <c r="H2016" s="169">
        <v>0</v>
      </c>
      <c r="I2016" s="177">
        <f t="shared" si="129"/>
        <v>0</v>
      </c>
      <c r="K2016" s="141">
        <f>Tabela1[[#This Row],[Količina]]-Tabela1[[#This Row],[Cena skupaj]]</f>
        <v>55</v>
      </c>
      <c r="L2016" s="162">
        <f>IF(Tabela1[[#This Row],[Cena za enoto]]=1,Tabela1[[#This Row],[Količina]],0)</f>
        <v>0</v>
      </c>
      <c r="M2016" s="139">
        <f>Tabela1[[#This Row],[Cena za enoto]]</f>
        <v>0</v>
      </c>
      <c r="N2016" s="139">
        <f t="shared" si="127"/>
        <v>0</v>
      </c>
    </row>
    <row r="2017" spans="1:14" ht="56.25">
      <c r="A2017" s="139">
        <v>2011</v>
      </c>
      <c r="B2017" s="98"/>
      <c r="C2017" s="132">
        <f>IF(H2017&lt;&gt;"",COUNTA($H$12:H2017),"")</f>
        <v>1041</v>
      </c>
      <c r="D2017" s="15">
        <f t="shared" si="130"/>
        <v>3</v>
      </c>
      <c r="E2017" s="131" t="s">
        <v>1424</v>
      </c>
      <c r="F2017" s="83" t="s">
        <v>10</v>
      </c>
      <c r="G2017" s="16">
        <v>6</v>
      </c>
      <c r="H2017" s="169">
        <v>0</v>
      </c>
      <c r="I2017" s="177">
        <f t="shared" si="129"/>
        <v>0</v>
      </c>
      <c r="K2017" s="141">
        <f>Tabela1[[#This Row],[Količina]]-Tabela1[[#This Row],[Cena skupaj]]</f>
        <v>6</v>
      </c>
      <c r="L2017" s="162">
        <f>IF(Tabela1[[#This Row],[Cena za enoto]]=1,Tabela1[[#This Row],[Količina]],0)</f>
        <v>0</v>
      </c>
      <c r="M2017" s="139">
        <f>Tabela1[[#This Row],[Cena za enoto]]</f>
        <v>0</v>
      </c>
      <c r="N2017" s="139">
        <f t="shared" si="127"/>
        <v>0</v>
      </c>
    </row>
    <row r="2018" spans="1:14" ht="67.5">
      <c r="A2018" s="139">
        <v>2012</v>
      </c>
      <c r="B2018" s="98"/>
      <c r="C2018" s="132">
        <f>IF(H2018&lt;&gt;"",COUNTA($H$12:H2018),"")</f>
        <v>1042</v>
      </c>
      <c r="D2018" s="15">
        <f t="shared" si="130"/>
        <v>4</v>
      </c>
      <c r="E2018" s="131" t="s">
        <v>1425</v>
      </c>
      <c r="F2018" s="83" t="s">
        <v>10</v>
      </c>
      <c r="G2018" s="16">
        <v>5</v>
      </c>
      <c r="H2018" s="169">
        <v>0</v>
      </c>
      <c r="I2018" s="177">
        <f t="shared" si="129"/>
        <v>0</v>
      </c>
      <c r="K2018" s="141">
        <f>Tabela1[[#This Row],[Količina]]-Tabela1[[#This Row],[Cena skupaj]]</f>
        <v>5</v>
      </c>
      <c r="L2018" s="162">
        <f>IF(Tabela1[[#This Row],[Cena za enoto]]=1,Tabela1[[#This Row],[Količina]],0)</f>
        <v>0</v>
      </c>
      <c r="M2018" s="139">
        <f>Tabela1[[#This Row],[Cena za enoto]]</f>
        <v>0</v>
      </c>
      <c r="N2018" s="139">
        <f t="shared" si="127"/>
        <v>0</v>
      </c>
    </row>
    <row r="2019" spans="1:14" ht="112.5">
      <c r="A2019" s="139">
        <v>2013</v>
      </c>
      <c r="B2019" s="98"/>
      <c r="C2019" s="132">
        <f>IF(H2019&lt;&gt;"",COUNTA($H$12:H2019),"")</f>
        <v>1043</v>
      </c>
      <c r="D2019" s="15">
        <f t="shared" si="130"/>
        <v>5</v>
      </c>
      <c r="E2019" s="131" t="s">
        <v>1426</v>
      </c>
      <c r="F2019" s="83" t="s">
        <v>10</v>
      </c>
      <c r="G2019" s="16">
        <v>2</v>
      </c>
      <c r="H2019" s="169">
        <v>0</v>
      </c>
      <c r="I2019" s="177">
        <f t="shared" si="129"/>
        <v>0</v>
      </c>
      <c r="K2019" s="141">
        <f>Tabela1[[#This Row],[Količina]]-Tabela1[[#This Row],[Cena skupaj]]</f>
        <v>2</v>
      </c>
      <c r="L2019" s="162">
        <f>IF(Tabela1[[#This Row],[Cena za enoto]]=1,Tabela1[[#This Row],[Količina]],0)</f>
        <v>0</v>
      </c>
      <c r="M2019" s="139">
        <f>Tabela1[[#This Row],[Cena za enoto]]</f>
        <v>0</v>
      </c>
      <c r="N2019" s="139">
        <f t="shared" si="127"/>
        <v>0</v>
      </c>
    </row>
    <row r="2020" spans="1:14" ht="90">
      <c r="A2020" s="139">
        <v>2014</v>
      </c>
      <c r="B2020" s="98"/>
      <c r="C2020" s="132">
        <f>IF(H2020&lt;&gt;"",COUNTA($H$12:H2020),"")</f>
        <v>1044</v>
      </c>
      <c r="D2020" s="15">
        <f t="shared" si="130"/>
        <v>6</v>
      </c>
      <c r="E2020" s="131" t="s">
        <v>1427</v>
      </c>
      <c r="F2020" s="83" t="s">
        <v>10</v>
      </c>
      <c r="G2020" s="16">
        <v>5</v>
      </c>
      <c r="H2020" s="169">
        <v>0</v>
      </c>
      <c r="I2020" s="177">
        <f t="shared" si="129"/>
        <v>0</v>
      </c>
      <c r="K2020" s="141">
        <f>Tabela1[[#This Row],[Količina]]-Tabela1[[#This Row],[Cena skupaj]]</f>
        <v>5</v>
      </c>
      <c r="L2020" s="162">
        <f>IF(Tabela1[[#This Row],[Cena za enoto]]=1,Tabela1[[#This Row],[Količina]],0)</f>
        <v>0</v>
      </c>
      <c r="M2020" s="139">
        <f>Tabela1[[#This Row],[Cena za enoto]]</f>
        <v>0</v>
      </c>
      <c r="N2020" s="139">
        <f t="shared" si="127"/>
        <v>0</v>
      </c>
    </row>
    <row r="2021" spans="1:14" ht="101.25">
      <c r="A2021" s="139">
        <v>2015</v>
      </c>
      <c r="B2021" s="98"/>
      <c r="C2021" s="132">
        <f>IF(H2021&lt;&gt;"",COUNTA($H$12:H2021),"")</f>
        <v>1045</v>
      </c>
      <c r="D2021" s="15">
        <f t="shared" si="130"/>
        <v>7</v>
      </c>
      <c r="E2021" s="131" t="s">
        <v>1428</v>
      </c>
      <c r="F2021" s="83" t="s">
        <v>10</v>
      </c>
      <c r="G2021" s="16">
        <v>5</v>
      </c>
      <c r="H2021" s="169">
        <v>0</v>
      </c>
      <c r="I2021" s="177">
        <f t="shared" si="129"/>
        <v>0</v>
      </c>
      <c r="K2021" s="141">
        <f>Tabela1[[#This Row],[Količina]]-Tabela1[[#This Row],[Cena skupaj]]</f>
        <v>5</v>
      </c>
      <c r="L2021" s="162">
        <f>IF(Tabela1[[#This Row],[Cena za enoto]]=1,Tabela1[[#This Row],[Količina]],0)</f>
        <v>0</v>
      </c>
      <c r="M2021" s="139">
        <f>Tabela1[[#This Row],[Cena za enoto]]</f>
        <v>0</v>
      </c>
      <c r="N2021" s="139">
        <f t="shared" si="127"/>
        <v>0</v>
      </c>
    </row>
    <row r="2022" spans="1:14" ht="33.75">
      <c r="A2022" s="139">
        <v>2016</v>
      </c>
      <c r="B2022" s="98"/>
      <c r="C2022" s="132">
        <f>IF(H2022&lt;&gt;"",COUNTA($H$12:H2022),"")</f>
        <v>1046</v>
      </c>
      <c r="D2022" s="15"/>
      <c r="E2022" s="131" t="s">
        <v>1421</v>
      </c>
      <c r="F2022" s="83" t="s">
        <v>10</v>
      </c>
      <c r="G2022" s="16">
        <v>5</v>
      </c>
      <c r="H2022" s="169">
        <v>0</v>
      </c>
      <c r="I2022" s="177">
        <f t="shared" si="129"/>
        <v>0</v>
      </c>
      <c r="K2022" s="141">
        <f>Tabela1[[#This Row],[Količina]]-Tabela1[[#This Row],[Cena skupaj]]</f>
        <v>5</v>
      </c>
      <c r="L2022" s="162">
        <f>IF(Tabela1[[#This Row],[Cena za enoto]]=1,Tabela1[[#This Row],[Količina]],0)</f>
        <v>0</v>
      </c>
      <c r="M2022" s="139">
        <f>Tabela1[[#This Row],[Cena za enoto]]</f>
        <v>0</v>
      </c>
      <c r="N2022" s="139">
        <f t="shared" si="127"/>
        <v>0</v>
      </c>
    </row>
    <row r="2023" spans="1:14" ht="90">
      <c r="A2023" s="139">
        <v>2017</v>
      </c>
      <c r="B2023" s="108"/>
      <c r="C2023" s="132">
        <f>IF(H2023&lt;&gt;"",COUNTA($H$12:H2023),"")</f>
        <v>1047</v>
      </c>
      <c r="D2023" s="15">
        <f>D2021+1</f>
        <v>8</v>
      </c>
      <c r="E2023" s="131" t="s">
        <v>1429</v>
      </c>
      <c r="F2023" s="83" t="s">
        <v>10</v>
      </c>
      <c r="G2023" s="16">
        <v>13</v>
      </c>
      <c r="H2023" s="169">
        <v>0</v>
      </c>
      <c r="I2023" s="177">
        <f t="shared" si="129"/>
        <v>0</v>
      </c>
      <c r="K2023" s="141">
        <f>Tabela1[[#This Row],[Količina]]-Tabela1[[#This Row],[Cena skupaj]]</f>
        <v>13</v>
      </c>
      <c r="L2023" s="162">
        <f>IF(Tabela1[[#This Row],[Cena za enoto]]=1,Tabela1[[#This Row],[Količina]],0)</f>
        <v>0</v>
      </c>
      <c r="M2023" s="139">
        <f>Tabela1[[#This Row],[Cena za enoto]]</f>
        <v>0</v>
      </c>
      <c r="N2023" s="139">
        <f t="shared" si="127"/>
        <v>0</v>
      </c>
    </row>
    <row r="2024" spans="1:14" ht="112.5">
      <c r="A2024" s="139">
        <v>2018</v>
      </c>
      <c r="B2024" s="98"/>
      <c r="C2024" s="132">
        <f>IF(H2024&lt;&gt;"",COUNTA($H$12:H2024),"")</f>
        <v>1048</v>
      </c>
      <c r="D2024" s="15">
        <f>D2023+1</f>
        <v>9</v>
      </c>
      <c r="E2024" s="131" t="s">
        <v>1430</v>
      </c>
      <c r="F2024" s="83" t="s">
        <v>10</v>
      </c>
      <c r="G2024" s="16">
        <v>5</v>
      </c>
      <c r="H2024" s="169">
        <v>0</v>
      </c>
      <c r="I2024" s="177">
        <f t="shared" si="129"/>
        <v>0</v>
      </c>
      <c r="K2024" s="141">
        <f>Tabela1[[#This Row],[Količina]]-Tabela1[[#This Row],[Cena skupaj]]</f>
        <v>5</v>
      </c>
      <c r="L2024" s="162">
        <f>IF(Tabela1[[#This Row],[Cena za enoto]]=1,Tabela1[[#This Row],[Količina]],0)</f>
        <v>0</v>
      </c>
      <c r="M2024" s="139">
        <f>Tabela1[[#This Row],[Cena za enoto]]</f>
        <v>0</v>
      </c>
      <c r="N2024" s="139">
        <f t="shared" si="127"/>
        <v>0</v>
      </c>
    </row>
    <row r="2025" spans="1:14" ht="135">
      <c r="A2025" s="139">
        <v>2019</v>
      </c>
      <c r="B2025" s="98"/>
      <c r="C2025" s="132">
        <f>IF(H2025&lt;&gt;"",COUNTA($H$12:H2025),"")</f>
        <v>1049</v>
      </c>
      <c r="D2025" s="15">
        <f>D2024+1</f>
        <v>10</v>
      </c>
      <c r="E2025" s="131" t="s">
        <v>1431</v>
      </c>
      <c r="F2025" s="83" t="s">
        <v>10</v>
      </c>
      <c r="G2025" s="16">
        <v>7</v>
      </c>
      <c r="H2025" s="169">
        <v>0</v>
      </c>
      <c r="I2025" s="177">
        <f t="shared" si="129"/>
        <v>0</v>
      </c>
      <c r="K2025" s="141">
        <f>Tabela1[[#This Row],[Količina]]-Tabela1[[#This Row],[Cena skupaj]]</f>
        <v>7</v>
      </c>
      <c r="L2025" s="162">
        <f>IF(Tabela1[[#This Row],[Cena za enoto]]=1,Tabela1[[#This Row],[Količina]],0)</f>
        <v>0</v>
      </c>
      <c r="M2025" s="139">
        <f>Tabela1[[#This Row],[Cena za enoto]]</f>
        <v>0</v>
      </c>
      <c r="N2025" s="139">
        <f t="shared" si="127"/>
        <v>0</v>
      </c>
    </row>
    <row r="2026" spans="1:14" ht="101.25">
      <c r="A2026" s="139">
        <v>2020</v>
      </c>
      <c r="B2026" s="98"/>
      <c r="C2026" s="132">
        <f>IF(H2026&lt;&gt;"",COUNTA($H$12:H2026),"")</f>
        <v>1050</v>
      </c>
      <c r="D2026" s="15">
        <f>D2025+1</f>
        <v>11</v>
      </c>
      <c r="E2026" s="131" t="s">
        <v>1432</v>
      </c>
      <c r="F2026" s="83" t="s">
        <v>10</v>
      </c>
      <c r="G2026" s="16">
        <v>16</v>
      </c>
      <c r="H2026" s="169">
        <v>0</v>
      </c>
      <c r="I2026" s="177">
        <f t="shared" si="129"/>
        <v>0</v>
      </c>
      <c r="K2026" s="141">
        <f>Tabela1[[#This Row],[Količina]]-Tabela1[[#This Row],[Cena skupaj]]</f>
        <v>16</v>
      </c>
      <c r="L2026" s="162">
        <f>IF(Tabela1[[#This Row],[Cena za enoto]]=1,Tabela1[[#This Row],[Količina]],0)</f>
        <v>0</v>
      </c>
      <c r="M2026" s="139">
        <f>Tabela1[[#This Row],[Cena za enoto]]</f>
        <v>0</v>
      </c>
      <c r="N2026" s="139">
        <f t="shared" si="127"/>
        <v>0</v>
      </c>
    </row>
    <row r="2027" spans="1:14" ht="33.75">
      <c r="A2027" s="139">
        <v>2021</v>
      </c>
      <c r="B2027" s="98"/>
      <c r="C2027" s="132">
        <f>IF(H2027&lt;&gt;"",COUNTA($H$12:H2027),"")</f>
        <v>1051</v>
      </c>
      <c r="D2027" s="15"/>
      <c r="E2027" s="131" t="s">
        <v>1308</v>
      </c>
      <c r="F2027" s="83" t="s">
        <v>10</v>
      </c>
      <c r="G2027" s="16">
        <v>16</v>
      </c>
      <c r="H2027" s="169">
        <v>0</v>
      </c>
      <c r="I2027" s="177">
        <f t="shared" si="129"/>
        <v>0</v>
      </c>
      <c r="K2027" s="141">
        <f>Tabela1[[#This Row],[Količina]]-Tabela1[[#This Row],[Cena skupaj]]</f>
        <v>16</v>
      </c>
      <c r="L2027" s="162">
        <f>IF(Tabela1[[#This Row],[Cena za enoto]]=1,Tabela1[[#This Row],[Količina]],0)</f>
        <v>0</v>
      </c>
      <c r="M2027" s="139">
        <f>Tabela1[[#This Row],[Cena za enoto]]</f>
        <v>0</v>
      </c>
      <c r="N2027" s="139">
        <f t="shared" si="127"/>
        <v>0</v>
      </c>
    </row>
    <row r="2028" spans="1:14" ht="67.5">
      <c r="A2028" s="139">
        <v>2022</v>
      </c>
      <c r="B2028" s="98"/>
      <c r="C2028" s="132">
        <f>IF(H2028&lt;&gt;"",COUNTA($H$12:H2028),"")</f>
        <v>1052</v>
      </c>
      <c r="D2028" s="15">
        <f>D2026+1</f>
        <v>12</v>
      </c>
      <c r="E2028" s="131" t="s">
        <v>3101</v>
      </c>
      <c r="F2028" s="83" t="s">
        <v>10</v>
      </c>
      <c r="G2028" s="16">
        <v>9</v>
      </c>
      <c r="H2028" s="169">
        <v>0</v>
      </c>
      <c r="I2028" s="177">
        <f t="shared" si="129"/>
        <v>0</v>
      </c>
      <c r="K2028" s="141">
        <f>Tabela1[[#This Row],[Količina]]-Tabela1[[#This Row],[Cena skupaj]]</f>
        <v>9</v>
      </c>
      <c r="L2028" s="162">
        <f>IF(Tabela1[[#This Row],[Cena za enoto]]=1,Tabela1[[#This Row],[Količina]],0)</f>
        <v>0</v>
      </c>
      <c r="M2028" s="139">
        <f>Tabela1[[#This Row],[Cena za enoto]]</f>
        <v>0</v>
      </c>
      <c r="N2028" s="139">
        <f t="shared" si="127"/>
        <v>0</v>
      </c>
    </row>
    <row r="2029" spans="1:14" ht="67.5">
      <c r="A2029" s="139">
        <v>2023</v>
      </c>
      <c r="B2029" s="98"/>
      <c r="C2029" s="132">
        <f>IF(H2029&lt;&gt;"",COUNTA($H$12:H2029),"")</f>
        <v>1053</v>
      </c>
      <c r="D2029" s="15">
        <f>D2028+1</f>
        <v>13</v>
      </c>
      <c r="E2029" s="131" t="s">
        <v>3102</v>
      </c>
      <c r="F2029" s="83" t="s">
        <v>10</v>
      </c>
      <c r="G2029" s="16">
        <v>1</v>
      </c>
      <c r="H2029" s="169">
        <v>0</v>
      </c>
      <c r="I2029" s="177">
        <f t="shared" si="129"/>
        <v>0</v>
      </c>
      <c r="K2029" s="141">
        <f>Tabela1[[#This Row],[Količina]]-Tabela1[[#This Row],[Cena skupaj]]</f>
        <v>1</v>
      </c>
      <c r="L2029" s="162">
        <f>IF(Tabela1[[#This Row],[Cena za enoto]]=1,Tabela1[[#This Row],[Količina]],0)</f>
        <v>0</v>
      </c>
      <c r="M2029" s="139">
        <f>Tabela1[[#This Row],[Cena za enoto]]</f>
        <v>0</v>
      </c>
      <c r="N2029" s="139">
        <f t="shared" si="127"/>
        <v>0</v>
      </c>
    </row>
    <row r="2030" spans="1:14" ht="67.5">
      <c r="A2030" s="139">
        <v>2024</v>
      </c>
      <c r="B2030" s="98"/>
      <c r="C2030" s="132">
        <f>IF(H2030&lt;&gt;"",COUNTA($H$12:H2030),"")</f>
        <v>1054</v>
      </c>
      <c r="D2030" s="15">
        <f>D2029+1</f>
        <v>14</v>
      </c>
      <c r="E2030" s="131" t="s">
        <v>1433</v>
      </c>
      <c r="F2030" s="83" t="s">
        <v>10</v>
      </c>
      <c r="G2030" s="16">
        <v>2</v>
      </c>
      <c r="H2030" s="169">
        <v>0</v>
      </c>
      <c r="I2030" s="177">
        <f t="shared" si="129"/>
        <v>0</v>
      </c>
      <c r="K2030" s="141">
        <f>Tabela1[[#This Row],[Količina]]-Tabela1[[#This Row],[Cena skupaj]]</f>
        <v>2</v>
      </c>
      <c r="L2030" s="162">
        <f>IF(Tabela1[[#This Row],[Cena za enoto]]=1,Tabela1[[#This Row],[Količina]],0)</f>
        <v>0</v>
      </c>
      <c r="M2030" s="139">
        <f>Tabela1[[#This Row],[Cena za enoto]]</f>
        <v>0</v>
      </c>
      <c r="N2030" s="139">
        <f t="shared" si="127"/>
        <v>0</v>
      </c>
    </row>
    <row r="2031" spans="1:14" ht="67.5">
      <c r="A2031" s="139">
        <v>2025</v>
      </c>
      <c r="B2031" s="98"/>
      <c r="C2031" s="132">
        <f>IF(H2031&lt;&gt;"",COUNTA($H$12:H2031),"")</f>
        <v>1055</v>
      </c>
      <c r="D2031" s="15">
        <f>D2030+1</f>
        <v>15</v>
      </c>
      <c r="E2031" s="131" t="s">
        <v>1434</v>
      </c>
      <c r="F2031" s="83" t="s">
        <v>10</v>
      </c>
      <c r="G2031" s="16">
        <v>5</v>
      </c>
      <c r="H2031" s="169">
        <v>0</v>
      </c>
      <c r="I2031" s="177">
        <f t="shared" si="129"/>
        <v>0</v>
      </c>
      <c r="K2031" s="141">
        <f>Tabela1[[#This Row],[Količina]]-Tabela1[[#This Row],[Cena skupaj]]</f>
        <v>5</v>
      </c>
      <c r="L2031" s="162">
        <f>IF(Tabela1[[#This Row],[Cena za enoto]]=1,Tabela1[[#This Row],[Količina]],0)</f>
        <v>0</v>
      </c>
      <c r="M2031" s="139">
        <f>Tabela1[[#This Row],[Cena za enoto]]</f>
        <v>0</v>
      </c>
      <c r="N2031" s="139">
        <f t="shared" si="127"/>
        <v>0</v>
      </c>
    </row>
    <row r="2032" spans="1:14" ht="22.5">
      <c r="A2032" s="139">
        <v>2026</v>
      </c>
      <c r="B2032" s="98"/>
      <c r="C2032" s="132">
        <f>IF(H2032&lt;&gt;"",COUNTA($H$12:H2032),"")</f>
        <v>1056</v>
      </c>
      <c r="D2032" s="15">
        <f>D2031+1</f>
        <v>16</v>
      </c>
      <c r="E2032" s="131" t="s">
        <v>1422</v>
      </c>
      <c r="F2032" s="83" t="s">
        <v>10</v>
      </c>
      <c r="G2032" s="16">
        <v>11</v>
      </c>
      <c r="H2032" s="169">
        <v>0</v>
      </c>
      <c r="I2032" s="177">
        <f t="shared" si="129"/>
        <v>0</v>
      </c>
      <c r="K2032" s="141">
        <f>Tabela1[[#This Row],[Količina]]-Tabela1[[#This Row],[Cena skupaj]]</f>
        <v>11</v>
      </c>
      <c r="L2032" s="162">
        <f>IF(Tabela1[[#This Row],[Cena za enoto]]=1,Tabela1[[#This Row],[Količina]],0)</f>
        <v>0</v>
      </c>
      <c r="M2032" s="139">
        <f>Tabela1[[#This Row],[Cena za enoto]]</f>
        <v>0</v>
      </c>
      <c r="N2032" s="139">
        <f t="shared" si="127"/>
        <v>0</v>
      </c>
    </row>
    <row r="2033" spans="1:14">
      <c r="A2033" s="139">
        <v>2027</v>
      </c>
      <c r="B2033" s="93">
        <v>3</v>
      </c>
      <c r="C2033" s="192" t="str">
        <f>IF(H2033&lt;&gt;"",COUNTA($H$12:H2033),"")</f>
        <v/>
      </c>
      <c r="D2033" s="14"/>
      <c r="E2033" s="193" t="s">
        <v>1436</v>
      </c>
      <c r="F2033" s="114"/>
      <c r="G2033" s="37"/>
      <c r="H2033" s="160"/>
      <c r="I2033" s="158">
        <f>SUM(I2034:I2108)</f>
        <v>0</v>
      </c>
      <c r="K2033" s="141">
        <f>Tabela1[[#This Row],[Količina]]-Tabela1[[#This Row],[Cena skupaj]]</f>
        <v>0</v>
      </c>
      <c r="L2033" s="162">
        <f>IF(Tabela1[[#This Row],[Cena za enoto]]=1,Tabela1[[#This Row],[Količina]],0)</f>
        <v>0</v>
      </c>
      <c r="M2033" s="139">
        <f>Tabela1[[#This Row],[Cena za enoto]]</f>
        <v>0</v>
      </c>
      <c r="N2033" s="139">
        <f t="shared" si="127"/>
        <v>0</v>
      </c>
    </row>
    <row r="2034" spans="1:14">
      <c r="A2034" s="139">
        <v>2028</v>
      </c>
      <c r="B2034" s="103">
        <v>4</v>
      </c>
      <c r="C2034" s="207" t="str">
        <f>IF(H2034&lt;&gt;"",COUNTA($H$12:H2034),"")</f>
        <v/>
      </c>
      <c r="D2034" s="84"/>
      <c r="E2034" s="208" t="s">
        <v>3223</v>
      </c>
      <c r="F2034" s="225"/>
      <c r="G2034" s="90"/>
      <c r="H2034" s="168"/>
      <c r="I2034" s="168" t="str">
        <f t="shared" ref="I2034:I2081" si="131">IF(ISNUMBER(G2034),ROUND(G2034*H2034,2),"")</f>
        <v/>
      </c>
      <c r="L2034" s="162">
        <f>IF(Tabela1[[#This Row],[Cena za enoto]]=1,Tabela1[[#This Row],[Količina]],0)</f>
        <v>0</v>
      </c>
      <c r="M2034" s="139">
        <f>Tabela1[[#This Row],[Cena za enoto]]</f>
        <v>0</v>
      </c>
      <c r="N2034" s="139">
        <f t="shared" si="127"/>
        <v>0</v>
      </c>
    </row>
    <row r="2035" spans="1:14" ht="22.5">
      <c r="A2035" s="139">
        <v>2029</v>
      </c>
      <c r="B2035" s="98"/>
      <c r="C2035" s="132">
        <f>IF(H2035&lt;&gt;"",COUNTA($H$12:H2035),"")</f>
        <v>1057</v>
      </c>
      <c r="D2035" s="15">
        <v>1</v>
      </c>
      <c r="E2035" s="131" t="s">
        <v>1437</v>
      </c>
      <c r="F2035" s="83" t="s">
        <v>10</v>
      </c>
      <c r="G2035" s="16">
        <v>1</v>
      </c>
      <c r="H2035" s="169">
        <v>0</v>
      </c>
      <c r="I2035" s="177">
        <f t="shared" si="131"/>
        <v>0</v>
      </c>
      <c r="K2035" s="141">
        <f>Tabela1[[#This Row],[Količina]]-Tabela1[[#This Row],[Cena skupaj]]</f>
        <v>1</v>
      </c>
      <c r="L2035" s="162">
        <f>IF(Tabela1[[#This Row],[Cena za enoto]]=1,Tabela1[[#This Row],[Količina]],0)</f>
        <v>0</v>
      </c>
      <c r="M2035" s="139">
        <f>Tabela1[[#This Row],[Cena za enoto]]</f>
        <v>0</v>
      </c>
      <c r="N2035" s="139">
        <f t="shared" si="127"/>
        <v>0</v>
      </c>
    </row>
    <row r="2036" spans="1:14" ht="22.5">
      <c r="A2036" s="139">
        <v>2030</v>
      </c>
      <c r="B2036" s="98"/>
      <c r="C2036" s="132">
        <f>IF(H2036&lt;&gt;"",COUNTA($H$12:H2036),"")</f>
        <v>1058</v>
      </c>
      <c r="D2036" s="15">
        <f t="shared" ref="D2036:D2043" si="132">D2035+1</f>
        <v>2</v>
      </c>
      <c r="E2036" s="131" t="s">
        <v>1438</v>
      </c>
      <c r="F2036" s="83" t="s">
        <v>10</v>
      </c>
      <c r="G2036" s="16">
        <v>3</v>
      </c>
      <c r="H2036" s="169">
        <v>0</v>
      </c>
      <c r="I2036" s="177">
        <f t="shared" si="131"/>
        <v>0</v>
      </c>
      <c r="K2036" s="141">
        <f>Tabela1[[#This Row],[Količina]]-Tabela1[[#This Row],[Cena skupaj]]</f>
        <v>3</v>
      </c>
      <c r="L2036" s="162">
        <f>IF(Tabela1[[#This Row],[Cena za enoto]]=1,Tabela1[[#This Row],[Količina]],0)</f>
        <v>0</v>
      </c>
      <c r="M2036" s="139">
        <f>Tabela1[[#This Row],[Cena za enoto]]</f>
        <v>0</v>
      </c>
      <c r="N2036" s="139">
        <f t="shared" si="127"/>
        <v>0</v>
      </c>
    </row>
    <row r="2037" spans="1:14" ht="22.5">
      <c r="A2037" s="139">
        <v>2031</v>
      </c>
      <c r="B2037" s="98"/>
      <c r="C2037" s="132">
        <f>IF(H2037&lt;&gt;"",COUNTA($H$12:H2037),"")</f>
        <v>1059</v>
      </c>
      <c r="D2037" s="15">
        <f t="shared" si="132"/>
        <v>3</v>
      </c>
      <c r="E2037" s="131" t="s">
        <v>1439</v>
      </c>
      <c r="F2037" s="83" t="s">
        <v>10</v>
      </c>
      <c r="G2037" s="16">
        <v>3</v>
      </c>
      <c r="H2037" s="169">
        <v>0</v>
      </c>
      <c r="I2037" s="177">
        <f t="shared" si="131"/>
        <v>0</v>
      </c>
      <c r="K2037" s="141">
        <f>Tabela1[[#This Row],[Količina]]-Tabela1[[#This Row],[Cena skupaj]]</f>
        <v>3</v>
      </c>
      <c r="L2037" s="162">
        <f>IF(Tabela1[[#This Row],[Cena za enoto]]=1,Tabela1[[#This Row],[Količina]],0)</f>
        <v>0</v>
      </c>
      <c r="M2037" s="139">
        <f>Tabela1[[#This Row],[Cena za enoto]]</f>
        <v>0</v>
      </c>
      <c r="N2037" s="139">
        <f t="shared" si="127"/>
        <v>0</v>
      </c>
    </row>
    <row r="2038" spans="1:14" ht="22.5">
      <c r="A2038" s="139">
        <v>2032</v>
      </c>
      <c r="B2038" s="98"/>
      <c r="C2038" s="132">
        <f>IF(H2038&lt;&gt;"",COUNTA($H$12:H2038),"")</f>
        <v>1060</v>
      </c>
      <c r="D2038" s="15">
        <f t="shared" si="132"/>
        <v>4</v>
      </c>
      <c r="E2038" s="131" t="s">
        <v>1440</v>
      </c>
      <c r="F2038" s="83" t="s">
        <v>10</v>
      </c>
      <c r="G2038" s="16">
        <v>1</v>
      </c>
      <c r="H2038" s="169">
        <v>0</v>
      </c>
      <c r="I2038" s="177">
        <f t="shared" si="131"/>
        <v>0</v>
      </c>
      <c r="K2038" s="141">
        <f>Tabela1[[#This Row],[Količina]]-Tabela1[[#This Row],[Cena skupaj]]</f>
        <v>1</v>
      </c>
      <c r="L2038" s="162">
        <f>IF(Tabela1[[#This Row],[Cena za enoto]]=1,Tabela1[[#This Row],[Količina]],0)</f>
        <v>0</v>
      </c>
      <c r="M2038" s="139">
        <f>Tabela1[[#This Row],[Cena za enoto]]</f>
        <v>0</v>
      </c>
      <c r="N2038" s="139">
        <f t="shared" si="127"/>
        <v>0</v>
      </c>
    </row>
    <row r="2039" spans="1:14" ht="22.5">
      <c r="A2039" s="139">
        <v>2033</v>
      </c>
      <c r="B2039" s="98"/>
      <c r="C2039" s="132">
        <f>IF(H2039&lt;&gt;"",COUNTA($H$12:H2039),"")</f>
        <v>1061</v>
      </c>
      <c r="D2039" s="15">
        <f t="shared" si="132"/>
        <v>5</v>
      </c>
      <c r="E2039" s="131" t="s">
        <v>1441</v>
      </c>
      <c r="F2039" s="83" t="s">
        <v>10</v>
      </c>
      <c r="G2039" s="16">
        <v>9</v>
      </c>
      <c r="H2039" s="169">
        <v>0</v>
      </c>
      <c r="I2039" s="177">
        <f t="shared" si="131"/>
        <v>0</v>
      </c>
      <c r="K2039" s="141">
        <f>Tabela1[[#This Row],[Količina]]-Tabela1[[#This Row],[Cena skupaj]]</f>
        <v>9</v>
      </c>
      <c r="L2039" s="162">
        <f>IF(Tabela1[[#This Row],[Cena za enoto]]=1,Tabela1[[#This Row],[Količina]],0)</f>
        <v>0</v>
      </c>
      <c r="M2039" s="139">
        <f>Tabela1[[#This Row],[Cena za enoto]]</f>
        <v>0</v>
      </c>
      <c r="N2039" s="139">
        <f t="shared" si="127"/>
        <v>0</v>
      </c>
    </row>
    <row r="2040" spans="1:14" ht="22.5">
      <c r="A2040" s="139">
        <v>2034</v>
      </c>
      <c r="B2040" s="98"/>
      <c r="C2040" s="132">
        <f>IF(H2040&lt;&gt;"",COUNTA($H$12:H2040),"")</f>
        <v>1062</v>
      </c>
      <c r="D2040" s="15">
        <f t="shared" si="132"/>
        <v>6</v>
      </c>
      <c r="E2040" s="131" t="s">
        <v>1442</v>
      </c>
      <c r="F2040" s="83" t="s">
        <v>10</v>
      </c>
      <c r="G2040" s="16">
        <v>10</v>
      </c>
      <c r="H2040" s="169">
        <v>0</v>
      </c>
      <c r="I2040" s="177">
        <f t="shared" si="131"/>
        <v>0</v>
      </c>
      <c r="K2040" s="141">
        <f>Tabela1[[#This Row],[Količina]]-Tabela1[[#This Row],[Cena skupaj]]</f>
        <v>10</v>
      </c>
      <c r="L2040" s="162">
        <f>IF(Tabela1[[#This Row],[Cena za enoto]]=1,Tabela1[[#This Row],[Količina]],0)</f>
        <v>0</v>
      </c>
      <c r="M2040" s="139">
        <f>Tabela1[[#This Row],[Cena za enoto]]</f>
        <v>0</v>
      </c>
      <c r="N2040" s="139">
        <f t="shared" si="127"/>
        <v>0</v>
      </c>
    </row>
    <row r="2041" spans="1:14" ht="22.5">
      <c r="A2041" s="139">
        <v>2035</v>
      </c>
      <c r="B2041" s="98"/>
      <c r="C2041" s="132">
        <f>IF(H2041&lt;&gt;"",COUNTA($H$12:H2041),"")</f>
        <v>1063</v>
      </c>
      <c r="D2041" s="15">
        <f t="shared" si="132"/>
        <v>7</v>
      </c>
      <c r="E2041" s="131" t="s">
        <v>1443</v>
      </c>
      <c r="F2041" s="83" t="s">
        <v>10</v>
      </c>
      <c r="G2041" s="16">
        <v>4</v>
      </c>
      <c r="H2041" s="169">
        <v>0</v>
      </c>
      <c r="I2041" s="177">
        <f t="shared" si="131"/>
        <v>0</v>
      </c>
      <c r="K2041" s="141">
        <f>Tabela1[[#This Row],[Količina]]-Tabela1[[#This Row],[Cena skupaj]]</f>
        <v>4</v>
      </c>
      <c r="L2041" s="162">
        <f>IF(Tabela1[[#This Row],[Cena za enoto]]=1,Tabela1[[#This Row],[Količina]],0)</f>
        <v>0</v>
      </c>
      <c r="M2041" s="139">
        <f>Tabela1[[#This Row],[Cena za enoto]]</f>
        <v>0</v>
      </c>
      <c r="N2041" s="139">
        <f t="shared" si="127"/>
        <v>0</v>
      </c>
    </row>
    <row r="2042" spans="1:14" ht="22.5">
      <c r="A2042" s="139">
        <v>2036</v>
      </c>
      <c r="B2042" s="98"/>
      <c r="C2042" s="132">
        <f>IF(H2042&lt;&gt;"",COUNTA($H$12:H2042),"")</f>
        <v>1064</v>
      </c>
      <c r="D2042" s="15">
        <f t="shared" si="132"/>
        <v>8</v>
      </c>
      <c r="E2042" s="131" t="s">
        <v>1444</v>
      </c>
      <c r="F2042" s="83" t="s">
        <v>10</v>
      </c>
      <c r="G2042" s="16">
        <v>1</v>
      </c>
      <c r="H2042" s="169">
        <v>0</v>
      </c>
      <c r="I2042" s="177">
        <f t="shared" si="131"/>
        <v>0</v>
      </c>
      <c r="K2042" s="141">
        <f>Tabela1[[#This Row],[Količina]]-Tabela1[[#This Row],[Cena skupaj]]</f>
        <v>1</v>
      </c>
      <c r="L2042" s="162">
        <f>IF(Tabela1[[#This Row],[Cena za enoto]]=1,Tabela1[[#This Row],[Količina]],0)</f>
        <v>0</v>
      </c>
      <c r="M2042" s="139">
        <f>Tabela1[[#This Row],[Cena za enoto]]</f>
        <v>0</v>
      </c>
      <c r="N2042" s="139">
        <f t="shared" si="127"/>
        <v>0</v>
      </c>
    </row>
    <row r="2043" spans="1:14" ht="22.5">
      <c r="A2043" s="139">
        <v>2037</v>
      </c>
      <c r="B2043" s="98"/>
      <c r="C2043" s="132">
        <f>IF(H2043&lt;&gt;"",COUNTA($H$12:H2043),"")</f>
        <v>1065</v>
      </c>
      <c r="D2043" s="15">
        <f t="shared" si="132"/>
        <v>9</v>
      </c>
      <c r="E2043" s="131" t="s">
        <v>1445</v>
      </c>
      <c r="F2043" s="83" t="s">
        <v>10</v>
      </c>
      <c r="G2043" s="16">
        <v>22</v>
      </c>
      <c r="H2043" s="169">
        <v>0</v>
      </c>
      <c r="I2043" s="177">
        <f t="shared" si="131"/>
        <v>0</v>
      </c>
      <c r="K2043" s="141">
        <f>Tabela1[[#This Row],[Količina]]-Tabela1[[#This Row],[Cena skupaj]]</f>
        <v>22</v>
      </c>
      <c r="L2043" s="162">
        <f>IF(Tabela1[[#This Row],[Cena za enoto]]=1,Tabela1[[#This Row],[Količina]],0)</f>
        <v>0</v>
      </c>
      <c r="M2043" s="139">
        <f>Tabela1[[#This Row],[Cena za enoto]]</f>
        <v>0</v>
      </c>
      <c r="N2043" s="139">
        <f t="shared" si="127"/>
        <v>0</v>
      </c>
    </row>
    <row r="2044" spans="1:14">
      <c r="A2044" s="139">
        <v>2038</v>
      </c>
      <c r="B2044" s="98"/>
      <c r="C2044" s="132">
        <f>IF(H2044&lt;&gt;"",COUNTA($H$12:H2044),"")</f>
        <v>1066</v>
      </c>
      <c r="D2044" s="15">
        <f>D2045+1</f>
        <v>11</v>
      </c>
      <c r="E2044" s="131" t="s">
        <v>1446</v>
      </c>
      <c r="F2044" s="83" t="s">
        <v>10</v>
      </c>
      <c r="G2044" s="16">
        <v>8</v>
      </c>
      <c r="H2044" s="169">
        <v>0</v>
      </c>
      <c r="I2044" s="177">
        <f t="shared" si="131"/>
        <v>0</v>
      </c>
      <c r="K2044" s="141">
        <f>Tabela1[[#This Row],[Količina]]-Tabela1[[#This Row],[Cena skupaj]]</f>
        <v>8</v>
      </c>
      <c r="L2044" s="162">
        <f>IF(Tabela1[[#This Row],[Cena za enoto]]=1,Tabela1[[#This Row],[Količina]],0)</f>
        <v>0</v>
      </c>
      <c r="M2044" s="139">
        <f>Tabela1[[#This Row],[Cena za enoto]]</f>
        <v>0</v>
      </c>
      <c r="N2044" s="139">
        <f t="shared" si="127"/>
        <v>0</v>
      </c>
    </row>
    <row r="2045" spans="1:14" ht="33.75">
      <c r="A2045" s="139">
        <v>2039</v>
      </c>
      <c r="B2045" s="98"/>
      <c r="C2045" s="132">
        <f>IF(H2045&lt;&gt;"",COUNTA($H$12:H2045),"")</f>
        <v>1067</v>
      </c>
      <c r="D2045" s="15">
        <f>D2043+1</f>
        <v>10</v>
      </c>
      <c r="E2045" s="131" t="s">
        <v>1447</v>
      </c>
      <c r="F2045" s="83" t="s">
        <v>10</v>
      </c>
      <c r="G2045" s="16">
        <v>14</v>
      </c>
      <c r="H2045" s="169">
        <v>0</v>
      </c>
      <c r="I2045" s="177">
        <f t="shared" si="131"/>
        <v>0</v>
      </c>
      <c r="K2045" s="141">
        <f>Tabela1[[#This Row],[Količina]]-Tabela1[[#This Row],[Cena skupaj]]</f>
        <v>14</v>
      </c>
      <c r="L2045" s="162">
        <f>IF(Tabela1[[#This Row],[Cena za enoto]]=1,Tabela1[[#This Row],[Količina]],0)</f>
        <v>0</v>
      </c>
      <c r="M2045" s="139">
        <f>Tabela1[[#This Row],[Cena za enoto]]</f>
        <v>0</v>
      </c>
      <c r="N2045" s="139">
        <f t="shared" si="127"/>
        <v>0</v>
      </c>
    </row>
    <row r="2046" spans="1:14" ht="22.5">
      <c r="A2046" s="139">
        <v>2040</v>
      </c>
      <c r="B2046" s="98"/>
      <c r="C2046" s="132">
        <f>IF(H2046&lt;&gt;"",COUNTA($H$12:H2046),"")</f>
        <v>1068</v>
      </c>
      <c r="D2046" s="15">
        <f>D2044+1</f>
        <v>12</v>
      </c>
      <c r="E2046" s="131" t="s">
        <v>1448</v>
      </c>
      <c r="F2046" s="83" t="s">
        <v>10</v>
      </c>
      <c r="G2046" s="16">
        <v>12</v>
      </c>
      <c r="H2046" s="169">
        <v>0</v>
      </c>
      <c r="I2046" s="177">
        <f t="shared" si="131"/>
        <v>0</v>
      </c>
      <c r="K2046" s="141">
        <f>Tabela1[[#This Row],[Količina]]-Tabela1[[#This Row],[Cena skupaj]]</f>
        <v>12</v>
      </c>
      <c r="L2046" s="162">
        <f>IF(Tabela1[[#This Row],[Cena za enoto]]=1,Tabela1[[#This Row],[Količina]],0)</f>
        <v>0</v>
      </c>
      <c r="M2046" s="139">
        <f>Tabela1[[#This Row],[Cena za enoto]]</f>
        <v>0</v>
      </c>
      <c r="N2046" s="139">
        <f t="shared" si="127"/>
        <v>0</v>
      </c>
    </row>
    <row r="2047" spans="1:14">
      <c r="A2047" s="139">
        <v>2041</v>
      </c>
      <c r="B2047" s="98"/>
      <c r="C2047" s="132">
        <f>IF(H2047&lt;&gt;"",COUNTA($H$12:H2047),"")</f>
        <v>1069</v>
      </c>
      <c r="D2047" s="15">
        <f t="shared" ref="D2047:D2052" si="133">D2046+1</f>
        <v>13</v>
      </c>
      <c r="E2047" s="131" t="s">
        <v>1449</v>
      </c>
      <c r="F2047" s="83" t="s">
        <v>10</v>
      </c>
      <c r="G2047" s="16">
        <v>16</v>
      </c>
      <c r="H2047" s="169">
        <v>0</v>
      </c>
      <c r="I2047" s="177">
        <f t="shared" si="131"/>
        <v>0</v>
      </c>
      <c r="K2047" s="141">
        <f>Tabela1[[#This Row],[Količina]]-Tabela1[[#This Row],[Cena skupaj]]</f>
        <v>16</v>
      </c>
      <c r="L2047" s="162">
        <f>IF(Tabela1[[#This Row],[Cena za enoto]]=1,Tabela1[[#This Row],[Količina]],0)</f>
        <v>0</v>
      </c>
      <c r="M2047" s="139">
        <f>Tabela1[[#This Row],[Cena za enoto]]</f>
        <v>0</v>
      </c>
      <c r="N2047" s="139">
        <f t="shared" si="127"/>
        <v>0</v>
      </c>
    </row>
    <row r="2048" spans="1:14">
      <c r="A2048" s="139">
        <v>2042</v>
      </c>
      <c r="B2048" s="98"/>
      <c r="C2048" s="132">
        <f>IF(H2048&lt;&gt;"",COUNTA($H$12:H2048),"")</f>
        <v>1070</v>
      </c>
      <c r="D2048" s="15">
        <f t="shared" si="133"/>
        <v>14</v>
      </c>
      <c r="E2048" s="131" t="s">
        <v>1450</v>
      </c>
      <c r="F2048" s="83" t="s">
        <v>10</v>
      </c>
      <c r="G2048" s="16">
        <v>2</v>
      </c>
      <c r="H2048" s="169">
        <v>0</v>
      </c>
      <c r="I2048" s="177">
        <f t="shared" si="131"/>
        <v>0</v>
      </c>
      <c r="K2048" s="141">
        <f>Tabela1[[#This Row],[Količina]]-Tabela1[[#This Row],[Cena skupaj]]</f>
        <v>2</v>
      </c>
      <c r="L2048" s="162">
        <f>IF(Tabela1[[#This Row],[Cena za enoto]]=1,Tabela1[[#This Row],[Količina]],0)</f>
        <v>0</v>
      </c>
      <c r="M2048" s="139">
        <f>Tabela1[[#This Row],[Cena za enoto]]</f>
        <v>0</v>
      </c>
      <c r="N2048" s="139">
        <f t="shared" si="127"/>
        <v>0</v>
      </c>
    </row>
    <row r="2049" spans="1:14" ht="33.75">
      <c r="A2049" s="139">
        <v>2043</v>
      </c>
      <c r="B2049" s="98"/>
      <c r="C2049" s="132">
        <f>IF(H2049&lt;&gt;"",COUNTA($H$12:H2049),"")</f>
        <v>1071</v>
      </c>
      <c r="D2049" s="15">
        <f t="shared" si="133"/>
        <v>15</v>
      </c>
      <c r="E2049" s="131" t="s">
        <v>1451</v>
      </c>
      <c r="F2049" s="83" t="s">
        <v>14</v>
      </c>
      <c r="G2049" s="16">
        <v>16</v>
      </c>
      <c r="H2049" s="169">
        <v>0</v>
      </c>
      <c r="I2049" s="177">
        <f t="shared" si="131"/>
        <v>0</v>
      </c>
      <c r="K2049" s="141">
        <f>Tabela1[[#This Row],[Količina]]-Tabela1[[#This Row],[Cena skupaj]]</f>
        <v>16</v>
      </c>
      <c r="L2049" s="162">
        <f>IF(Tabela1[[#This Row],[Cena za enoto]]=1,Tabela1[[#This Row],[Količina]],0)</f>
        <v>0</v>
      </c>
      <c r="M2049" s="139">
        <f>Tabela1[[#This Row],[Cena za enoto]]</f>
        <v>0</v>
      </c>
      <c r="N2049" s="139">
        <f t="shared" si="127"/>
        <v>0</v>
      </c>
    </row>
    <row r="2050" spans="1:14" ht="22.5">
      <c r="A2050" s="139">
        <v>2044</v>
      </c>
      <c r="B2050" s="98"/>
      <c r="C2050" s="132">
        <f>IF(H2050&lt;&gt;"",COUNTA($H$12:H2050),"")</f>
        <v>1072</v>
      </c>
      <c r="D2050" s="15">
        <f t="shared" si="133"/>
        <v>16</v>
      </c>
      <c r="E2050" s="131" t="s">
        <v>1452</v>
      </c>
      <c r="F2050" s="83" t="s">
        <v>10</v>
      </c>
      <c r="G2050" s="16">
        <v>2</v>
      </c>
      <c r="H2050" s="169">
        <v>0</v>
      </c>
      <c r="I2050" s="177">
        <f t="shared" si="131"/>
        <v>0</v>
      </c>
      <c r="K2050" s="141">
        <f>Tabela1[[#This Row],[Količina]]-Tabela1[[#This Row],[Cena skupaj]]</f>
        <v>2</v>
      </c>
      <c r="L2050" s="162">
        <f>IF(Tabela1[[#This Row],[Cena za enoto]]=1,Tabela1[[#This Row],[Količina]],0)</f>
        <v>0</v>
      </c>
      <c r="M2050" s="139">
        <f>Tabela1[[#This Row],[Cena za enoto]]</f>
        <v>0</v>
      </c>
      <c r="N2050" s="139">
        <f t="shared" si="127"/>
        <v>0</v>
      </c>
    </row>
    <row r="2051" spans="1:14">
      <c r="A2051" s="139">
        <v>2045</v>
      </c>
      <c r="B2051" s="98"/>
      <c r="C2051" s="132">
        <f>IF(H2051&lt;&gt;"",COUNTA($H$12:H2051),"")</f>
        <v>1073</v>
      </c>
      <c r="D2051" s="15">
        <f t="shared" si="133"/>
        <v>17</v>
      </c>
      <c r="E2051" s="131" t="s">
        <v>1453</v>
      </c>
      <c r="F2051" s="83" t="s">
        <v>10</v>
      </c>
      <c r="G2051" s="16">
        <v>1</v>
      </c>
      <c r="H2051" s="169">
        <v>0</v>
      </c>
      <c r="I2051" s="177">
        <f t="shared" si="131"/>
        <v>0</v>
      </c>
      <c r="K2051" s="141">
        <f>Tabela1[[#This Row],[Količina]]-Tabela1[[#This Row],[Cena skupaj]]</f>
        <v>1</v>
      </c>
      <c r="L2051" s="162">
        <f>IF(Tabela1[[#This Row],[Cena za enoto]]=1,Tabela1[[#This Row],[Količina]],0)</f>
        <v>0</v>
      </c>
      <c r="M2051" s="139">
        <f>Tabela1[[#This Row],[Cena za enoto]]</f>
        <v>0</v>
      </c>
      <c r="N2051" s="139">
        <f t="shared" si="127"/>
        <v>0</v>
      </c>
    </row>
    <row r="2052" spans="1:14" s="143" customFormat="1" ht="22.5">
      <c r="A2052" s="139">
        <v>2046</v>
      </c>
      <c r="B2052" s="98"/>
      <c r="C2052" s="132" t="str">
        <f>IF(H2052&lt;&gt;"",COUNTA($H$12:H2052),"")</f>
        <v/>
      </c>
      <c r="D2052" s="15">
        <f t="shared" si="133"/>
        <v>18</v>
      </c>
      <c r="E2052" s="131" t="s">
        <v>1454</v>
      </c>
      <c r="F2052" s="83"/>
      <c r="G2052" s="16"/>
      <c r="H2052" s="159"/>
      <c r="I2052" s="177" t="str">
        <f t="shared" si="131"/>
        <v/>
      </c>
      <c r="J2052" s="42"/>
      <c r="K2052" s="141"/>
      <c r="L2052" s="162">
        <f>IF(Tabela1[[#This Row],[Cena za enoto]]=1,Tabela1[[#This Row],[Količina]],0)</f>
        <v>0</v>
      </c>
      <c r="M2052" s="139">
        <f>Tabela1[[#This Row],[Cena za enoto]]</f>
        <v>0</v>
      </c>
      <c r="N2052" s="139">
        <f t="shared" si="127"/>
        <v>0</v>
      </c>
    </row>
    <row r="2053" spans="1:14" s="143" customFormat="1">
      <c r="A2053" s="139">
        <v>2047</v>
      </c>
      <c r="B2053" s="98"/>
      <c r="C2053" s="132">
        <f>IF(H2053&lt;&gt;"",COUNTA($H$12:H2053),"")</f>
        <v>1074</v>
      </c>
      <c r="D2053" s="15"/>
      <c r="E2053" s="131" t="s">
        <v>1455</v>
      </c>
      <c r="F2053" s="83" t="s">
        <v>14</v>
      </c>
      <c r="G2053" s="16">
        <v>30</v>
      </c>
      <c r="H2053" s="169">
        <v>0</v>
      </c>
      <c r="I2053" s="177">
        <f t="shared" si="131"/>
        <v>0</v>
      </c>
      <c r="J2053" s="42"/>
      <c r="K2053" s="141">
        <f>Tabela1[[#This Row],[Količina]]-Tabela1[[#This Row],[Cena skupaj]]</f>
        <v>30</v>
      </c>
      <c r="L2053" s="162">
        <f>IF(Tabela1[[#This Row],[Cena za enoto]]=1,Tabela1[[#This Row],[Količina]],0)</f>
        <v>0</v>
      </c>
      <c r="M2053" s="139">
        <f>Tabela1[[#This Row],[Cena za enoto]]</f>
        <v>0</v>
      </c>
      <c r="N2053" s="139">
        <f t="shared" si="127"/>
        <v>0</v>
      </c>
    </row>
    <row r="2054" spans="1:14" s="143" customFormat="1">
      <c r="A2054" s="139">
        <v>2048</v>
      </c>
      <c r="B2054" s="98"/>
      <c r="C2054" s="132">
        <f>IF(H2054&lt;&gt;"",COUNTA($H$12:H2054),"")</f>
        <v>1075</v>
      </c>
      <c r="D2054" s="15"/>
      <c r="E2054" s="131" t="s">
        <v>1456</v>
      </c>
      <c r="F2054" s="83" t="s">
        <v>14</v>
      </c>
      <c r="G2054" s="16">
        <v>67</v>
      </c>
      <c r="H2054" s="169">
        <v>0</v>
      </c>
      <c r="I2054" s="177">
        <f t="shared" si="131"/>
        <v>0</v>
      </c>
      <c r="J2054" s="42"/>
      <c r="K2054" s="141">
        <f>Tabela1[[#This Row],[Količina]]-Tabela1[[#This Row],[Cena skupaj]]</f>
        <v>67</v>
      </c>
      <c r="L2054" s="162">
        <f>IF(Tabela1[[#This Row],[Cena za enoto]]=1,Tabela1[[#This Row],[Količina]],0)</f>
        <v>0</v>
      </c>
      <c r="M2054" s="139">
        <f>Tabela1[[#This Row],[Cena za enoto]]</f>
        <v>0</v>
      </c>
      <c r="N2054" s="139">
        <f t="shared" si="127"/>
        <v>0</v>
      </c>
    </row>
    <row r="2055" spans="1:14" s="143" customFormat="1">
      <c r="A2055" s="139">
        <v>2049</v>
      </c>
      <c r="B2055" s="98"/>
      <c r="C2055" s="132">
        <f>IF(H2055&lt;&gt;"",COUNTA($H$12:H2055),"")</f>
        <v>1076</v>
      </c>
      <c r="D2055" s="15"/>
      <c r="E2055" s="131" t="s">
        <v>1457</v>
      </c>
      <c r="F2055" s="83" t="s">
        <v>14</v>
      </c>
      <c r="G2055" s="16">
        <v>20</v>
      </c>
      <c r="H2055" s="169">
        <v>0</v>
      </c>
      <c r="I2055" s="177">
        <f t="shared" si="131"/>
        <v>0</v>
      </c>
      <c r="J2055" s="42"/>
      <c r="K2055" s="141">
        <f>Tabela1[[#This Row],[Količina]]-Tabela1[[#This Row],[Cena skupaj]]</f>
        <v>20</v>
      </c>
      <c r="L2055" s="162">
        <f>IF(Tabela1[[#This Row],[Cena za enoto]]=1,Tabela1[[#This Row],[Količina]],0)</f>
        <v>0</v>
      </c>
      <c r="M2055" s="139">
        <f>Tabela1[[#This Row],[Cena za enoto]]</f>
        <v>0</v>
      </c>
      <c r="N2055" s="139">
        <f t="shared" si="127"/>
        <v>0</v>
      </c>
    </row>
    <row r="2056" spans="1:14" s="143" customFormat="1">
      <c r="A2056" s="139">
        <v>2050</v>
      </c>
      <c r="B2056" s="98"/>
      <c r="C2056" s="132">
        <f>IF(H2056&lt;&gt;"",COUNTA($H$12:H2056),"")</f>
        <v>1077</v>
      </c>
      <c r="D2056" s="15"/>
      <c r="E2056" s="131" t="s">
        <v>1458</v>
      </c>
      <c r="F2056" s="83" t="s">
        <v>14</v>
      </c>
      <c r="G2056" s="16">
        <v>54</v>
      </c>
      <c r="H2056" s="169">
        <v>0</v>
      </c>
      <c r="I2056" s="177">
        <f t="shared" si="131"/>
        <v>0</v>
      </c>
      <c r="J2056" s="42"/>
      <c r="K2056" s="141">
        <f>Tabela1[[#This Row],[Količina]]-Tabela1[[#This Row],[Cena skupaj]]</f>
        <v>54</v>
      </c>
      <c r="L2056" s="162">
        <f>IF(Tabela1[[#This Row],[Cena za enoto]]=1,Tabela1[[#This Row],[Količina]],0)</f>
        <v>0</v>
      </c>
      <c r="M2056" s="139">
        <f>Tabela1[[#This Row],[Cena za enoto]]</f>
        <v>0</v>
      </c>
      <c r="N2056" s="139">
        <f t="shared" si="127"/>
        <v>0</v>
      </c>
    </row>
    <row r="2057" spans="1:14" s="143" customFormat="1">
      <c r="A2057" s="139">
        <v>2051</v>
      </c>
      <c r="B2057" s="98"/>
      <c r="C2057" s="132">
        <f>IF(H2057&lt;&gt;"",COUNTA($H$12:H2057),"")</f>
        <v>1078</v>
      </c>
      <c r="D2057" s="15"/>
      <c r="E2057" s="131" t="s">
        <v>1459</v>
      </c>
      <c r="F2057" s="83" t="s">
        <v>14</v>
      </c>
      <c r="G2057" s="16">
        <v>930</v>
      </c>
      <c r="H2057" s="169">
        <v>0</v>
      </c>
      <c r="I2057" s="177">
        <f t="shared" si="131"/>
        <v>0</v>
      </c>
      <c r="J2057" s="42"/>
      <c r="K2057" s="141">
        <f>Tabela1[[#This Row],[Količina]]-Tabela1[[#This Row],[Cena skupaj]]</f>
        <v>930</v>
      </c>
      <c r="L2057" s="162">
        <f>IF(Tabela1[[#This Row],[Cena za enoto]]=1,Tabela1[[#This Row],[Količina]],0)</f>
        <v>0</v>
      </c>
      <c r="M2057" s="139">
        <f>Tabela1[[#This Row],[Cena za enoto]]</f>
        <v>0</v>
      </c>
      <c r="N2057" s="139">
        <f t="shared" si="127"/>
        <v>0</v>
      </c>
    </row>
    <row r="2058" spans="1:14" s="143" customFormat="1">
      <c r="A2058" s="139">
        <v>2052</v>
      </c>
      <c r="B2058" s="98"/>
      <c r="C2058" s="132">
        <f>IF(H2058&lt;&gt;"",COUNTA($H$12:H2058),"")</f>
        <v>1079</v>
      </c>
      <c r="D2058" s="15"/>
      <c r="E2058" s="131" t="s">
        <v>1460</v>
      </c>
      <c r="F2058" s="83" t="s">
        <v>14</v>
      </c>
      <c r="G2058" s="16">
        <v>125</v>
      </c>
      <c r="H2058" s="169">
        <v>0</v>
      </c>
      <c r="I2058" s="177">
        <f t="shared" si="131"/>
        <v>0</v>
      </c>
      <c r="J2058" s="42"/>
      <c r="K2058" s="141">
        <f>Tabela1[[#This Row],[Količina]]-Tabela1[[#This Row],[Cena skupaj]]</f>
        <v>125</v>
      </c>
      <c r="L2058" s="162">
        <f>IF(Tabela1[[#This Row],[Cena za enoto]]=1,Tabela1[[#This Row],[Količina]],0)</f>
        <v>0</v>
      </c>
      <c r="M2058" s="139">
        <f>Tabela1[[#This Row],[Cena za enoto]]</f>
        <v>0</v>
      </c>
      <c r="N2058" s="139">
        <f t="shared" si="127"/>
        <v>0</v>
      </c>
    </row>
    <row r="2059" spans="1:14" s="143" customFormat="1">
      <c r="A2059" s="139">
        <v>2053</v>
      </c>
      <c r="B2059" s="98"/>
      <c r="C2059" s="132">
        <f>IF(H2059&lt;&gt;"",COUNTA($H$12:H2059),"")</f>
        <v>1080</v>
      </c>
      <c r="D2059" s="15"/>
      <c r="E2059" s="131" t="s">
        <v>1461</v>
      </c>
      <c r="F2059" s="83" t="s">
        <v>14</v>
      </c>
      <c r="G2059" s="16">
        <v>425</v>
      </c>
      <c r="H2059" s="169">
        <v>0</v>
      </c>
      <c r="I2059" s="177">
        <f t="shared" si="131"/>
        <v>0</v>
      </c>
      <c r="J2059" s="42"/>
      <c r="K2059" s="141">
        <f>Tabela1[[#This Row],[Količina]]-Tabela1[[#This Row],[Cena skupaj]]</f>
        <v>425</v>
      </c>
      <c r="L2059" s="162">
        <f>IF(Tabela1[[#This Row],[Cena za enoto]]=1,Tabela1[[#This Row],[Količina]],0)</f>
        <v>0</v>
      </c>
      <c r="M2059" s="139">
        <f>Tabela1[[#This Row],[Cena za enoto]]</f>
        <v>0</v>
      </c>
      <c r="N2059" s="139">
        <f t="shared" si="127"/>
        <v>0</v>
      </c>
    </row>
    <row r="2060" spans="1:14" s="143" customFormat="1">
      <c r="A2060" s="139">
        <v>2054</v>
      </c>
      <c r="B2060" s="98"/>
      <c r="C2060" s="132">
        <f>IF(H2060&lt;&gt;"",COUNTA($H$12:H2060),"")</f>
        <v>1081</v>
      </c>
      <c r="D2060" s="15"/>
      <c r="E2060" s="131" t="s">
        <v>1462</v>
      </c>
      <c r="F2060" s="83" t="s">
        <v>14</v>
      </c>
      <c r="G2060" s="16">
        <v>720</v>
      </c>
      <c r="H2060" s="169">
        <v>0</v>
      </c>
      <c r="I2060" s="177">
        <f t="shared" si="131"/>
        <v>0</v>
      </c>
      <c r="J2060" s="42"/>
      <c r="K2060" s="141">
        <f>Tabela1[[#This Row],[Količina]]-Tabela1[[#This Row],[Cena skupaj]]</f>
        <v>720</v>
      </c>
      <c r="L2060" s="162">
        <f>IF(Tabela1[[#This Row],[Cena za enoto]]=1,Tabela1[[#This Row],[Količina]],0)</f>
        <v>0</v>
      </c>
      <c r="M2060" s="139">
        <f>Tabela1[[#This Row],[Cena za enoto]]</f>
        <v>0</v>
      </c>
      <c r="N2060" s="139">
        <f t="shared" si="127"/>
        <v>0</v>
      </c>
    </row>
    <row r="2061" spans="1:14" s="143" customFormat="1">
      <c r="A2061" s="139">
        <v>2055</v>
      </c>
      <c r="B2061" s="98"/>
      <c r="C2061" s="132">
        <f>IF(H2061&lt;&gt;"",COUNTA($H$12:H2061),"")</f>
        <v>1082</v>
      </c>
      <c r="D2061" s="15"/>
      <c r="E2061" s="131" t="s">
        <v>1463</v>
      </c>
      <c r="F2061" s="83" t="s">
        <v>14</v>
      </c>
      <c r="G2061" s="16">
        <v>180</v>
      </c>
      <c r="H2061" s="169">
        <v>0</v>
      </c>
      <c r="I2061" s="177">
        <f t="shared" si="131"/>
        <v>0</v>
      </c>
      <c r="J2061" s="42"/>
      <c r="K2061" s="141">
        <f>Tabela1[[#This Row],[Količina]]-Tabela1[[#This Row],[Cena skupaj]]</f>
        <v>180</v>
      </c>
      <c r="L2061" s="162">
        <f>IF(Tabela1[[#This Row],[Cena za enoto]]=1,Tabela1[[#This Row],[Količina]],0)</f>
        <v>0</v>
      </c>
      <c r="M2061" s="139">
        <f>Tabela1[[#This Row],[Cena za enoto]]</f>
        <v>0</v>
      </c>
      <c r="N2061" s="139">
        <f t="shared" si="127"/>
        <v>0</v>
      </c>
    </row>
    <row r="2062" spans="1:14" s="143" customFormat="1">
      <c r="A2062" s="139">
        <v>2056</v>
      </c>
      <c r="B2062" s="98"/>
      <c r="C2062" s="132">
        <f>IF(H2062&lt;&gt;"",COUNTA($H$12:H2062),"")</f>
        <v>1083</v>
      </c>
      <c r="D2062" s="15"/>
      <c r="E2062" s="131" t="s">
        <v>1464</v>
      </c>
      <c r="F2062" s="83" t="s">
        <v>14</v>
      </c>
      <c r="G2062" s="16">
        <v>25</v>
      </c>
      <c r="H2062" s="169">
        <v>0</v>
      </c>
      <c r="I2062" s="177">
        <f t="shared" si="131"/>
        <v>0</v>
      </c>
      <c r="J2062" s="42"/>
      <c r="K2062" s="141">
        <f>Tabela1[[#This Row],[Količina]]-Tabela1[[#This Row],[Cena skupaj]]</f>
        <v>25</v>
      </c>
      <c r="L2062" s="162">
        <f>IF(Tabela1[[#This Row],[Cena za enoto]]=1,Tabela1[[#This Row],[Količina]],0)</f>
        <v>0</v>
      </c>
      <c r="M2062" s="139">
        <f>Tabela1[[#This Row],[Cena za enoto]]</f>
        <v>0</v>
      </c>
      <c r="N2062" s="139">
        <f t="shared" ref="N2062:N2125" si="134">L2062*M2062</f>
        <v>0</v>
      </c>
    </row>
    <row r="2063" spans="1:14" s="143" customFormat="1">
      <c r="A2063" s="139">
        <v>2057</v>
      </c>
      <c r="B2063" s="98"/>
      <c r="C2063" s="132">
        <f>IF(H2063&lt;&gt;"",COUNTA($H$12:H2063),"")</f>
        <v>1084</v>
      </c>
      <c r="D2063" s="15"/>
      <c r="E2063" s="131" t="s">
        <v>1465</v>
      </c>
      <c r="F2063" s="83" t="s">
        <v>14</v>
      </c>
      <c r="G2063" s="16">
        <v>88</v>
      </c>
      <c r="H2063" s="169">
        <v>0</v>
      </c>
      <c r="I2063" s="177">
        <f t="shared" si="131"/>
        <v>0</v>
      </c>
      <c r="J2063" s="42"/>
      <c r="K2063" s="141">
        <f>Tabela1[[#This Row],[Količina]]-Tabela1[[#This Row],[Cena skupaj]]</f>
        <v>88</v>
      </c>
      <c r="L2063" s="162">
        <f>IF(Tabela1[[#This Row],[Cena za enoto]]=1,Tabela1[[#This Row],[Količina]],0)</f>
        <v>0</v>
      </c>
      <c r="M2063" s="139">
        <f>Tabela1[[#This Row],[Cena za enoto]]</f>
        <v>0</v>
      </c>
      <c r="N2063" s="139">
        <f t="shared" si="134"/>
        <v>0</v>
      </c>
    </row>
    <row r="2064" spans="1:14" s="143" customFormat="1">
      <c r="A2064" s="139">
        <v>2058</v>
      </c>
      <c r="B2064" s="98"/>
      <c r="C2064" s="132">
        <f>IF(H2064&lt;&gt;"",COUNTA($H$12:H2064),"")</f>
        <v>1085</v>
      </c>
      <c r="D2064" s="15"/>
      <c r="E2064" s="131" t="s">
        <v>1466</v>
      </c>
      <c r="F2064" s="83" t="s">
        <v>14</v>
      </c>
      <c r="G2064" s="16">
        <v>36</v>
      </c>
      <c r="H2064" s="169">
        <v>0</v>
      </c>
      <c r="I2064" s="177">
        <f t="shared" si="131"/>
        <v>0</v>
      </c>
      <c r="J2064" s="42"/>
      <c r="K2064" s="141">
        <f>Tabela1[[#This Row],[Količina]]-Tabela1[[#This Row],[Cena skupaj]]</f>
        <v>36</v>
      </c>
      <c r="L2064" s="162">
        <f>IF(Tabela1[[#This Row],[Cena za enoto]]=1,Tabela1[[#This Row],[Količina]],0)</f>
        <v>0</v>
      </c>
      <c r="M2064" s="139">
        <f>Tabela1[[#This Row],[Cena za enoto]]</f>
        <v>0</v>
      </c>
      <c r="N2064" s="139">
        <f t="shared" si="134"/>
        <v>0</v>
      </c>
    </row>
    <row r="2065" spans="1:14" s="143" customFormat="1">
      <c r="A2065" s="139">
        <v>2059</v>
      </c>
      <c r="B2065" s="98"/>
      <c r="C2065" s="132">
        <f>IF(H2065&lt;&gt;"",COUNTA($H$12:H2065),"")</f>
        <v>1086</v>
      </c>
      <c r="D2065" s="15"/>
      <c r="E2065" s="131" t="s">
        <v>1467</v>
      </c>
      <c r="F2065" s="83" t="s">
        <v>14</v>
      </c>
      <c r="G2065" s="16">
        <v>130</v>
      </c>
      <c r="H2065" s="169">
        <v>0</v>
      </c>
      <c r="I2065" s="177">
        <f t="shared" si="131"/>
        <v>0</v>
      </c>
      <c r="J2065" s="42"/>
      <c r="K2065" s="141">
        <f>Tabela1[[#This Row],[Količina]]-Tabela1[[#This Row],[Cena skupaj]]</f>
        <v>130</v>
      </c>
      <c r="L2065" s="162">
        <f>IF(Tabela1[[#This Row],[Cena za enoto]]=1,Tabela1[[#This Row],[Količina]],0)</f>
        <v>0</v>
      </c>
      <c r="M2065" s="139">
        <f>Tabela1[[#This Row],[Cena za enoto]]</f>
        <v>0</v>
      </c>
      <c r="N2065" s="139">
        <f t="shared" si="134"/>
        <v>0</v>
      </c>
    </row>
    <row r="2066" spans="1:14" s="143" customFormat="1">
      <c r="A2066" s="139">
        <v>2060</v>
      </c>
      <c r="B2066" s="98"/>
      <c r="C2066" s="132" t="str">
        <f>IF(H2066&lt;&gt;"",COUNTA($H$12:H2066),"")</f>
        <v/>
      </c>
      <c r="D2066" s="15">
        <f>D2052+1</f>
        <v>19</v>
      </c>
      <c r="E2066" s="131" t="s">
        <v>1468</v>
      </c>
      <c r="F2066" s="83"/>
      <c r="G2066" s="16"/>
      <c r="H2066" s="159"/>
      <c r="I2066" s="177" t="str">
        <f t="shared" si="131"/>
        <v/>
      </c>
      <c r="J2066" s="42"/>
      <c r="K2066" s="141"/>
      <c r="L2066" s="162">
        <f>IF(Tabela1[[#This Row],[Cena za enoto]]=1,Tabela1[[#This Row],[Količina]],0)</f>
        <v>0</v>
      </c>
      <c r="M2066" s="139">
        <f>Tabela1[[#This Row],[Cena za enoto]]</f>
        <v>0</v>
      </c>
      <c r="N2066" s="139">
        <f t="shared" si="134"/>
        <v>0</v>
      </c>
    </row>
    <row r="2067" spans="1:14" s="143" customFormat="1">
      <c r="A2067" s="139">
        <v>2061</v>
      </c>
      <c r="B2067" s="98"/>
      <c r="C2067" s="132">
        <f>IF(H2067&lt;&gt;"",COUNTA($H$12:H2067),"")</f>
        <v>1087</v>
      </c>
      <c r="D2067" s="15"/>
      <c r="E2067" s="131" t="s">
        <v>1469</v>
      </c>
      <c r="F2067" s="83" t="s">
        <v>14</v>
      </c>
      <c r="G2067" s="16">
        <v>115</v>
      </c>
      <c r="H2067" s="169">
        <v>0</v>
      </c>
      <c r="I2067" s="177">
        <f t="shared" si="131"/>
        <v>0</v>
      </c>
      <c r="J2067" s="42"/>
      <c r="K2067" s="141">
        <f>Tabela1[[#This Row],[Količina]]-Tabela1[[#This Row],[Cena skupaj]]</f>
        <v>115</v>
      </c>
      <c r="L2067" s="162">
        <f>IF(Tabela1[[#This Row],[Cena za enoto]]=1,Tabela1[[#This Row],[Količina]],0)</f>
        <v>0</v>
      </c>
      <c r="M2067" s="139">
        <f>Tabela1[[#This Row],[Cena za enoto]]</f>
        <v>0</v>
      </c>
      <c r="N2067" s="139">
        <f t="shared" si="134"/>
        <v>0</v>
      </c>
    </row>
    <row r="2068" spans="1:14" s="143" customFormat="1">
      <c r="A2068" s="139">
        <v>2062</v>
      </c>
      <c r="B2068" s="98"/>
      <c r="C2068" s="132">
        <f>IF(H2068&lt;&gt;"",COUNTA($H$12:H2068),"")</f>
        <v>1088</v>
      </c>
      <c r="D2068" s="15"/>
      <c r="E2068" s="131" t="s">
        <v>1470</v>
      </c>
      <c r="F2068" s="83" t="s">
        <v>14</v>
      </c>
      <c r="G2068" s="16">
        <v>287</v>
      </c>
      <c r="H2068" s="169">
        <v>0</v>
      </c>
      <c r="I2068" s="177">
        <f t="shared" si="131"/>
        <v>0</v>
      </c>
      <c r="J2068" s="42"/>
      <c r="K2068" s="141">
        <f>Tabela1[[#This Row],[Količina]]-Tabela1[[#This Row],[Cena skupaj]]</f>
        <v>287</v>
      </c>
      <c r="L2068" s="162">
        <f>IF(Tabela1[[#This Row],[Cena za enoto]]=1,Tabela1[[#This Row],[Količina]],0)</f>
        <v>0</v>
      </c>
      <c r="M2068" s="139">
        <f>Tabela1[[#This Row],[Cena za enoto]]</f>
        <v>0</v>
      </c>
      <c r="N2068" s="139">
        <f t="shared" si="134"/>
        <v>0</v>
      </c>
    </row>
    <row r="2069" spans="1:14" s="143" customFormat="1">
      <c r="A2069" s="139">
        <v>2063</v>
      </c>
      <c r="B2069" s="98"/>
      <c r="C2069" s="132" t="str">
        <f>IF(H2069&lt;&gt;"",COUNTA($H$12:H2069),"")</f>
        <v/>
      </c>
      <c r="D2069" s="15">
        <f>D2066+1</f>
        <v>20</v>
      </c>
      <c r="E2069" s="131" t="s">
        <v>1471</v>
      </c>
      <c r="F2069" s="83"/>
      <c r="G2069" s="16"/>
      <c r="H2069" s="159"/>
      <c r="I2069" s="177" t="str">
        <f t="shared" si="131"/>
        <v/>
      </c>
      <c r="J2069" s="42"/>
      <c r="K2069" s="141"/>
      <c r="L2069" s="162">
        <f>IF(Tabela1[[#This Row],[Cena za enoto]]=1,Tabela1[[#This Row],[Količina]],0)</f>
        <v>0</v>
      </c>
      <c r="M2069" s="139">
        <f>Tabela1[[#This Row],[Cena za enoto]]</f>
        <v>0</v>
      </c>
      <c r="N2069" s="139">
        <f t="shared" si="134"/>
        <v>0</v>
      </c>
    </row>
    <row r="2070" spans="1:14" s="143" customFormat="1">
      <c r="A2070" s="139">
        <v>2064</v>
      </c>
      <c r="B2070" s="98"/>
      <c r="C2070" s="132">
        <f>IF(H2070&lt;&gt;"",COUNTA($H$12:H2070),"")</f>
        <v>1089</v>
      </c>
      <c r="D2070" s="15"/>
      <c r="E2070" s="131" t="s">
        <v>1472</v>
      </c>
      <c r="F2070" s="83" t="s">
        <v>14</v>
      </c>
      <c r="G2070" s="16">
        <v>25</v>
      </c>
      <c r="H2070" s="169">
        <v>0</v>
      </c>
      <c r="I2070" s="177">
        <f t="shared" si="131"/>
        <v>0</v>
      </c>
      <c r="J2070" s="42"/>
      <c r="K2070" s="141">
        <f>Tabela1[[#This Row],[Količina]]-Tabela1[[#This Row],[Cena skupaj]]</f>
        <v>25</v>
      </c>
      <c r="L2070" s="162">
        <f>IF(Tabela1[[#This Row],[Cena za enoto]]=1,Tabela1[[#This Row],[Količina]],0)</f>
        <v>0</v>
      </c>
      <c r="M2070" s="139">
        <f>Tabela1[[#This Row],[Cena za enoto]]</f>
        <v>0</v>
      </c>
      <c r="N2070" s="139">
        <f t="shared" si="134"/>
        <v>0</v>
      </c>
    </row>
    <row r="2071" spans="1:14" s="143" customFormat="1">
      <c r="A2071" s="139">
        <v>2065</v>
      </c>
      <c r="B2071" s="98"/>
      <c r="C2071" s="132">
        <f>IF(H2071&lt;&gt;"",COUNTA($H$12:H2071),"")</f>
        <v>1090</v>
      </c>
      <c r="D2071" s="15"/>
      <c r="E2071" s="131" t="s">
        <v>1473</v>
      </c>
      <c r="F2071" s="83" t="s">
        <v>14</v>
      </c>
      <c r="G2071" s="16">
        <v>75</v>
      </c>
      <c r="H2071" s="169">
        <v>0</v>
      </c>
      <c r="I2071" s="177">
        <f t="shared" si="131"/>
        <v>0</v>
      </c>
      <c r="J2071" s="42"/>
      <c r="K2071" s="141">
        <f>Tabela1[[#This Row],[Količina]]-Tabela1[[#This Row],[Cena skupaj]]</f>
        <v>75</v>
      </c>
      <c r="L2071" s="162">
        <f>IF(Tabela1[[#This Row],[Cena za enoto]]=1,Tabela1[[#This Row],[Količina]],0)</f>
        <v>0</v>
      </c>
      <c r="M2071" s="139">
        <f>Tabela1[[#This Row],[Cena za enoto]]</f>
        <v>0</v>
      </c>
      <c r="N2071" s="139">
        <f t="shared" si="134"/>
        <v>0</v>
      </c>
    </row>
    <row r="2072" spans="1:14" s="143" customFormat="1">
      <c r="A2072" s="139">
        <v>2066</v>
      </c>
      <c r="B2072" s="98"/>
      <c r="C2072" s="132" t="str">
        <f>IF(H2072&lt;&gt;"",COUNTA($H$12:H2072),"")</f>
        <v/>
      </c>
      <c r="D2072" s="15">
        <f>D2069+1</f>
        <v>21</v>
      </c>
      <c r="E2072" s="131" t="s">
        <v>1474</v>
      </c>
      <c r="F2072" s="83"/>
      <c r="G2072" s="16"/>
      <c r="H2072" s="159"/>
      <c r="I2072" s="177" t="str">
        <f t="shared" si="131"/>
        <v/>
      </c>
      <c r="J2072" s="42"/>
      <c r="K2072" s="141"/>
      <c r="L2072" s="162">
        <f>IF(Tabela1[[#This Row],[Cena za enoto]]=1,Tabela1[[#This Row],[Količina]],0)</f>
        <v>0</v>
      </c>
      <c r="M2072" s="139">
        <f>Tabela1[[#This Row],[Cena za enoto]]</f>
        <v>0</v>
      </c>
      <c r="N2072" s="139">
        <f t="shared" si="134"/>
        <v>0</v>
      </c>
    </row>
    <row r="2073" spans="1:14" s="143" customFormat="1">
      <c r="A2073" s="139">
        <v>2067</v>
      </c>
      <c r="B2073" s="98"/>
      <c r="C2073" s="132">
        <f>IF(H2073&lt;&gt;"",COUNTA($H$12:H2073),"")</f>
        <v>1091</v>
      </c>
      <c r="D2073" s="15"/>
      <c r="E2073" s="131" t="s">
        <v>1475</v>
      </c>
      <c r="F2073" s="83" t="s">
        <v>14</v>
      </c>
      <c r="G2073" s="16">
        <v>35</v>
      </c>
      <c r="H2073" s="169">
        <v>0</v>
      </c>
      <c r="I2073" s="177">
        <f t="shared" si="131"/>
        <v>0</v>
      </c>
      <c r="J2073" s="42"/>
      <c r="K2073" s="141">
        <f>Tabela1[[#This Row],[Količina]]-Tabela1[[#This Row],[Cena skupaj]]</f>
        <v>35</v>
      </c>
      <c r="L2073" s="162">
        <f>IF(Tabela1[[#This Row],[Cena za enoto]]=1,Tabela1[[#This Row],[Količina]],0)</f>
        <v>0</v>
      </c>
      <c r="M2073" s="139">
        <f>Tabela1[[#This Row],[Cena za enoto]]</f>
        <v>0</v>
      </c>
      <c r="N2073" s="139">
        <f t="shared" si="134"/>
        <v>0</v>
      </c>
    </row>
    <row r="2074" spans="1:14" s="143" customFormat="1" ht="22.5">
      <c r="A2074" s="139">
        <v>2068</v>
      </c>
      <c r="B2074" s="98"/>
      <c r="C2074" s="132" t="str">
        <f>IF(H2074&lt;&gt;"",COUNTA($H$12:H2074),"")</f>
        <v/>
      </c>
      <c r="D2074" s="15">
        <f>D2072+1</f>
        <v>22</v>
      </c>
      <c r="E2074" s="131" t="s">
        <v>1476</v>
      </c>
      <c r="F2074" s="83"/>
      <c r="G2074" s="16"/>
      <c r="H2074" s="159"/>
      <c r="I2074" s="177" t="str">
        <f t="shared" si="131"/>
        <v/>
      </c>
      <c r="J2074" s="42"/>
      <c r="K2074" s="141"/>
      <c r="L2074" s="162">
        <f>IF(Tabela1[[#This Row],[Cena za enoto]]=1,Tabela1[[#This Row],[Količina]],0)</f>
        <v>0</v>
      </c>
      <c r="M2074" s="139">
        <f>Tabela1[[#This Row],[Cena za enoto]]</f>
        <v>0</v>
      </c>
      <c r="N2074" s="139">
        <f t="shared" si="134"/>
        <v>0</v>
      </c>
    </row>
    <row r="2075" spans="1:14" s="143" customFormat="1">
      <c r="A2075" s="139">
        <v>2069</v>
      </c>
      <c r="B2075" s="98"/>
      <c r="C2075" s="132">
        <f>IF(H2075&lt;&gt;"",COUNTA($H$12:H2075),"")</f>
        <v>1092</v>
      </c>
      <c r="D2075" s="15"/>
      <c r="E2075" s="131" t="s">
        <v>1477</v>
      </c>
      <c r="F2075" s="83" t="s">
        <v>14</v>
      </c>
      <c r="G2075" s="16">
        <v>80</v>
      </c>
      <c r="H2075" s="169">
        <v>0</v>
      </c>
      <c r="I2075" s="177">
        <f t="shared" si="131"/>
        <v>0</v>
      </c>
      <c r="J2075" s="42"/>
      <c r="K2075" s="141">
        <f>Tabela1[[#This Row],[Količina]]-Tabela1[[#This Row],[Cena skupaj]]</f>
        <v>80</v>
      </c>
      <c r="L2075" s="162">
        <f>IF(Tabela1[[#This Row],[Cena za enoto]]=1,Tabela1[[#This Row],[Količina]],0)</f>
        <v>0</v>
      </c>
      <c r="M2075" s="139">
        <f>Tabela1[[#This Row],[Cena za enoto]]</f>
        <v>0</v>
      </c>
      <c r="N2075" s="139">
        <f t="shared" si="134"/>
        <v>0</v>
      </c>
    </row>
    <row r="2076" spans="1:14" s="143" customFormat="1">
      <c r="A2076" s="139">
        <v>2070</v>
      </c>
      <c r="B2076" s="98"/>
      <c r="C2076" s="132">
        <f>IF(H2076&lt;&gt;"",COUNTA($H$12:H2076),"")</f>
        <v>1093</v>
      </c>
      <c r="D2076" s="15"/>
      <c r="E2076" s="131" t="s">
        <v>1478</v>
      </c>
      <c r="F2076" s="83" t="s">
        <v>14</v>
      </c>
      <c r="G2076" s="16">
        <v>40</v>
      </c>
      <c r="H2076" s="169">
        <v>0</v>
      </c>
      <c r="I2076" s="177">
        <f t="shared" si="131"/>
        <v>0</v>
      </c>
      <c r="J2076" s="42"/>
      <c r="K2076" s="141">
        <f>Tabela1[[#This Row],[Količina]]-Tabela1[[#This Row],[Cena skupaj]]</f>
        <v>40</v>
      </c>
      <c r="L2076" s="162">
        <f>IF(Tabela1[[#This Row],[Cena za enoto]]=1,Tabela1[[#This Row],[Količina]],0)</f>
        <v>0</v>
      </c>
      <c r="M2076" s="139">
        <f>Tabela1[[#This Row],[Cena za enoto]]</f>
        <v>0</v>
      </c>
      <c r="N2076" s="139">
        <f t="shared" si="134"/>
        <v>0</v>
      </c>
    </row>
    <row r="2077" spans="1:14" s="143" customFormat="1">
      <c r="A2077" s="139">
        <v>2071</v>
      </c>
      <c r="B2077" s="98"/>
      <c r="C2077" s="132">
        <f>IF(H2077&lt;&gt;"",COUNTA($H$12:H2077),"")</f>
        <v>1094</v>
      </c>
      <c r="D2077" s="15"/>
      <c r="E2077" s="131" t="s">
        <v>1479</v>
      </c>
      <c r="F2077" s="83" t="s">
        <v>14</v>
      </c>
      <c r="G2077" s="16">
        <v>135</v>
      </c>
      <c r="H2077" s="169">
        <v>0</v>
      </c>
      <c r="I2077" s="177">
        <f t="shared" si="131"/>
        <v>0</v>
      </c>
      <c r="J2077" s="42"/>
      <c r="K2077" s="141">
        <f>Tabela1[[#This Row],[Količina]]-Tabela1[[#This Row],[Cena skupaj]]</f>
        <v>135</v>
      </c>
      <c r="L2077" s="162">
        <f>IF(Tabela1[[#This Row],[Cena za enoto]]=1,Tabela1[[#This Row],[Količina]],0)</f>
        <v>0</v>
      </c>
      <c r="M2077" s="139">
        <f>Tabela1[[#This Row],[Cena za enoto]]</f>
        <v>0</v>
      </c>
      <c r="N2077" s="139">
        <f t="shared" si="134"/>
        <v>0</v>
      </c>
    </row>
    <row r="2078" spans="1:14">
      <c r="A2078" s="139">
        <v>2072</v>
      </c>
      <c r="B2078" s="98"/>
      <c r="C2078" s="132">
        <f>IF(H2078&lt;&gt;"",COUNTA($H$12:H2078),"")</f>
        <v>1095</v>
      </c>
      <c r="D2078" s="15">
        <f>D2074+1</f>
        <v>23</v>
      </c>
      <c r="E2078" s="131" t="s">
        <v>1480</v>
      </c>
      <c r="F2078" s="83" t="s">
        <v>10</v>
      </c>
      <c r="G2078" s="16">
        <v>32</v>
      </c>
      <c r="H2078" s="169">
        <v>0</v>
      </c>
      <c r="I2078" s="177">
        <f t="shared" si="131"/>
        <v>0</v>
      </c>
      <c r="K2078" s="141">
        <f>Tabela1[[#This Row],[Količina]]-Tabela1[[#This Row],[Cena skupaj]]</f>
        <v>32</v>
      </c>
      <c r="L2078" s="162">
        <f>IF(Tabela1[[#This Row],[Cena za enoto]]=1,Tabela1[[#This Row],[Količina]],0)</f>
        <v>0</v>
      </c>
      <c r="M2078" s="139">
        <f>Tabela1[[#This Row],[Cena za enoto]]</f>
        <v>0</v>
      </c>
      <c r="N2078" s="139">
        <f t="shared" si="134"/>
        <v>0</v>
      </c>
    </row>
    <row r="2079" spans="1:14">
      <c r="A2079" s="139">
        <v>2073</v>
      </c>
      <c r="B2079" s="98"/>
      <c r="C2079" s="132">
        <f>IF(H2079&lt;&gt;"",COUNTA($H$12:H2079),"")</f>
        <v>1096</v>
      </c>
      <c r="D2079" s="15">
        <f>D2078+1</f>
        <v>24</v>
      </c>
      <c r="E2079" s="131" t="s">
        <v>1481</v>
      </c>
      <c r="F2079" s="83" t="s">
        <v>13</v>
      </c>
      <c r="G2079" s="16">
        <v>15</v>
      </c>
      <c r="H2079" s="169">
        <v>0</v>
      </c>
      <c r="I2079" s="177">
        <f t="shared" si="131"/>
        <v>0</v>
      </c>
      <c r="K2079" s="141">
        <f>Tabela1[[#This Row],[Količina]]-Tabela1[[#This Row],[Cena skupaj]]</f>
        <v>15</v>
      </c>
      <c r="L2079" s="162">
        <f>IF(Tabela1[[#This Row],[Cena za enoto]]=1,Tabela1[[#This Row],[Količina]],0)</f>
        <v>0</v>
      </c>
      <c r="M2079" s="139">
        <f>Tabela1[[#This Row],[Cena za enoto]]</f>
        <v>0</v>
      </c>
      <c r="N2079" s="139">
        <f t="shared" si="134"/>
        <v>0</v>
      </c>
    </row>
    <row r="2080" spans="1:14">
      <c r="A2080" s="139">
        <v>2074</v>
      </c>
      <c r="B2080" s="98"/>
      <c r="C2080" s="132">
        <f>IF(H2080&lt;&gt;"",COUNTA($H$12:H2080),"")</f>
        <v>1097</v>
      </c>
      <c r="D2080" s="15">
        <f>D2078+1</f>
        <v>24</v>
      </c>
      <c r="E2080" s="131" t="s">
        <v>1482</v>
      </c>
      <c r="F2080" s="83" t="s">
        <v>10</v>
      </c>
      <c r="G2080" s="16">
        <v>18</v>
      </c>
      <c r="H2080" s="169">
        <v>0</v>
      </c>
      <c r="I2080" s="177">
        <f t="shared" si="131"/>
        <v>0</v>
      </c>
      <c r="K2080" s="141">
        <f>Tabela1[[#This Row],[Količina]]-Tabela1[[#This Row],[Cena skupaj]]</f>
        <v>18</v>
      </c>
      <c r="L2080" s="162">
        <f>IF(Tabela1[[#This Row],[Cena za enoto]]=1,Tabela1[[#This Row],[Količina]],0)</f>
        <v>0</v>
      </c>
      <c r="M2080" s="139">
        <f>Tabela1[[#This Row],[Cena za enoto]]</f>
        <v>0</v>
      </c>
      <c r="N2080" s="139">
        <f t="shared" si="134"/>
        <v>0</v>
      </c>
    </row>
    <row r="2081" spans="1:14" ht="22.5">
      <c r="A2081" s="139">
        <v>2075</v>
      </c>
      <c r="B2081" s="98"/>
      <c r="C2081" s="132">
        <f>IF(H2081&lt;&gt;"",COUNTA($H$12:H2081),"")</f>
        <v>1098</v>
      </c>
      <c r="D2081" s="15">
        <f>D2080+1</f>
        <v>25</v>
      </c>
      <c r="E2081" s="131" t="s">
        <v>1483</v>
      </c>
      <c r="F2081" s="83" t="s">
        <v>13</v>
      </c>
      <c r="G2081" s="16">
        <v>32</v>
      </c>
      <c r="H2081" s="169">
        <v>0</v>
      </c>
      <c r="I2081" s="177">
        <f t="shared" si="131"/>
        <v>0</v>
      </c>
      <c r="K2081" s="141">
        <f>Tabela1[[#This Row],[Količina]]-Tabela1[[#This Row],[Cena skupaj]]</f>
        <v>32</v>
      </c>
      <c r="L2081" s="162">
        <f>IF(Tabela1[[#This Row],[Cena za enoto]]=1,Tabela1[[#This Row],[Količina]],0)</f>
        <v>0</v>
      </c>
      <c r="M2081" s="139">
        <f>Tabela1[[#This Row],[Cena za enoto]]</f>
        <v>0</v>
      </c>
      <c r="N2081" s="139">
        <f t="shared" si="134"/>
        <v>0</v>
      </c>
    </row>
    <row r="2082" spans="1:14" s="147" customFormat="1" ht="22.5">
      <c r="A2082" s="145">
        <v>2076</v>
      </c>
      <c r="B2082" s="100"/>
      <c r="C2082" s="190" t="str">
        <f>IF(H2082&lt;&gt;"",COUNTA($H$12:H2082),"")</f>
        <v/>
      </c>
      <c r="D2082" s="44">
        <f>D2081+1</f>
        <v>26</v>
      </c>
      <c r="E2082" s="205" t="s">
        <v>1484</v>
      </c>
      <c r="F2082" s="83" t="s">
        <v>10</v>
      </c>
      <c r="G2082" s="115">
        <v>1</v>
      </c>
      <c r="H2082" s="159"/>
      <c r="I2082" s="159"/>
      <c r="J2082" s="134"/>
      <c r="K2082" s="141"/>
      <c r="L2082" s="162">
        <f>IF(Tabela1[[#This Row],[Cena za enoto]]=1,Tabela1[[#This Row],[Količina]],0)</f>
        <v>0</v>
      </c>
      <c r="M2082" s="139">
        <f>Tabela1[[#This Row],[Cena za enoto]]</f>
        <v>0</v>
      </c>
      <c r="N2082" s="139">
        <f t="shared" si="134"/>
        <v>0</v>
      </c>
    </row>
    <row r="2083" spans="1:14" s="147" customFormat="1">
      <c r="A2083" s="145">
        <v>2077</v>
      </c>
      <c r="B2083" s="100"/>
      <c r="C2083" s="190" t="str">
        <f>IF(H2083&lt;&gt;"",COUNTA($H$12:H2083),"")</f>
        <v/>
      </c>
      <c r="D2083" s="44"/>
      <c r="E2083" s="205" t="s">
        <v>1485</v>
      </c>
      <c r="F2083" s="83" t="s">
        <v>10</v>
      </c>
      <c r="G2083" s="115">
        <v>1</v>
      </c>
      <c r="H2083" s="159"/>
      <c r="I2083" s="159"/>
      <c r="J2083" s="134"/>
      <c r="K2083" s="141"/>
      <c r="L2083" s="162">
        <f>IF(Tabela1[[#This Row],[Cena za enoto]]=1,Tabela1[[#This Row],[Količina]],0)</f>
        <v>0</v>
      </c>
      <c r="M2083" s="139">
        <f>Tabela1[[#This Row],[Cena za enoto]]</f>
        <v>0</v>
      </c>
      <c r="N2083" s="139">
        <f t="shared" si="134"/>
        <v>0</v>
      </c>
    </row>
    <row r="2084" spans="1:14" s="147" customFormat="1">
      <c r="A2084" s="145">
        <v>2078</v>
      </c>
      <c r="B2084" s="100"/>
      <c r="C2084" s="190" t="str">
        <f>IF(H2084&lt;&gt;"",COUNTA($H$12:H2084),"")</f>
        <v/>
      </c>
      <c r="D2084" s="44"/>
      <c r="E2084" s="205" t="s">
        <v>1486</v>
      </c>
      <c r="F2084" s="83" t="s">
        <v>10</v>
      </c>
      <c r="G2084" s="115">
        <v>11</v>
      </c>
      <c r="H2084" s="159"/>
      <c r="I2084" s="159"/>
      <c r="J2084" s="134"/>
      <c r="K2084" s="141"/>
      <c r="L2084" s="162">
        <f>IF(Tabela1[[#This Row],[Cena za enoto]]=1,Tabela1[[#This Row],[Količina]],0)</f>
        <v>0</v>
      </c>
      <c r="M2084" s="139">
        <f>Tabela1[[#This Row],[Cena za enoto]]</f>
        <v>0</v>
      </c>
      <c r="N2084" s="139">
        <f t="shared" si="134"/>
        <v>0</v>
      </c>
    </row>
    <row r="2085" spans="1:14" s="147" customFormat="1">
      <c r="A2085" s="145">
        <v>2079</v>
      </c>
      <c r="B2085" s="100"/>
      <c r="C2085" s="190" t="str">
        <f>IF(H2085&lt;&gt;"",COUNTA($H$12:H2085),"")</f>
        <v/>
      </c>
      <c r="D2085" s="44"/>
      <c r="E2085" s="205" t="s">
        <v>1487</v>
      </c>
      <c r="F2085" s="83" t="s">
        <v>10</v>
      </c>
      <c r="G2085" s="115">
        <v>3</v>
      </c>
      <c r="H2085" s="159"/>
      <c r="I2085" s="159"/>
      <c r="J2085" s="134"/>
      <c r="K2085" s="141"/>
      <c r="L2085" s="162">
        <f>IF(Tabela1[[#This Row],[Cena za enoto]]=1,Tabela1[[#This Row],[Količina]],0)</f>
        <v>0</v>
      </c>
      <c r="M2085" s="139">
        <f>Tabela1[[#This Row],[Cena za enoto]]</f>
        <v>0</v>
      </c>
      <c r="N2085" s="139">
        <f t="shared" si="134"/>
        <v>0</v>
      </c>
    </row>
    <row r="2086" spans="1:14" s="147" customFormat="1">
      <c r="A2086" s="145">
        <v>2080</v>
      </c>
      <c r="B2086" s="100"/>
      <c r="C2086" s="190" t="str">
        <f>IF(H2086&lt;&gt;"",COUNTA($H$12:H2086),"")</f>
        <v/>
      </c>
      <c r="D2086" s="44"/>
      <c r="E2086" s="205" t="s">
        <v>1488</v>
      </c>
      <c r="F2086" s="83" t="s">
        <v>10</v>
      </c>
      <c r="G2086" s="115">
        <v>1</v>
      </c>
      <c r="H2086" s="159"/>
      <c r="I2086" s="159"/>
      <c r="J2086" s="134"/>
      <c r="K2086" s="141"/>
      <c r="L2086" s="162">
        <f>IF(Tabela1[[#This Row],[Cena za enoto]]=1,Tabela1[[#This Row],[Količina]],0)</f>
        <v>0</v>
      </c>
      <c r="M2086" s="139">
        <f>Tabela1[[#This Row],[Cena za enoto]]</f>
        <v>0</v>
      </c>
      <c r="N2086" s="139">
        <f t="shared" si="134"/>
        <v>0</v>
      </c>
    </row>
    <row r="2087" spans="1:14" s="143" customFormat="1">
      <c r="A2087" s="139">
        <v>2081</v>
      </c>
      <c r="B2087" s="98"/>
      <c r="C2087" s="132" t="str">
        <f>IF(H2087&lt;&gt;"",COUNTA($H$12:H2087),"")</f>
        <v/>
      </c>
      <c r="D2087" s="15"/>
      <c r="E2087" s="131" t="s">
        <v>1489</v>
      </c>
      <c r="F2087" s="83"/>
      <c r="G2087" s="16"/>
      <c r="H2087" s="159"/>
      <c r="I2087" s="177"/>
      <c r="J2087" s="42"/>
      <c r="K2087" s="141"/>
      <c r="L2087" s="162">
        <f>IF(Tabela1[[#This Row],[Cena za enoto]]=1,Tabela1[[#This Row],[Količina]],0)</f>
        <v>0</v>
      </c>
      <c r="M2087" s="139">
        <f>Tabela1[[#This Row],[Cena za enoto]]</f>
        <v>0</v>
      </c>
      <c r="N2087" s="139">
        <f t="shared" si="134"/>
        <v>0</v>
      </c>
    </row>
    <row r="2088" spans="1:14" s="147" customFormat="1">
      <c r="A2088" s="145">
        <v>2082</v>
      </c>
      <c r="B2088" s="100"/>
      <c r="C2088" s="190" t="str">
        <f>IF(H2088&lt;&gt;"",COUNTA($H$12:H2088),"")</f>
        <v/>
      </c>
      <c r="D2088" s="44"/>
      <c r="E2088" s="205" t="s">
        <v>1490</v>
      </c>
      <c r="F2088" s="83" t="s">
        <v>10</v>
      </c>
      <c r="G2088" s="115">
        <v>1</v>
      </c>
      <c r="H2088" s="159"/>
      <c r="I2088" s="159"/>
      <c r="J2088" s="134"/>
      <c r="K2088" s="141"/>
      <c r="L2088" s="162">
        <f>IF(Tabela1[[#This Row],[Cena za enoto]]=1,Tabela1[[#This Row],[Količina]],0)</f>
        <v>0</v>
      </c>
      <c r="M2088" s="139">
        <f>Tabela1[[#This Row],[Cena za enoto]]</f>
        <v>0</v>
      </c>
      <c r="N2088" s="139">
        <f t="shared" si="134"/>
        <v>0</v>
      </c>
    </row>
    <row r="2089" spans="1:14" s="147" customFormat="1">
      <c r="A2089" s="145">
        <v>2083</v>
      </c>
      <c r="B2089" s="100"/>
      <c r="C2089" s="190" t="str">
        <f>IF(H2089&lt;&gt;"",COUNTA($H$12:H2089),"")</f>
        <v/>
      </c>
      <c r="D2089" s="44"/>
      <c r="E2089" s="205" t="s">
        <v>1491</v>
      </c>
      <c r="F2089" s="83" t="s">
        <v>10</v>
      </c>
      <c r="G2089" s="115">
        <v>3</v>
      </c>
      <c r="H2089" s="159"/>
      <c r="I2089" s="159"/>
      <c r="J2089" s="134"/>
      <c r="K2089" s="141"/>
      <c r="L2089" s="162">
        <f>IF(Tabela1[[#This Row],[Cena za enoto]]=1,Tabela1[[#This Row],[Količina]],0)</f>
        <v>0</v>
      </c>
      <c r="M2089" s="139">
        <f>Tabela1[[#This Row],[Cena za enoto]]</f>
        <v>0</v>
      </c>
      <c r="N2089" s="139">
        <f t="shared" si="134"/>
        <v>0</v>
      </c>
    </row>
    <row r="2090" spans="1:14" s="147" customFormat="1">
      <c r="A2090" s="145">
        <v>2084</v>
      </c>
      <c r="B2090" s="100"/>
      <c r="C2090" s="190" t="str">
        <f>IF(H2090&lt;&gt;"",COUNTA($H$12:H2090),"")</f>
        <v/>
      </c>
      <c r="D2090" s="44"/>
      <c r="E2090" s="205" t="s">
        <v>1492</v>
      </c>
      <c r="F2090" s="83" t="s">
        <v>10</v>
      </c>
      <c r="G2090" s="115">
        <v>15</v>
      </c>
      <c r="H2090" s="159"/>
      <c r="I2090" s="159"/>
      <c r="J2090" s="134"/>
      <c r="K2090" s="141"/>
      <c r="L2090" s="162">
        <f>IF(Tabela1[[#This Row],[Cena za enoto]]=1,Tabela1[[#This Row],[Količina]],0)</f>
        <v>0</v>
      </c>
      <c r="M2090" s="139">
        <f>Tabela1[[#This Row],[Cena za enoto]]</f>
        <v>0</v>
      </c>
      <c r="N2090" s="139">
        <f t="shared" si="134"/>
        <v>0</v>
      </c>
    </row>
    <row r="2091" spans="1:14" s="143" customFormat="1">
      <c r="A2091" s="139">
        <v>2085</v>
      </c>
      <c r="B2091" s="98"/>
      <c r="C2091" s="132" t="str">
        <f>IF(H2091&lt;&gt;"",COUNTA($H$12:H2091),"")</f>
        <v/>
      </c>
      <c r="D2091" s="15"/>
      <c r="E2091" s="131" t="s">
        <v>1493</v>
      </c>
      <c r="F2091" s="83"/>
      <c r="G2091" s="16"/>
      <c r="H2091" s="159"/>
      <c r="I2091" s="177"/>
      <c r="J2091" s="42"/>
      <c r="K2091" s="141">
        <f>Tabela1[[#This Row],[Količina]]-Tabela1[[#This Row],[Cena skupaj]]</f>
        <v>0</v>
      </c>
      <c r="L2091" s="162">
        <f>IF(Tabela1[[#This Row],[Cena za enoto]]=1,Tabela1[[#This Row],[Količina]],0)</f>
        <v>0</v>
      </c>
      <c r="M2091" s="139">
        <f>Tabela1[[#This Row],[Cena za enoto]]</f>
        <v>0</v>
      </c>
      <c r="N2091" s="139">
        <f t="shared" si="134"/>
        <v>0</v>
      </c>
    </row>
    <row r="2092" spans="1:14" s="143" customFormat="1">
      <c r="A2092" s="139">
        <v>2086</v>
      </c>
      <c r="B2092" s="98"/>
      <c r="C2092" s="132">
        <f>IF(H2092&lt;&gt;"",COUNTA($H$12:H2092),"")</f>
        <v>1099</v>
      </c>
      <c r="D2092" s="15"/>
      <c r="E2092" s="131" t="s">
        <v>135</v>
      </c>
      <c r="F2092" s="83" t="s">
        <v>10</v>
      </c>
      <c r="G2092" s="16">
        <v>1</v>
      </c>
      <c r="H2092" s="169">
        <v>0</v>
      </c>
      <c r="I2092" s="177">
        <f>IF(ISNUMBER(G2092),ROUND(G2092*H2092,2),"")</f>
        <v>0</v>
      </c>
      <c r="J2092" s="42"/>
      <c r="K2092" s="141">
        <f>Tabela1[[#This Row],[Količina]]-Tabela1[[#This Row],[Cena skupaj]]</f>
        <v>1</v>
      </c>
      <c r="L2092" s="162">
        <f>IF(Tabela1[[#This Row],[Cena za enoto]]=1,Tabela1[[#This Row],[Količina]],0)</f>
        <v>0</v>
      </c>
      <c r="M2092" s="139">
        <f>Tabela1[[#This Row],[Cena za enoto]]</f>
        <v>0</v>
      </c>
      <c r="N2092" s="139">
        <f t="shared" si="134"/>
        <v>0</v>
      </c>
    </row>
    <row r="2093" spans="1:14" s="146" customFormat="1">
      <c r="A2093" s="146">
        <v>2087</v>
      </c>
      <c r="B2093" s="100"/>
      <c r="C2093" s="190" t="str">
        <f>IF(H2093&lt;&gt;"",COUNTA($H$12:H2093),"")</f>
        <v/>
      </c>
      <c r="D2093" s="44"/>
      <c r="E2093" s="205" t="s">
        <v>3515</v>
      </c>
      <c r="F2093" s="117"/>
      <c r="G2093" s="115"/>
      <c r="H2093" s="159"/>
      <c r="I2093" s="159"/>
      <c r="J2093" s="136"/>
      <c r="K2093" s="141">
        <f>Tabela1[[#This Row],[Količina]]-Tabela1[[#This Row],[Cena skupaj]]</f>
        <v>0</v>
      </c>
      <c r="L2093" s="162">
        <f>IF(Tabela1[[#This Row],[Cena za enoto]]=1,Tabela1[[#This Row],[Količina]],0)</f>
        <v>0</v>
      </c>
      <c r="M2093" s="139">
        <f>Tabela1[[#This Row],[Cena za enoto]]</f>
        <v>0</v>
      </c>
      <c r="N2093" s="139">
        <f t="shared" si="134"/>
        <v>0</v>
      </c>
    </row>
    <row r="2094" spans="1:14" s="146" customFormat="1">
      <c r="A2094" s="146">
        <v>2088</v>
      </c>
      <c r="B2094" s="100"/>
      <c r="C2094" s="190" t="str">
        <f>IF(H2094&lt;&gt;"",COUNTA($H$12:H2094),"")</f>
        <v/>
      </c>
      <c r="D2094" s="44"/>
      <c r="E2094" s="205" t="s">
        <v>3516</v>
      </c>
      <c r="F2094" s="117"/>
      <c r="G2094" s="115"/>
      <c r="H2094" s="159"/>
      <c r="I2094" s="159"/>
      <c r="J2094" s="136"/>
      <c r="K2094" s="141">
        <f>Tabela1[[#This Row],[Količina]]-Tabela1[[#This Row],[Cena skupaj]]</f>
        <v>0</v>
      </c>
      <c r="L2094" s="162">
        <f>IF(Tabela1[[#This Row],[Cena za enoto]]=1,Tabela1[[#This Row],[Količina]],0)</f>
        <v>0</v>
      </c>
      <c r="M2094" s="139">
        <f>Tabela1[[#This Row],[Cena za enoto]]</f>
        <v>0</v>
      </c>
      <c r="N2094" s="139">
        <f t="shared" si="134"/>
        <v>0</v>
      </c>
    </row>
    <row r="2095" spans="1:14" s="146" customFormat="1" ht="22.5">
      <c r="A2095" s="146">
        <v>2089</v>
      </c>
      <c r="B2095" s="100"/>
      <c r="C2095" s="190" t="str">
        <f>IF(H2095&lt;&gt;"",COUNTA($H$12:H2095),"")</f>
        <v/>
      </c>
      <c r="D2095" s="44"/>
      <c r="E2095" s="205" t="s">
        <v>3517</v>
      </c>
      <c r="F2095" s="117"/>
      <c r="G2095" s="115"/>
      <c r="H2095" s="159"/>
      <c r="I2095" s="159"/>
      <c r="J2095" s="136"/>
      <c r="K2095" s="141">
        <f>Tabela1[[#This Row],[Količina]]-Tabela1[[#This Row],[Cena skupaj]]</f>
        <v>0</v>
      </c>
      <c r="L2095" s="162">
        <f>IF(Tabela1[[#This Row],[Cena za enoto]]=1,Tabela1[[#This Row],[Količina]],0)</f>
        <v>0</v>
      </c>
      <c r="M2095" s="139">
        <f>Tabela1[[#This Row],[Cena za enoto]]</f>
        <v>0</v>
      </c>
      <c r="N2095" s="139">
        <f t="shared" si="134"/>
        <v>0</v>
      </c>
    </row>
    <row r="2096" spans="1:14" ht="22.5">
      <c r="A2096" s="139">
        <v>2090</v>
      </c>
      <c r="B2096" s="98"/>
      <c r="C2096" s="132">
        <f>IF(H2096&lt;&gt;"",COUNTA($H$12:H2096),"")</f>
        <v>1100</v>
      </c>
      <c r="D2096" s="15" t="s">
        <v>1820</v>
      </c>
      <c r="E2096" s="131" t="s">
        <v>1494</v>
      </c>
      <c r="F2096" s="83" t="s">
        <v>11</v>
      </c>
      <c r="G2096" s="16">
        <v>65</v>
      </c>
      <c r="H2096" s="169">
        <v>0</v>
      </c>
      <c r="I2096" s="177">
        <f t="shared" ref="I2096:I2108" si="135">IF(ISNUMBER(G2096),ROUND(G2096*H2096,2),"")</f>
        <v>0</v>
      </c>
      <c r="K2096" s="141">
        <f>Tabela1[[#This Row],[Količina]]-Tabela1[[#This Row],[Cena skupaj]]</f>
        <v>65</v>
      </c>
      <c r="L2096" s="162">
        <f>IF(Tabela1[[#This Row],[Cena za enoto]]=1,Tabela1[[#This Row],[Količina]],0)</f>
        <v>0</v>
      </c>
      <c r="M2096" s="139">
        <f>Tabela1[[#This Row],[Cena za enoto]]</f>
        <v>0</v>
      </c>
      <c r="N2096" s="139">
        <f t="shared" si="134"/>
        <v>0</v>
      </c>
    </row>
    <row r="2097" spans="1:14" ht="33.75">
      <c r="A2097" s="139">
        <v>2091</v>
      </c>
      <c r="B2097" s="98"/>
      <c r="C2097" s="132">
        <f>IF(H2097&lt;&gt;"",COUNTA($H$12:H2097),"")</f>
        <v>1101</v>
      </c>
      <c r="D2097" s="15">
        <f t="shared" ref="D2097:D2108" si="136">D2096+1</f>
        <v>28</v>
      </c>
      <c r="E2097" s="131" t="s">
        <v>1495</v>
      </c>
      <c r="F2097" s="83" t="s">
        <v>11</v>
      </c>
      <c r="G2097" s="16">
        <v>76</v>
      </c>
      <c r="H2097" s="169">
        <v>0</v>
      </c>
      <c r="I2097" s="177">
        <f t="shared" si="135"/>
        <v>0</v>
      </c>
      <c r="K2097" s="141">
        <f>Tabela1[[#This Row],[Količina]]-Tabela1[[#This Row],[Cena skupaj]]</f>
        <v>76</v>
      </c>
      <c r="L2097" s="162">
        <f>IF(Tabela1[[#This Row],[Cena za enoto]]=1,Tabela1[[#This Row],[Količina]],0)</f>
        <v>0</v>
      </c>
      <c r="M2097" s="139">
        <f>Tabela1[[#This Row],[Cena za enoto]]</f>
        <v>0</v>
      </c>
      <c r="N2097" s="139">
        <f t="shared" si="134"/>
        <v>0</v>
      </c>
    </row>
    <row r="2098" spans="1:14" ht="22.5">
      <c r="A2098" s="139">
        <v>2092</v>
      </c>
      <c r="B2098" s="98"/>
      <c r="C2098" s="132">
        <f>IF(H2098&lt;&gt;"",COUNTA($H$12:H2098),"")</f>
        <v>1102</v>
      </c>
      <c r="D2098" s="15">
        <f t="shared" si="136"/>
        <v>29</v>
      </c>
      <c r="E2098" s="131" t="s">
        <v>1496</v>
      </c>
      <c r="F2098" s="83" t="s">
        <v>627</v>
      </c>
      <c r="G2098" s="16">
        <v>120</v>
      </c>
      <c r="H2098" s="169">
        <v>0</v>
      </c>
      <c r="I2098" s="177">
        <f t="shared" si="135"/>
        <v>0</v>
      </c>
      <c r="K2098" s="141">
        <f>Tabela1[[#This Row],[Količina]]-Tabela1[[#This Row],[Cena skupaj]]</f>
        <v>120</v>
      </c>
      <c r="L2098" s="162">
        <f>IF(Tabela1[[#This Row],[Cena za enoto]]=1,Tabela1[[#This Row],[Količina]],0)</f>
        <v>0</v>
      </c>
      <c r="M2098" s="139">
        <f>Tabela1[[#This Row],[Cena za enoto]]</f>
        <v>0</v>
      </c>
      <c r="N2098" s="139">
        <f t="shared" si="134"/>
        <v>0</v>
      </c>
    </row>
    <row r="2099" spans="1:14" ht="33.75">
      <c r="A2099" s="139">
        <v>2093</v>
      </c>
      <c r="B2099" s="98"/>
      <c r="C2099" s="132">
        <f>IF(H2099&lt;&gt;"",COUNTA($H$12:H2099),"")</f>
        <v>1103</v>
      </c>
      <c r="D2099" s="15">
        <f t="shared" si="136"/>
        <v>30</v>
      </c>
      <c r="E2099" s="131" t="s">
        <v>1497</v>
      </c>
      <c r="F2099" s="83" t="s">
        <v>10</v>
      </c>
      <c r="G2099" s="16">
        <v>1</v>
      </c>
      <c r="H2099" s="169">
        <v>0</v>
      </c>
      <c r="I2099" s="177">
        <f t="shared" si="135"/>
        <v>0</v>
      </c>
      <c r="K2099" s="141">
        <f>Tabela1[[#This Row],[Količina]]-Tabela1[[#This Row],[Cena skupaj]]</f>
        <v>1</v>
      </c>
      <c r="L2099" s="162">
        <f>IF(Tabela1[[#This Row],[Cena za enoto]]=1,Tabela1[[#This Row],[Količina]],0)</f>
        <v>0</v>
      </c>
      <c r="M2099" s="139">
        <f>Tabela1[[#This Row],[Cena za enoto]]</f>
        <v>0</v>
      </c>
      <c r="N2099" s="139">
        <f t="shared" si="134"/>
        <v>0</v>
      </c>
    </row>
    <row r="2100" spans="1:14">
      <c r="A2100" s="139">
        <v>2094</v>
      </c>
      <c r="B2100" s="98"/>
      <c r="C2100" s="132">
        <f>IF(H2100&lt;&gt;"",COUNTA($H$12:H2100),"")</f>
        <v>1104</v>
      </c>
      <c r="D2100" s="15">
        <f t="shared" si="136"/>
        <v>31</v>
      </c>
      <c r="E2100" s="131" t="s">
        <v>1498</v>
      </c>
      <c r="F2100" s="83" t="s">
        <v>10</v>
      </c>
      <c r="G2100" s="16">
        <v>1</v>
      </c>
      <c r="H2100" s="169">
        <v>0</v>
      </c>
      <c r="I2100" s="177">
        <f t="shared" si="135"/>
        <v>0</v>
      </c>
      <c r="K2100" s="141">
        <f>Tabela1[[#This Row],[Količina]]-Tabela1[[#This Row],[Cena skupaj]]</f>
        <v>1</v>
      </c>
      <c r="L2100" s="162">
        <f>IF(Tabela1[[#This Row],[Cena za enoto]]=1,Tabela1[[#This Row],[Količina]],0)</f>
        <v>0</v>
      </c>
      <c r="M2100" s="139">
        <f>Tabela1[[#This Row],[Cena za enoto]]</f>
        <v>0</v>
      </c>
      <c r="N2100" s="139">
        <f t="shared" si="134"/>
        <v>0</v>
      </c>
    </row>
    <row r="2101" spans="1:14">
      <c r="A2101" s="139">
        <v>2095</v>
      </c>
      <c r="B2101" s="98"/>
      <c r="C2101" s="132">
        <f>IF(H2101&lt;&gt;"",COUNTA($H$12:H2101),"")</f>
        <v>1105</v>
      </c>
      <c r="D2101" s="15">
        <f t="shared" si="136"/>
        <v>32</v>
      </c>
      <c r="E2101" s="131" t="s">
        <v>1499</v>
      </c>
      <c r="F2101" s="83" t="s">
        <v>10</v>
      </c>
      <c r="G2101" s="16">
        <v>7</v>
      </c>
      <c r="H2101" s="169">
        <v>0</v>
      </c>
      <c r="I2101" s="177">
        <f t="shared" si="135"/>
        <v>0</v>
      </c>
      <c r="K2101" s="141">
        <f>Tabela1[[#This Row],[Količina]]-Tabela1[[#This Row],[Cena skupaj]]</f>
        <v>7</v>
      </c>
      <c r="L2101" s="162">
        <f>IF(Tabela1[[#This Row],[Cena za enoto]]=1,Tabela1[[#This Row],[Količina]],0)</f>
        <v>0</v>
      </c>
      <c r="M2101" s="139">
        <f>Tabela1[[#This Row],[Cena za enoto]]</f>
        <v>0</v>
      </c>
      <c r="N2101" s="139">
        <f t="shared" si="134"/>
        <v>0</v>
      </c>
    </row>
    <row r="2102" spans="1:14">
      <c r="A2102" s="139">
        <v>2096</v>
      </c>
      <c r="B2102" s="98"/>
      <c r="C2102" s="132">
        <f>IF(H2102&lt;&gt;"",COUNTA($H$12:H2102),"")</f>
        <v>1106</v>
      </c>
      <c r="D2102" s="15">
        <f t="shared" si="136"/>
        <v>33</v>
      </c>
      <c r="E2102" s="131" t="s">
        <v>1500</v>
      </c>
      <c r="F2102" s="83" t="s">
        <v>10</v>
      </c>
      <c r="G2102" s="16">
        <v>4</v>
      </c>
      <c r="H2102" s="169">
        <v>0</v>
      </c>
      <c r="I2102" s="177">
        <f t="shared" si="135"/>
        <v>0</v>
      </c>
      <c r="K2102" s="141">
        <f>Tabela1[[#This Row],[Količina]]-Tabela1[[#This Row],[Cena skupaj]]</f>
        <v>4</v>
      </c>
      <c r="L2102" s="162">
        <f>IF(Tabela1[[#This Row],[Cena za enoto]]=1,Tabela1[[#This Row],[Količina]],0)</f>
        <v>0</v>
      </c>
      <c r="M2102" s="139">
        <f>Tabela1[[#This Row],[Cena za enoto]]</f>
        <v>0</v>
      </c>
      <c r="N2102" s="139">
        <f t="shared" si="134"/>
        <v>0</v>
      </c>
    </row>
    <row r="2103" spans="1:14" ht="22.5">
      <c r="A2103" s="139">
        <v>2097</v>
      </c>
      <c r="B2103" s="98"/>
      <c r="C2103" s="132">
        <f>IF(H2103&lt;&gt;"",COUNTA($H$12:H2103),"")</f>
        <v>1107</v>
      </c>
      <c r="D2103" s="15">
        <f t="shared" si="136"/>
        <v>34</v>
      </c>
      <c r="E2103" s="131" t="s">
        <v>1501</v>
      </c>
      <c r="F2103" s="83" t="s">
        <v>10</v>
      </c>
      <c r="G2103" s="16">
        <v>3</v>
      </c>
      <c r="H2103" s="169">
        <v>0</v>
      </c>
      <c r="I2103" s="177">
        <f t="shared" si="135"/>
        <v>0</v>
      </c>
      <c r="K2103" s="141">
        <f>Tabela1[[#This Row],[Količina]]-Tabela1[[#This Row],[Cena skupaj]]</f>
        <v>3</v>
      </c>
      <c r="L2103" s="162">
        <f>IF(Tabela1[[#This Row],[Cena za enoto]]=1,Tabela1[[#This Row],[Količina]],0)</f>
        <v>0</v>
      </c>
      <c r="M2103" s="139">
        <f>Tabela1[[#This Row],[Cena za enoto]]</f>
        <v>0</v>
      </c>
      <c r="N2103" s="139">
        <f t="shared" si="134"/>
        <v>0</v>
      </c>
    </row>
    <row r="2104" spans="1:14">
      <c r="A2104" s="139">
        <v>2098</v>
      </c>
      <c r="B2104" s="98"/>
      <c r="C2104" s="132">
        <f>IF(H2104&lt;&gt;"",COUNTA($H$12:H2104),"")</f>
        <v>1108</v>
      </c>
      <c r="D2104" s="15">
        <f t="shared" si="136"/>
        <v>35</v>
      </c>
      <c r="E2104" s="131" t="s">
        <v>1502</v>
      </c>
      <c r="F2104" s="83" t="s">
        <v>10</v>
      </c>
      <c r="G2104" s="16">
        <v>1</v>
      </c>
      <c r="H2104" s="169">
        <v>0</v>
      </c>
      <c r="I2104" s="177">
        <f t="shared" si="135"/>
        <v>0</v>
      </c>
      <c r="K2104" s="141">
        <f>Tabela1[[#This Row],[Količina]]-Tabela1[[#This Row],[Cena skupaj]]</f>
        <v>1</v>
      </c>
      <c r="L2104" s="162">
        <f>IF(Tabela1[[#This Row],[Cena za enoto]]=1,Tabela1[[#This Row],[Količina]],0)</f>
        <v>0</v>
      </c>
      <c r="M2104" s="139">
        <f>Tabela1[[#This Row],[Cena za enoto]]</f>
        <v>0</v>
      </c>
      <c r="N2104" s="139">
        <f t="shared" si="134"/>
        <v>0</v>
      </c>
    </row>
    <row r="2105" spans="1:14">
      <c r="A2105" s="139">
        <v>2099</v>
      </c>
      <c r="B2105" s="98"/>
      <c r="C2105" s="132">
        <f>IF(H2105&lt;&gt;"",COUNTA($H$12:H2105),"")</f>
        <v>1109</v>
      </c>
      <c r="D2105" s="15">
        <f t="shared" si="136"/>
        <v>36</v>
      </c>
      <c r="E2105" s="131" t="s">
        <v>1503</v>
      </c>
      <c r="F2105" s="83" t="s">
        <v>10</v>
      </c>
      <c r="G2105" s="16">
        <v>5</v>
      </c>
      <c r="H2105" s="169">
        <v>0</v>
      </c>
      <c r="I2105" s="177">
        <f t="shared" si="135"/>
        <v>0</v>
      </c>
      <c r="K2105" s="141">
        <f>Tabela1[[#This Row],[Količina]]-Tabela1[[#This Row],[Cena skupaj]]</f>
        <v>5</v>
      </c>
      <c r="L2105" s="162">
        <f>IF(Tabela1[[#This Row],[Cena za enoto]]=1,Tabela1[[#This Row],[Količina]],0)</f>
        <v>0</v>
      </c>
      <c r="M2105" s="139">
        <f>Tabela1[[#This Row],[Cena za enoto]]</f>
        <v>0</v>
      </c>
      <c r="N2105" s="139">
        <f t="shared" si="134"/>
        <v>0</v>
      </c>
    </row>
    <row r="2106" spans="1:14">
      <c r="A2106" s="139">
        <v>2100</v>
      </c>
      <c r="B2106" s="98"/>
      <c r="C2106" s="132">
        <f>IF(H2106&lt;&gt;"",COUNTA($H$12:H2106),"")</f>
        <v>1110</v>
      </c>
      <c r="D2106" s="15">
        <f t="shared" si="136"/>
        <v>37</v>
      </c>
      <c r="E2106" s="131" t="s">
        <v>1504</v>
      </c>
      <c r="F2106" s="83" t="s">
        <v>5</v>
      </c>
      <c r="G2106" s="16">
        <v>1</v>
      </c>
      <c r="H2106" s="169">
        <v>0</v>
      </c>
      <c r="I2106" s="177">
        <f t="shared" si="135"/>
        <v>0</v>
      </c>
      <c r="K2106" s="141">
        <f>Tabela1[[#This Row],[Količina]]-Tabela1[[#This Row],[Cena skupaj]]</f>
        <v>1</v>
      </c>
      <c r="L2106" s="162">
        <f>IF(Tabela1[[#This Row],[Cena za enoto]]=1,Tabela1[[#This Row],[Količina]],0)</f>
        <v>0</v>
      </c>
      <c r="M2106" s="139">
        <f>Tabela1[[#This Row],[Cena za enoto]]</f>
        <v>0</v>
      </c>
      <c r="N2106" s="139">
        <f t="shared" si="134"/>
        <v>0</v>
      </c>
    </row>
    <row r="2107" spans="1:14" ht="33.75">
      <c r="A2107" s="139">
        <v>2101</v>
      </c>
      <c r="B2107" s="98"/>
      <c r="C2107" s="132">
        <f>IF(H2107&lt;&gt;"",COUNTA($H$12:H2107),"")</f>
        <v>1111</v>
      </c>
      <c r="D2107" s="15">
        <f t="shared" si="136"/>
        <v>38</v>
      </c>
      <c r="E2107" s="131" t="s">
        <v>186</v>
      </c>
      <c r="F2107" s="83" t="s">
        <v>10</v>
      </c>
      <c r="G2107" s="16">
        <v>1</v>
      </c>
      <c r="H2107" s="169">
        <v>0</v>
      </c>
      <c r="I2107" s="177">
        <f t="shared" si="135"/>
        <v>0</v>
      </c>
      <c r="K2107" s="141">
        <f>Tabela1[[#This Row],[Količina]]-Tabela1[[#This Row],[Cena skupaj]]</f>
        <v>1</v>
      </c>
      <c r="L2107" s="162">
        <f>IF(Tabela1[[#This Row],[Cena za enoto]]=1,Tabela1[[#This Row],[Količina]],0)</f>
        <v>0</v>
      </c>
      <c r="M2107" s="139">
        <f>Tabela1[[#This Row],[Cena za enoto]]</f>
        <v>0</v>
      </c>
      <c r="N2107" s="139">
        <f t="shared" si="134"/>
        <v>0</v>
      </c>
    </row>
    <row r="2108" spans="1:14">
      <c r="A2108" s="139">
        <v>2102</v>
      </c>
      <c r="B2108" s="98"/>
      <c r="C2108" s="132">
        <f>IF(H2108&lt;&gt;"",COUNTA($H$12:H2108),"")</f>
        <v>1112</v>
      </c>
      <c r="D2108" s="15">
        <f t="shared" si="136"/>
        <v>39</v>
      </c>
      <c r="E2108" s="131" t="s">
        <v>1505</v>
      </c>
      <c r="F2108" s="83" t="s">
        <v>5</v>
      </c>
      <c r="G2108" s="16">
        <v>1</v>
      </c>
      <c r="H2108" s="169">
        <v>0</v>
      </c>
      <c r="I2108" s="177">
        <f t="shared" si="135"/>
        <v>0</v>
      </c>
      <c r="K2108" s="141">
        <f>Tabela1[[#This Row],[Količina]]-Tabela1[[#This Row],[Cena skupaj]]</f>
        <v>1</v>
      </c>
      <c r="L2108" s="162">
        <f>IF(Tabela1[[#This Row],[Cena za enoto]]=1,Tabela1[[#This Row],[Količina]],0)</f>
        <v>0</v>
      </c>
      <c r="M2108" s="139">
        <f>Tabela1[[#This Row],[Cena za enoto]]</f>
        <v>0</v>
      </c>
      <c r="N2108" s="139">
        <f t="shared" si="134"/>
        <v>0</v>
      </c>
    </row>
    <row r="2109" spans="1:14" ht="22.5">
      <c r="A2109" s="139">
        <v>2103</v>
      </c>
      <c r="B2109" s="93">
        <v>3</v>
      </c>
      <c r="C2109" s="192" t="str">
        <f>IF(H2109&lt;&gt;"",COUNTA($H$12:H2109),"")</f>
        <v/>
      </c>
      <c r="D2109" s="14"/>
      <c r="E2109" s="193" t="s">
        <v>1506</v>
      </c>
      <c r="F2109" s="114"/>
      <c r="G2109" s="37"/>
      <c r="H2109" s="160"/>
      <c r="I2109" s="158">
        <f>SUM(I2111:I2142)</f>
        <v>0</v>
      </c>
      <c r="K2109" s="141">
        <f>Tabela1[[#This Row],[Količina]]-Tabela1[[#This Row],[Cena skupaj]]</f>
        <v>0</v>
      </c>
      <c r="L2109" s="162">
        <f>IF(Tabela1[[#This Row],[Cena za enoto]]=1,Tabela1[[#This Row],[Količina]],0)</f>
        <v>0</v>
      </c>
      <c r="M2109" s="139">
        <f>Tabela1[[#This Row],[Cena za enoto]]</f>
        <v>0</v>
      </c>
      <c r="N2109" s="139">
        <f t="shared" si="134"/>
        <v>0</v>
      </c>
    </row>
    <row r="2110" spans="1:14" s="145" customFormat="1">
      <c r="A2110" s="139">
        <v>2104</v>
      </c>
      <c r="B2110" s="103">
        <v>4</v>
      </c>
      <c r="C2110" s="207" t="str">
        <f>IF(H2110&lt;&gt;"",COUNTA($H$12:H2110),"")</f>
        <v/>
      </c>
      <c r="D2110" s="84"/>
      <c r="E2110" s="208" t="s">
        <v>1507</v>
      </c>
      <c r="F2110" s="225"/>
      <c r="G2110" s="90"/>
      <c r="H2110" s="168"/>
      <c r="I2110" s="168" t="str">
        <f t="shared" ref="I2110:I2142" si="137">IF(ISNUMBER(G2110),ROUND(G2110*H2110,2),"")</f>
        <v/>
      </c>
      <c r="J2110" s="58"/>
      <c r="K2110" s="141"/>
      <c r="L2110" s="162">
        <f>IF(Tabela1[[#This Row],[Cena za enoto]]=1,Tabela1[[#This Row],[Količina]],0)</f>
        <v>0</v>
      </c>
      <c r="M2110" s="139">
        <f>Tabela1[[#This Row],[Cena za enoto]]</f>
        <v>0</v>
      </c>
      <c r="N2110" s="139">
        <f t="shared" si="134"/>
        <v>0</v>
      </c>
    </row>
    <row r="2111" spans="1:14" ht="22.5">
      <c r="A2111" s="139">
        <v>2105</v>
      </c>
      <c r="B2111" s="98"/>
      <c r="C2111" s="132" t="str">
        <f>IF(H2111&lt;&gt;"",COUNTA($H$12:H2111),"")</f>
        <v/>
      </c>
      <c r="D2111" s="15"/>
      <c r="E2111" s="131" t="s">
        <v>3544</v>
      </c>
      <c r="F2111" s="83"/>
      <c r="G2111" s="16"/>
      <c r="H2111" s="159"/>
      <c r="I2111" s="177" t="str">
        <f t="shared" si="137"/>
        <v/>
      </c>
      <c r="L2111" s="162">
        <f>IF(Tabela1[[#This Row],[Cena za enoto]]=1,Tabela1[[#This Row],[Količina]],0)</f>
        <v>0</v>
      </c>
      <c r="M2111" s="139">
        <f>Tabela1[[#This Row],[Cena za enoto]]</f>
        <v>0</v>
      </c>
      <c r="N2111" s="139">
        <f t="shared" si="134"/>
        <v>0</v>
      </c>
    </row>
    <row r="2112" spans="1:14">
      <c r="A2112" s="139">
        <v>2106</v>
      </c>
      <c r="B2112" s="98"/>
      <c r="C2112" s="132">
        <f>IF(H2112&lt;&gt;"",COUNTA($H$12:H2112),"")</f>
        <v>1113</v>
      </c>
      <c r="D2112" s="15" t="s">
        <v>3226</v>
      </c>
      <c r="E2112" s="131" t="s">
        <v>1344</v>
      </c>
      <c r="F2112" s="83" t="s">
        <v>14</v>
      </c>
      <c r="G2112" s="16">
        <v>60</v>
      </c>
      <c r="H2112" s="169">
        <v>0</v>
      </c>
      <c r="I2112" s="177">
        <f t="shared" si="137"/>
        <v>0</v>
      </c>
      <c r="K2112" s="141">
        <f>Tabela1[[#This Row],[Količina]]-Tabela1[[#This Row],[Cena skupaj]]</f>
        <v>60</v>
      </c>
      <c r="L2112" s="162">
        <f>IF(Tabela1[[#This Row],[Cena za enoto]]=1,Tabela1[[#This Row],[Količina]],0)</f>
        <v>0</v>
      </c>
      <c r="M2112" s="139">
        <f>Tabela1[[#This Row],[Cena za enoto]]</f>
        <v>0</v>
      </c>
      <c r="N2112" s="139">
        <f t="shared" si="134"/>
        <v>0</v>
      </c>
    </row>
    <row r="2113" spans="1:14" ht="22.5">
      <c r="A2113" s="139">
        <v>2107</v>
      </c>
      <c r="B2113" s="98"/>
      <c r="C2113" s="132">
        <f>IF(H2113&lt;&gt;"",COUNTA($H$12:H2113),"")</f>
        <v>1114</v>
      </c>
      <c r="D2113" s="15" t="s">
        <v>3227</v>
      </c>
      <c r="E2113" s="131" t="s">
        <v>1345</v>
      </c>
      <c r="F2113" s="83" t="s">
        <v>6</v>
      </c>
      <c r="G2113" s="16">
        <v>70</v>
      </c>
      <c r="H2113" s="169">
        <v>0</v>
      </c>
      <c r="I2113" s="177">
        <f t="shared" si="137"/>
        <v>0</v>
      </c>
      <c r="K2113" s="141">
        <f>Tabela1[[#This Row],[Količina]]-Tabela1[[#This Row],[Cena skupaj]]</f>
        <v>70</v>
      </c>
      <c r="L2113" s="162">
        <f>IF(Tabela1[[#This Row],[Cena za enoto]]=1,Tabela1[[#This Row],[Količina]],0)</f>
        <v>0</v>
      </c>
      <c r="M2113" s="139">
        <f>Tabela1[[#This Row],[Cena za enoto]]</f>
        <v>0</v>
      </c>
      <c r="N2113" s="139">
        <f t="shared" si="134"/>
        <v>0</v>
      </c>
    </row>
    <row r="2114" spans="1:14" ht="22.5">
      <c r="A2114" s="139">
        <v>2108</v>
      </c>
      <c r="B2114" s="98"/>
      <c r="C2114" s="132">
        <f>IF(H2114&lt;&gt;"",COUNTA($H$12:H2114),"")</f>
        <v>1115</v>
      </c>
      <c r="D2114" s="15" t="s">
        <v>3224</v>
      </c>
      <c r="E2114" s="131" t="s">
        <v>1346</v>
      </c>
      <c r="F2114" s="83" t="s">
        <v>7</v>
      </c>
      <c r="G2114" s="16">
        <v>26</v>
      </c>
      <c r="H2114" s="169">
        <v>0</v>
      </c>
      <c r="I2114" s="177">
        <f t="shared" si="137"/>
        <v>0</v>
      </c>
      <c r="K2114" s="141">
        <f>Tabela1[[#This Row],[Količina]]-Tabela1[[#This Row],[Cena skupaj]]</f>
        <v>26</v>
      </c>
      <c r="L2114" s="162">
        <f>IF(Tabela1[[#This Row],[Cena za enoto]]=1,Tabela1[[#This Row],[Količina]],0)</f>
        <v>0</v>
      </c>
      <c r="M2114" s="139">
        <f>Tabela1[[#This Row],[Cena za enoto]]</f>
        <v>0</v>
      </c>
      <c r="N2114" s="139">
        <f t="shared" si="134"/>
        <v>0</v>
      </c>
    </row>
    <row r="2115" spans="1:14" ht="22.5">
      <c r="A2115" s="139">
        <v>2109</v>
      </c>
      <c r="B2115" s="98"/>
      <c r="C2115" s="132">
        <f>IF(H2115&lt;&gt;"",COUNTA($H$12:H2115),"")</f>
        <v>1116</v>
      </c>
      <c r="D2115" s="15" t="s">
        <v>3228</v>
      </c>
      <c r="E2115" s="131" t="s">
        <v>1347</v>
      </c>
      <c r="F2115" s="83" t="s">
        <v>7</v>
      </c>
      <c r="G2115" s="16">
        <v>25</v>
      </c>
      <c r="H2115" s="169">
        <v>0</v>
      </c>
      <c r="I2115" s="177">
        <f t="shared" si="137"/>
        <v>0</v>
      </c>
      <c r="K2115" s="141">
        <f>Tabela1[[#This Row],[Količina]]-Tabela1[[#This Row],[Cena skupaj]]</f>
        <v>25</v>
      </c>
      <c r="L2115" s="162">
        <f>IF(Tabela1[[#This Row],[Cena za enoto]]=1,Tabela1[[#This Row],[Količina]],0)</f>
        <v>0</v>
      </c>
      <c r="M2115" s="139">
        <f>Tabela1[[#This Row],[Cena za enoto]]</f>
        <v>0</v>
      </c>
      <c r="N2115" s="139">
        <f t="shared" si="134"/>
        <v>0</v>
      </c>
    </row>
    <row r="2116" spans="1:14">
      <c r="A2116" s="139">
        <v>2110</v>
      </c>
      <c r="B2116" s="98"/>
      <c r="C2116" s="132">
        <f>IF(H2116&lt;&gt;"",COUNTA($H$12:H2116),"")</f>
        <v>1117</v>
      </c>
      <c r="D2116" s="15" t="s">
        <v>3229</v>
      </c>
      <c r="E2116" s="131" t="s">
        <v>1348</v>
      </c>
      <c r="F2116" s="83" t="s">
        <v>6</v>
      </c>
      <c r="G2116" s="16">
        <v>1</v>
      </c>
      <c r="H2116" s="169">
        <v>0</v>
      </c>
      <c r="I2116" s="177">
        <f t="shared" si="137"/>
        <v>0</v>
      </c>
      <c r="K2116" s="141">
        <f>Tabela1[[#This Row],[Količina]]-Tabela1[[#This Row],[Cena skupaj]]</f>
        <v>1</v>
      </c>
      <c r="L2116" s="162">
        <f>IF(Tabela1[[#This Row],[Cena za enoto]]=1,Tabela1[[#This Row],[Količina]],0)</f>
        <v>0</v>
      </c>
      <c r="M2116" s="139">
        <f>Tabela1[[#This Row],[Cena za enoto]]</f>
        <v>0</v>
      </c>
      <c r="N2116" s="139">
        <f t="shared" si="134"/>
        <v>0</v>
      </c>
    </row>
    <row r="2117" spans="1:14" ht="22.5">
      <c r="A2117" s="139">
        <v>2111</v>
      </c>
      <c r="B2117" s="98"/>
      <c r="C2117" s="132">
        <f>IF(H2117&lt;&gt;"",COUNTA($H$12:H2117),"")</f>
        <v>1118</v>
      </c>
      <c r="D2117" s="15" t="s">
        <v>3230</v>
      </c>
      <c r="E2117" s="131" t="s">
        <v>1349</v>
      </c>
      <c r="F2117" s="83" t="s">
        <v>6</v>
      </c>
      <c r="G2117" s="16">
        <v>70</v>
      </c>
      <c r="H2117" s="169">
        <v>0</v>
      </c>
      <c r="I2117" s="177">
        <f t="shared" si="137"/>
        <v>0</v>
      </c>
      <c r="K2117" s="141">
        <f>Tabela1[[#This Row],[Količina]]-Tabela1[[#This Row],[Cena skupaj]]</f>
        <v>70</v>
      </c>
      <c r="L2117" s="162">
        <f>IF(Tabela1[[#This Row],[Cena za enoto]]=1,Tabela1[[#This Row],[Količina]],0)</f>
        <v>0</v>
      </c>
      <c r="M2117" s="139">
        <f>Tabela1[[#This Row],[Cena za enoto]]</f>
        <v>0</v>
      </c>
      <c r="N2117" s="139">
        <f t="shared" si="134"/>
        <v>0</v>
      </c>
    </row>
    <row r="2118" spans="1:14" ht="22.5">
      <c r="A2118" s="139">
        <v>2112</v>
      </c>
      <c r="B2118" s="98"/>
      <c r="C2118" s="132">
        <f>IF(H2118&lt;&gt;"",COUNTA($H$12:H2118),"")</f>
        <v>1119</v>
      </c>
      <c r="D2118" s="15" t="s">
        <v>3231</v>
      </c>
      <c r="E2118" s="131" t="s">
        <v>1350</v>
      </c>
      <c r="F2118" s="83" t="s">
        <v>6</v>
      </c>
      <c r="G2118" s="16">
        <v>6</v>
      </c>
      <c r="H2118" s="169">
        <v>0</v>
      </c>
      <c r="I2118" s="177">
        <f t="shared" si="137"/>
        <v>0</v>
      </c>
      <c r="K2118" s="141">
        <f>Tabela1[[#This Row],[Količina]]-Tabela1[[#This Row],[Cena skupaj]]</f>
        <v>6</v>
      </c>
      <c r="L2118" s="162">
        <f>IF(Tabela1[[#This Row],[Cena za enoto]]=1,Tabela1[[#This Row],[Količina]],0)</f>
        <v>0</v>
      </c>
      <c r="M2118" s="139">
        <f>Tabela1[[#This Row],[Cena za enoto]]</f>
        <v>0</v>
      </c>
      <c r="N2118" s="139">
        <f t="shared" si="134"/>
        <v>0</v>
      </c>
    </row>
    <row r="2119" spans="1:14" s="145" customFormat="1">
      <c r="A2119" s="139">
        <v>2113</v>
      </c>
      <c r="B2119" s="103">
        <v>4</v>
      </c>
      <c r="C2119" s="207" t="str">
        <f>IF(H2119&lt;&gt;"",COUNTA($H$12:H2119),"")</f>
        <v/>
      </c>
      <c r="D2119" s="84"/>
      <c r="E2119" s="208" t="s">
        <v>1508</v>
      </c>
      <c r="F2119" s="225"/>
      <c r="G2119" s="90"/>
      <c r="H2119" s="168"/>
      <c r="I2119" s="168" t="str">
        <f t="shared" si="137"/>
        <v/>
      </c>
      <c r="J2119" s="58"/>
      <c r="K2119" s="141"/>
      <c r="L2119" s="162">
        <f>IF(Tabela1[[#This Row],[Cena za enoto]]=1,Tabela1[[#This Row],[Količina]],0)</f>
        <v>0</v>
      </c>
      <c r="M2119" s="139">
        <f>Tabela1[[#This Row],[Cena za enoto]]</f>
        <v>0</v>
      </c>
      <c r="N2119" s="139">
        <f t="shared" si="134"/>
        <v>0</v>
      </c>
    </row>
    <row r="2120" spans="1:14" s="143" customFormat="1" ht="33.75">
      <c r="A2120" s="139">
        <v>2114</v>
      </c>
      <c r="B2120" s="226"/>
      <c r="C2120" s="227" t="str">
        <f>IF(H2120&lt;&gt;"",COUNTA($H$12:H2120),"")</f>
        <v/>
      </c>
      <c r="D2120" s="228">
        <v>1</v>
      </c>
      <c r="E2120" s="229" t="s">
        <v>1509</v>
      </c>
      <c r="F2120" s="230"/>
      <c r="G2120" s="231"/>
      <c r="H2120" s="161"/>
      <c r="I2120" s="161" t="str">
        <f t="shared" si="137"/>
        <v/>
      </c>
      <c r="J2120" s="42"/>
      <c r="K2120" s="141"/>
      <c r="L2120" s="162">
        <f>IF(Tabela1[[#This Row],[Cena za enoto]]=1,Tabela1[[#This Row],[Količina]],0)</f>
        <v>0</v>
      </c>
      <c r="M2120" s="139">
        <f>Tabela1[[#This Row],[Cena za enoto]]</f>
        <v>0</v>
      </c>
      <c r="N2120" s="139">
        <f t="shared" si="134"/>
        <v>0</v>
      </c>
    </row>
    <row r="2121" spans="1:14" s="143" customFormat="1" ht="22.5">
      <c r="A2121" s="139">
        <v>2115</v>
      </c>
      <c r="B2121" s="98"/>
      <c r="C2121" s="132">
        <f>IF(H2121&lt;&gt;"",COUNTA($H$12:H2121),"")</f>
        <v>1120</v>
      </c>
      <c r="D2121" s="15"/>
      <c r="E2121" s="131" t="s">
        <v>1510</v>
      </c>
      <c r="F2121" s="83" t="s">
        <v>14</v>
      </c>
      <c r="G2121" s="16">
        <v>125</v>
      </c>
      <c r="H2121" s="169">
        <v>0</v>
      </c>
      <c r="I2121" s="177">
        <f t="shared" si="137"/>
        <v>0</v>
      </c>
      <c r="J2121" s="42"/>
      <c r="K2121" s="141">
        <f>Tabela1[[#This Row],[Količina]]-Tabela1[[#This Row],[Cena skupaj]]</f>
        <v>125</v>
      </c>
      <c r="L2121" s="162">
        <f>IF(Tabela1[[#This Row],[Cena za enoto]]=1,Tabela1[[#This Row],[Količina]],0)</f>
        <v>0</v>
      </c>
      <c r="M2121" s="139">
        <f>Tabela1[[#This Row],[Cena za enoto]]</f>
        <v>0</v>
      </c>
      <c r="N2121" s="139">
        <f t="shared" si="134"/>
        <v>0</v>
      </c>
    </row>
    <row r="2122" spans="1:14" s="143" customFormat="1">
      <c r="A2122" s="139">
        <v>2116</v>
      </c>
      <c r="B2122" s="98"/>
      <c r="C2122" s="132" t="str">
        <f>IF(H2122&lt;&gt;"",COUNTA($H$12:H2122),"")</f>
        <v/>
      </c>
      <c r="D2122" s="15">
        <f>D2120+1</f>
        <v>2</v>
      </c>
      <c r="E2122" s="131" t="s">
        <v>1511</v>
      </c>
      <c r="F2122" s="83"/>
      <c r="G2122" s="16"/>
      <c r="H2122" s="159"/>
      <c r="I2122" s="177" t="str">
        <f t="shared" si="137"/>
        <v/>
      </c>
      <c r="J2122" s="42"/>
      <c r="K2122" s="141"/>
      <c r="L2122" s="162">
        <f>IF(Tabela1[[#This Row],[Cena za enoto]]=1,Tabela1[[#This Row],[Količina]],0)</f>
        <v>0</v>
      </c>
      <c r="M2122" s="139">
        <f>Tabela1[[#This Row],[Cena za enoto]]</f>
        <v>0</v>
      </c>
      <c r="N2122" s="139">
        <f t="shared" si="134"/>
        <v>0</v>
      </c>
    </row>
    <row r="2123" spans="1:14" s="143" customFormat="1" ht="22.5">
      <c r="A2123" s="139">
        <v>2117</v>
      </c>
      <c r="B2123" s="98"/>
      <c r="C2123" s="132">
        <f>IF(H2123&lt;&gt;"",COUNTA($H$12:H2123),"")</f>
        <v>1121</v>
      </c>
      <c r="D2123" s="15"/>
      <c r="E2123" s="131" t="s">
        <v>1512</v>
      </c>
      <c r="F2123" s="83" t="s">
        <v>14</v>
      </c>
      <c r="G2123" s="16">
        <v>75</v>
      </c>
      <c r="H2123" s="169">
        <v>0</v>
      </c>
      <c r="I2123" s="177">
        <f t="shared" si="137"/>
        <v>0</v>
      </c>
      <c r="J2123" s="42"/>
      <c r="K2123" s="141">
        <f>Tabela1[[#This Row],[Količina]]-Tabela1[[#This Row],[Cena skupaj]]</f>
        <v>75</v>
      </c>
      <c r="L2123" s="162">
        <f>IF(Tabela1[[#This Row],[Cena za enoto]]=1,Tabela1[[#This Row],[Količina]],0)</f>
        <v>0</v>
      </c>
      <c r="M2123" s="139">
        <f>Tabela1[[#This Row],[Cena za enoto]]</f>
        <v>0</v>
      </c>
      <c r="N2123" s="139">
        <f t="shared" si="134"/>
        <v>0</v>
      </c>
    </row>
    <row r="2124" spans="1:14" s="143" customFormat="1">
      <c r="A2124" s="139">
        <v>2118</v>
      </c>
      <c r="B2124" s="98"/>
      <c r="C2124" s="132" t="str">
        <f>IF(H2124&lt;&gt;"",COUNTA($H$12:H2124),"")</f>
        <v/>
      </c>
      <c r="D2124" s="15">
        <f>D2122+1</f>
        <v>3</v>
      </c>
      <c r="E2124" s="131" t="s">
        <v>1513</v>
      </c>
      <c r="F2124" s="83"/>
      <c r="G2124" s="16"/>
      <c r="H2124" s="159"/>
      <c r="I2124" s="177" t="str">
        <f t="shared" si="137"/>
        <v/>
      </c>
      <c r="J2124" s="42"/>
      <c r="K2124" s="141"/>
      <c r="L2124" s="162">
        <f>IF(Tabela1[[#This Row],[Cena za enoto]]=1,Tabela1[[#This Row],[Količina]],0)</f>
        <v>0</v>
      </c>
      <c r="M2124" s="139">
        <f>Tabela1[[#This Row],[Cena za enoto]]</f>
        <v>0</v>
      </c>
      <c r="N2124" s="139">
        <f t="shared" si="134"/>
        <v>0</v>
      </c>
    </row>
    <row r="2125" spans="1:14" s="143" customFormat="1" ht="22.5">
      <c r="A2125" s="139">
        <v>2119</v>
      </c>
      <c r="B2125" s="98"/>
      <c r="C2125" s="132">
        <f>IF(H2125&lt;&gt;"",COUNTA($H$12:H2125),"")</f>
        <v>1122</v>
      </c>
      <c r="D2125" s="15"/>
      <c r="E2125" s="131" t="s">
        <v>1514</v>
      </c>
      <c r="F2125" s="83" t="s">
        <v>14</v>
      </c>
      <c r="G2125" s="16">
        <v>85</v>
      </c>
      <c r="H2125" s="169">
        <v>0</v>
      </c>
      <c r="I2125" s="177">
        <f t="shared" si="137"/>
        <v>0</v>
      </c>
      <c r="J2125" s="42"/>
      <c r="K2125" s="141">
        <f>Tabela1[[#This Row],[Količina]]-Tabela1[[#This Row],[Cena skupaj]]</f>
        <v>85</v>
      </c>
      <c r="L2125" s="162">
        <f>IF(Tabela1[[#This Row],[Cena za enoto]]=1,Tabela1[[#This Row],[Količina]],0)</f>
        <v>0</v>
      </c>
      <c r="M2125" s="139">
        <f>Tabela1[[#This Row],[Cena za enoto]]</f>
        <v>0</v>
      </c>
      <c r="N2125" s="139">
        <f t="shared" si="134"/>
        <v>0</v>
      </c>
    </row>
    <row r="2126" spans="1:14" s="143" customFormat="1">
      <c r="A2126" s="139">
        <v>2120</v>
      </c>
      <c r="B2126" s="98"/>
      <c r="C2126" s="132" t="str">
        <f>IF(H2126&lt;&gt;"",COUNTA($H$12:H2126),"")</f>
        <v/>
      </c>
      <c r="D2126" s="15">
        <f>D2124+1</f>
        <v>4</v>
      </c>
      <c r="E2126" s="131" t="s">
        <v>1515</v>
      </c>
      <c r="F2126" s="83"/>
      <c r="G2126" s="16"/>
      <c r="H2126" s="159"/>
      <c r="I2126" s="177" t="str">
        <f t="shared" si="137"/>
        <v/>
      </c>
      <c r="J2126" s="42"/>
      <c r="K2126" s="141"/>
      <c r="L2126" s="162">
        <f>IF(Tabela1[[#This Row],[Cena za enoto]]=1,Tabela1[[#This Row],[Količina]],0)</f>
        <v>0</v>
      </c>
      <c r="M2126" s="139">
        <f>Tabela1[[#This Row],[Cena za enoto]]</f>
        <v>0</v>
      </c>
      <c r="N2126" s="139">
        <f t="shared" ref="N2126:N2189" si="138">L2126*M2126</f>
        <v>0</v>
      </c>
    </row>
    <row r="2127" spans="1:14" s="143" customFormat="1" ht="33.75">
      <c r="A2127" s="139">
        <v>2121</v>
      </c>
      <c r="B2127" s="98"/>
      <c r="C2127" s="132">
        <f>IF(H2127&lt;&gt;"",COUNTA($H$12:H2127),"")</f>
        <v>1123</v>
      </c>
      <c r="D2127" s="15"/>
      <c r="E2127" s="131" t="s">
        <v>1516</v>
      </c>
      <c r="F2127" s="83" t="s">
        <v>14</v>
      </c>
      <c r="G2127" s="16">
        <v>70</v>
      </c>
      <c r="H2127" s="169">
        <v>0</v>
      </c>
      <c r="I2127" s="177">
        <f t="shared" si="137"/>
        <v>0</v>
      </c>
      <c r="J2127" s="42"/>
      <c r="K2127" s="141">
        <f>Tabela1[[#This Row],[Količina]]-Tabela1[[#This Row],[Cena skupaj]]</f>
        <v>70</v>
      </c>
      <c r="L2127" s="162">
        <f>IF(Tabela1[[#This Row],[Cena za enoto]]=1,Tabela1[[#This Row],[Količina]],0)</f>
        <v>0</v>
      </c>
      <c r="M2127" s="139">
        <f>Tabela1[[#This Row],[Cena za enoto]]</f>
        <v>0</v>
      </c>
      <c r="N2127" s="139">
        <f t="shared" si="138"/>
        <v>0</v>
      </c>
    </row>
    <row r="2128" spans="1:14" s="143" customFormat="1">
      <c r="A2128" s="139">
        <v>2122</v>
      </c>
      <c r="B2128" s="98"/>
      <c r="C2128" s="132" t="str">
        <f>IF(H2128&lt;&gt;"",COUNTA($H$12:H2128),"")</f>
        <v/>
      </c>
      <c r="D2128" s="15">
        <f>D2126+1</f>
        <v>5</v>
      </c>
      <c r="E2128" s="131" t="s">
        <v>1517</v>
      </c>
      <c r="F2128" s="83"/>
      <c r="G2128" s="16"/>
      <c r="H2128" s="159"/>
      <c r="I2128" s="177" t="str">
        <f t="shared" si="137"/>
        <v/>
      </c>
      <c r="J2128" s="42"/>
      <c r="K2128" s="141"/>
      <c r="L2128" s="162">
        <f>IF(Tabela1[[#This Row],[Cena za enoto]]=1,Tabela1[[#This Row],[Količina]],0)</f>
        <v>0</v>
      </c>
      <c r="M2128" s="139">
        <f>Tabela1[[#This Row],[Cena za enoto]]</f>
        <v>0</v>
      </c>
      <c r="N2128" s="139">
        <f t="shared" si="138"/>
        <v>0</v>
      </c>
    </row>
    <row r="2129" spans="1:14" s="143" customFormat="1" ht="22.5">
      <c r="A2129" s="139">
        <v>2123</v>
      </c>
      <c r="B2129" s="98"/>
      <c r="C2129" s="132">
        <f>IF(H2129&lt;&gt;"",COUNTA($H$12:H2129),"")</f>
        <v>1124</v>
      </c>
      <c r="D2129" s="15"/>
      <c r="E2129" s="131" t="s">
        <v>1518</v>
      </c>
      <c r="F2129" s="83" t="s">
        <v>14</v>
      </c>
      <c r="G2129" s="16">
        <v>30</v>
      </c>
      <c r="H2129" s="169">
        <v>0</v>
      </c>
      <c r="I2129" s="177">
        <f t="shared" si="137"/>
        <v>0</v>
      </c>
      <c r="J2129" s="42"/>
      <c r="K2129" s="141">
        <f>Tabela1[[#This Row],[Količina]]-Tabela1[[#This Row],[Cena skupaj]]</f>
        <v>30</v>
      </c>
      <c r="L2129" s="162">
        <f>IF(Tabela1[[#This Row],[Cena za enoto]]=1,Tabela1[[#This Row],[Količina]],0)</f>
        <v>0</v>
      </c>
      <c r="M2129" s="139">
        <f>Tabela1[[#This Row],[Cena za enoto]]</f>
        <v>0</v>
      </c>
      <c r="N2129" s="139">
        <f t="shared" si="138"/>
        <v>0</v>
      </c>
    </row>
    <row r="2130" spans="1:14">
      <c r="A2130" s="139">
        <v>2124</v>
      </c>
      <c r="B2130" s="98"/>
      <c r="C2130" s="132">
        <f>IF(H2130&lt;&gt;"",COUNTA($H$12:H2130),"")</f>
        <v>1125</v>
      </c>
      <c r="D2130" s="15">
        <f>D2128+1</f>
        <v>6</v>
      </c>
      <c r="E2130" s="131" t="s">
        <v>1519</v>
      </c>
      <c r="F2130" s="83" t="s">
        <v>14</v>
      </c>
      <c r="G2130" s="16">
        <v>155</v>
      </c>
      <c r="H2130" s="169">
        <v>0</v>
      </c>
      <c r="I2130" s="177">
        <f t="shared" si="137"/>
        <v>0</v>
      </c>
      <c r="K2130" s="141">
        <f>Tabela1[[#This Row],[Količina]]-Tabela1[[#This Row],[Cena skupaj]]</f>
        <v>155</v>
      </c>
      <c r="L2130" s="162">
        <f>IF(Tabela1[[#This Row],[Cena za enoto]]=1,Tabela1[[#This Row],[Količina]],0)</f>
        <v>0</v>
      </c>
      <c r="M2130" s="139">
        <f>Tabela1[[#This Row],[Cena za enoto]]</f>
        <v>0</v>
      </c>
      <c r="N2130" s="139">
        <f t="shared" si="138"/>
        <v>0</v>
      </c>
    </row>
    <row r="2131" spans="1:14">
      <c r="A2131" s="139">
        <v>2125</v>
      </c>
      <c r="B2131" s="98"/>
      <c r="C2131" s="132">
        <f>IF(H2131&lt;&gt;"",COUNTA($H$12:H2131),"")</f>
        <v>1126</v>
      </c>
      <c r="D2131" s="15">
        <f t="shared" ref="D2131:D2142" si="139">D2130+1</f>
        <v>7</v>
      </c>
      <c r="E2131" s="131" t="s">
        <v>1520</v>
      </c>
      <c r="F2131" s="83" t="s">
        <v>10</v>
      </c>
      <c r="G2131" s="16">
        <v>22</v>
      </c>
      <c r="H2131" s="169">
        <v>0</v>
      </c>
      <c r="I2131" s="177">
        <f t="shared" si="137"/>
        <v>0</v>
      </c>
      <c r="K2131" s="141">
        <f>Tabela1[[#This Row],[Količina]]-Tabela1[[#This Row],[Cena skupaj]]</f>
        <v>22</v>
      </c>
      <c r="L2131" s="162">
        <f>IF(Tabela1[[#This Row],[Cena za enoto]]=1,Tabela1[[#This Row],[Količina]],0)</f>
        <v>0</v>
      </c>
      <c r="M2131" s="139">
        <f>Tabela1[[#This Row],[Cena za enoto]]</f>
        <v>0</v>
      </c>
      <c r="N2131" s="139">
        <f t="shared" si="138"/>
        <v>0</v>
      </c>
    </row>
    <row r="2132" spans="1:14">
      <c r="A2132" s="139">
        <v>2126</v>
      </c>
      <c r="B2132" s="98"/>
      <c r="C2132" s="132">
        <f>IF(H2132&lt;&gt;"",COUNTA($H$12:H2132),"")</f>
        <v>1127</v>
      </c>
      <c r="D2132" s="15">
        <f t="shared" si="139"/>
        <v>8</v>
      </c>
      <c r="E2132" s="131" t="s">
        <v>1521</v>
      </c>
      <c r="F2132" s="83" t="s">
        <v>10</v>
      </c>
      <c r="G2132" s="16">
        <v>25</v>
      </c>
      <c r="H2132" s="169">
        <v>0</v>
      </c>
      <c r="I2132" s="177">
        <f t="shared" si="137"/>
        <v>0</v>
      </c>
      <c r="K2132" s="141">
        <f>Tabela1[[#This Row],[Količina]]-Tabela1[[#This Row],[Cena skupaj]]</f>
        <v>25</v>
      </c>
      <c r="L2132" s="162">
        <f>IF(Tabela1[[#This Row],[Cena za enoto]]=1,Tabela1[[#This Row],[Količina]],0)</f>
        <v>0</v>
      </c>
      <c r="M2132" s="139">
        <f>Tabela1[[#This Row],[Cena za enoto]]</f>
        <v>0</v>
      </c>
      <c r="N2132" s="139">
        <f t="shared" si="138"/>
        <v>0</v>
      </c>
    </row>
    <row r="2133" spans="1:14">
      <c r="A2133" s="139">
        <v>2127</v>
      </c>
      <c r="B2133" s="98"/>
      <c r="C2133" s="132">
        <f>IF(H2133&lt;&gt;"",COUNTA($H$12:H2133),"")</f>
        <v>1128</v>
      </c>
      <c r="D2133" s="15">
        <f t="shared" si="139"/>
        <v>9</v>
      </c>
      <c r="E2133" s="131" t="s">
        <v>1522</v>
      </c>
      <c r="F2133" s="83" t="s">
        <v>10</v>
      </c>
      <c r="G2133" s="16">
        <v>17</v>
      </c>
      <c r="H2133" s="169">
        <v>0</v>
      </c>
      <c r="I2133" s="177">
        <f t="shared" si="137"/>
        <v>0</v>
      </c>
      <c r="K2133" s="141">
        <f>Tabela1[[#This Row],[Količina]]-Tabela1[[#This Row],[Cena skupaj]]</f>
        <v>17</v>
      </c>
      <c r="L2133" s="162">
        <f>IF(Tabela1[[#This Row],[Cena za enoto]]=1,Tabela1[[#This Row],[Količina]],0)</f>
        <v>0</v>
      </c>
      <c r="M2133" s="139">
        <f>Tabela1[[#This Row],[Cena za enoto]]</f>
        <v>0</v>
      </c>
      <c r="N2133" s="139">
        <f t="shared" si="138"/>
        <v>0</v>
      </c>
    </row>
    <row r="2134" spans="1:14" ht="33.75">
      <c r="A2134" s="139">
        <v>2128</v>
      </c>
      <c r="B2134" s="98"/>
      <c r="C2134" s="132">
        <f>IF(H2134&lt;&gt;"",COUNTA($H$12:H2134),"")</f>
        <v>1129</v>
      </c>
      <c r="D2134" s="15">
        <f t="shared" si="139"/>
        <v>10</v>
      </c>
      <c r="E2134" s="131" t="s">
        <v>1523</v>
      </c>
      <c r="F2134" s="83" t="s">
        <v>10</v>
      </c>
      <c r="G2134" s="16">
        <v>12</v>
      </c>
      <c r="H2134" s="169">
        <v>0</v>
      </c>
      <c r="I2134" s="177">
        <f t="shared" si="137"/>
        <v>0</v>
      </c>
      <c r="K2134" s="141">
        <f>Tabela1[[#This Row],[Količina]]-Tabela1[[#This Row],[Cena skupaj]]</f>
        <v>12</v>
      </c>
      <c r="L2134" s="162">
        <f>IF(Tabela1[[#This Row],[Cena za enoto]]=1,Tabela1[[#This Row],[Količina]],0)</f>
        <v>0</v>
      </c>
      <c r="M2134" s="139">
        <f>Tabela1[[#This Row],[Cena za enoto]]</f>
        <v>0</v>
      </c>
      <c r="N2134" s="139">
        <f t="shared" si="138"/>
        <v>0</v>
      </c>
    </row>
    <row r="2135" spans="1:14" ht="22.5">
      <c r="A2135" s="139">
        <v>2129</v>
      </c>
      <c r="B2135" s="98"/>
      <c r="C2135" s="132">
        <f>IF(H2135&lt;&gt;"",COUNTA($H$12:H2135),"")</f>
        <v>1130</v>
      </c>
      <c r="D2135" s="15">
        <f t="shared" si="139"/>
        <v>11</v>
      </c>
      <c r="E2135" s="131" t="s">
        <v>1524</v>
      </c>
      <c r="F2135" s="83" t="s">
        <v>10</v>
      </c>
      <c r="G2135" s="16">
        <v>10</v>
      </c>
      <c r="H2135" s="169">
        <v>0</v>
      </c>
      <c r="I2135" s="177">
        <f t="shared" si="137"/>
        <v>0</v>
      </c>
      <c r="K2135" s="141">
        <f>Tabela1[[#This Row],[Količina]]-Tabela1[[#This Row],[Cena skupaj]]</f>
        <v>10</v>
      </c>
      <c r="L2135" s="162">
        <f>IF(Tabela1[[#This Row],[Cena za enoto]]=1,Tabela1[[#This Row],[Količina]],0)</f>
        <v>0</v>
      </c>
      <c r="M2135" s="139">
        <f>Tabela1[[#This Row],[Cena za enoto]]</f>
        <v>0</v>
      </c>
      <c r="N2135" s="139">
        <f t="shared" si="138"/>
        <v>0</v>
      </c>
    </row>
    <row r="2136" spans="1:14">
      <c r="A2136" s="139">
        <v>2130</v>
      </c>
      <c r="B2136" s="98"/>
      <c r="C2136" s="132">
        <f>IF(H2136&lt;&gt;"",COUNTA($H$12:H2136),"")</f>
        <v>1131</v>
      </c>
      <c r="D2136" s="15">
        <f t="shared" si="139"/>
        <v>12</v>
      </c>
      <c r="E2136" s="131" t="s">
        <v>1525</v>
      </c>
      <c r="F2136" s="83" t="s">
        <v>10</v>
      </c>
      <c r="G2136" s="16">
        <v>6</v>
      </c>
      <c r="H2136" s="169">
        <v>0</v>
      </c>
      <c r="I2136" s="177">
        <f t="shared" si="137"/>
        <v>0</v>
      </c>
      <c r="K2136" s="141">
        <f>Tabela1[[#This Row],[Količina]]-Tabela1[[#This Row],[Cena skupaj]]</f>
        <v>6</v>
      </c>
      <c r="L2136" s="162">
        <f>IF(Tabela1[[#This Row],[Cena za enoto]]=1,Tabela1[[#This Row],[Količina]],0)</f>
        <v>0</v>
      </c>
      <c r="M2136" s="139">
        <f>Tabela1[[#This Row],[Cena za enoto]]</f>
        <v>0</v>
      </c>
      <c r="N2136" s="139">
        <f t="shared" si="138"/>
        <v>0</v>
      </c>
    </row>
    <row r="2137" spans="1:14">
      <c r="A2137" s="139">
        <v>2131</v>
      </c>
      <c r="B2137" s="98"/>
      <c r="C2137" s="132">
        <f>IF(H2137&lt;&gt;"",COUNTA($H$12:H2137),"")</f>
        <v>1132</v>
      </c>
      <c r="D2137" s="15">
        <f t="shared" si="139"/>
        <v>13</v>
      </c>
      <c r="E2137" s="131" t="s">
        <v>1526</v>
      </c>
      <c r="F2137" s="83" t="s">
        <v>10</v>
      </c>
      <c r="G2137" s="16">
        <v>6</v>
      </c>
      <c r="H2137" s="169">
        <v>0</v>
      </c>
      <c r="I2137" s="177">
        <f t="shared" si="137"/>
        <v>0</v>
      </c>
      <c r="K2137" s="141">
        <f>Tabela1[[#This Row],[Količina]]-Tabela1[[#This Row],[Cena skupaj]]</f>
        <v>6</v>
      </c>
      <c r="L2137" s="162">
        <f>IF(Tabela1[[#This Row],[Cena za enoto]]=1,Tabela1[[#This Row],[Količina]],0)</f>
        <v>0</v>
      </c>
      <c r="M2137" s="139">
        <f>Tabela1[[#This Row],[Cena za enoto]]</f>
        <v>0</v>
      </c>
      <c r="N2137" s="139">
        <f t="shared" si="138"/>
        <v>0</v>
      </c>
    </row>
    <row r="2138" spans="1:14">
      <c r="A2138" s="139">
        <v>2132</v>
      </c>
      <c r="B2138" s="98"/>
      <c r="C2138" s="132">
        <f>IF(H2138&lt;&gt;"",COUNTA($H$12:H2138),"")</f>
        <v>1133</v>
      </c>
      <c r="D2138" s="15">
        <f t="shared" si="139"/>
        <v>14</v>
      </c>
      <c r="E2138" s="131" t="s">
        <v>1527</v>
      </c>
      <c r="F2138" s="83" t="s">
        <v>10</v>
      </c>
      <c r="G2138" s="16">
        <v>10</v>
      </c>
      <c r="H2138" s="169">
        <v>0</v>
      </c>
      <c r="I2138" s="177">
        <f t="shared" si="137"/>
        <v>0</v>
      </c>
      <c r="K2138" s="141">
        <f>Tabela1[[#This Row],[Količina]]-Tabela1[[#This Row],[Cena skupaj]]</f>
        <v>10</v>
      </c>
      <c r="L2138" s="162">
        <f>IF(Tabela1[[#This Row],[Cena za enoto]]=1,Tabela1[[#This Row],[Količina]],0)</f>
        <v>0</v>
      </c>
      <c r="M2138" s="139">
        <f>Tabela1[[#This Row],[Cena za enoto]]</f>
        <v>0</v>
      </c>
      <c r="N2138" s="139">
        <f t="shared" si="138"/>
        <v>0</v>
      </c>
    </row>
    <row r="2139" spans="1:14">
      <c r="A2139" s="139">
        <v>2133</v>
      </c>
      <c r="B2139" s="98"/>
      <c r="C2139" s="132">
        <f>IF(H2139&lt;&gt;"",COUNTA($H$12:H2139),"")</f>
        <v>1134</v>
      </c>
      <c r="D2139" s="15">
        <f t="shared" si="139"/>
        <v>15</v>
      </c>
      <c r="E2139" s="131" t="s">
        <v>1528</v>
      </c>
      <c r="F2139" s="83" t="s">
        <v>10</v>
      </c>
      <c r="G2139" s="16">
        <v>2</v>
      </c>
      <c r="H2139" s="169">
        <v>0</v>
      </c>
      <c r="I2139" s="177">
        <f t="shared" si="137"/>
        <v>0</v>
      </c>
      <c r="K2139" s="141">
        <f>Tabela1[[#This Row],[Količina]]-Tabela1[[#This Row],[Cena skupaj]]</f>
        <v>2</v>
      </c>
      <c r="L2139" s="162">
        <f>IF(Tabela1[[#This Row],[Cena za enoto]]=1,Tabela1[[#This Row],[Količina]],0)</f>
        <v>0</v>
      </c>
      <c r="M2139" s="139">
        <f>Tabela1[[#This Row],[Cena za enoto]]</f>
        <v>0</v>
      </c>
      <c r="N2139" s="139">
        <f t="shared" si="138"/>
        <v>0</v>
      </c>
    </row>
    <row r="2140" spans="1:14">
      <c r="A2140" s="139">
        <v>2134</v>
      </c>
      <c r="B2140" s="98"/>
      <c r="C2140" s="132">
        <f>IF(H2140&lt;&gt;"",COUNTA($H$12:H2140),"")</f>
        <v>1135</v>
      </c>
      <c r="D2140" s="15">
        <f t="shared" si="139"/>
        <v>16</v>
      </c>
      <c r="E2140" s="131" t="s">
        <v>1529</v>
      </c>
      <c r="F2140" s="83" t="s">
        <v>10</v>
      </c>
      <c r="G2140" s="16">
        <v>3</v>
      </c>
      <c r="H2140" s="169">
        <v>0</v>
      </c>
      <c r="I2140" s="177">
        <f t="shared" si="137"/>
        <v>0</v>
      </c>
      <c r="K2140" s="141">
        <f>Tabela1[[#This Row],[Količina]]-Tabela1[[#This Row],[Cena skupaj]]</f>
        <v>3</v>
      </c>
      <c r="L2140" s="162">
        <f>IF(Tabela1[[#This Row],[Cena za enoto]]=1,Tabela1[[#This Row],[Količina]],0)</f>
        <v>0</v>
      </c>
      <c r="M2140" s="139">
        <f>Tabela1[[#This Row],[Cena za enoto]]</f>
        <v>0</v>
      </c>
      <c r="N2140" s="139">
        <f t="shared" si="138"/>
        <v>0</v>
      </c>
    </row>
    <row r="2141" spans="1:14" ht="22.5">
      <c r="A2141" s="139">
        <v>2135</v>
      </c>
      <c r="B2141" s="98"/>
      <c r="C2141" s="132">
        <f>IF(H2141&lt;&gt;"",COUNTA($H$12:H2141),"")</f>
        <v>1136</v>
      </c>
      <c r="D2141" s="15">
        <f t="shared" si="139"/>
        <v>17</v>
      </c>
      <c r="E2141" s="131" t="s">
        <v>1530</v>
      </c>
      <c r="F2141" s="83" t="s">
        <v>10</v>
      </c>
      <c r="G2141" s="16">
        <v>15</v>
      </c>
      <c r="H2141" s="169">
        <v>0</v>
      </c>
      <c r="I2141" s="177">
        <f t="shared" si="137"/>
        <v>0</v>
      </c>
      <c r="K2141" s="141">
        <f>Tabela1[[#This Row],[Količina]]-Tabela1[[#This Row],[Cena skupaj]]</f>
        <v>15</v>
      </c>
      <c r="L2141" s="162">
        <f>IF(Tabela1[[#This Row],[Cena za enoto]]=1,Tabela1[[#This Row],[Količina]],0)</f>
        <v>0</v>
      </c>
      <c r="M2141" s="139">
        <f>Tabela1[[#This Row],[Cena za enoto]]</f>
        <v>0</v>
      </c>
      <c r="N2141" s="139">
        <f t="shared" si="138"/>
        <v>0</v>
      </c>
    </row>
    <row r="2142" spans="1:14">
      <c r="A2142" s="139">
        <v>2136</v>
      </c>
      <c r="B2142" s="98"/>
      <c r="C2142" s="132">
        <f>IF(H2142&lt;&gt;"",COUNTA($H$12:H2142),"")</f>
        <v>1137</v>
      </c>
      <c r="D2142" s="15">
        <f t="shared" si="139"/>
        <v>18</v>
      </c>
      <c r="E2142" s="131" t="s">
        <v>1531</v>
      </c>
      <c r="F2142" s="83" t="s">
        <v>10</v>
      </c>
      <c r="G2142" s="16">
        <v>1</v>
      </c>
      <c r="H2142" s="169">
        <v>0</v>
      </c>
      <c r="I2142" s="177">
        <f t="shared" si="137"/>
        <v>0</v>
      </c>
      <c r="K2142" s="141">
        <f>Tabela1[[#This Row],[Količina]]-Tabela1[[#This Row],[Cena skupaj]]</f>
        <v>1</v>
      </c>
      <c r="L2142" s="162">
        <f>IF(Tabela1[[#This Row],[Cena za enoto]]=1,Tabela1[[#This Row],[Količina]],0)</f>
        <v>0</v>
      </c>
      <c r="M2142" s="139">
        <f>Tabela1[[#This Row],[Cena za enoto]]</f>
        <v>0</v>
      </c>
      <c r="N2142" s="139">
        <f t="shared" si="138"/>
        <v>0</v>
      </c>
    </row>
    <row r="2143" spans="1:14">
      <c r="A2143" s="139">
        <v>2137</v>
      </c>
      <c r="B2143" s="93">
        <v>3</v>
      </c>
      <c r="C2143" s="192" t="str">
        <f>IF(H2143&lt;&gt;"",COUNTA($H$12:H2143),"")</f>
        <v/>
      </c>
      <c r="D2143" s="14"/>
      <c r="E2143" s="193" t="s">
        <v>1532</v>
      </c>
      <c r="F2143" s="114"/>
      <c r="G2143" s="37"/>
      <c r="H2143" s="160"/>
      <c r="I2143" s="158">
        <f>SUM(I2145:I2163)</f>
        <v>0</v>
      </c>
      <c r="K2143" s="141">
        <f>Tabela1[[#This Row],[Količina]]-Tabela1[[#This Row],[Cena skupaj]]</f>
        <v>0</v>
      </c>
      <c r="L2143" s="162">
        <f>IF(Tabela1[[#This Row],[Cena za enoto]]=1,Tabela1[[#This Row],[Količina]],0)</f>
        <v>0</v>
      </c>
      <c r="M2143" s="139">
        <f>Tabela1[[#This Row],[Cena za enoto]]</f>
        <v>0</v>
      </c>
      <c r="N2143" s="139">
        <f t="shared" si="138"/>
        <v>0</v>
      </c>
    </row>
    <row r="2144" spans="1:14" s="145" customFormat="1">
      <c r="A2144" s="139">
        <v>2138</v>
      </c>
      <c r="B2144" s="103">
        <v>4</v>
      </c>
      <c r="C2144" s="207" t="str">
        <f>IF(H2144&lt;&gt;"",COUNTA($H$12:H2144),"")</f>
        <v/>
      </c>
      <c r="D2144" s="84"/>
      <c r="E2144" s="208" t="s">
        <v>1533</v>
      </c>
      <c r="F2144" s="225"/>
      <c r="G2144" s="90"/>
      <c r="H2144" s="168"/>
      <c r="I2144" s="168" t="str">
        <f t="shared" ref="I2144:I2163" si="140">IF(ISNUMBER(G2144),ROUND(G2144*H2144,2),"")</f>
        <v/>
      </c>
      <c r="J2144" s="58"/>
      <c r="K2144" s="141"/>
      <c r="L2144" s="162">
        <f>IF(Tabela1[[#This Row],[Cena za enoto]]=1,Tabela1[[#This Row],[Količina]],0)</f>
        <v>0</v>
      </c>
      <c r="M2144" s="139">
        <f>Tabela1[[#This Row],[Cena za enoto]]</f>
        <v>0</v>
      </c>
      <c r="N2144" s="139">
        <f t="shared" si="138"/>
        <v>0</v>
      </c>
    </row>
    <row r="2145" spans="1:14" s="143" customFormat="1">
      <c r="A2145" s="139">
        <v>2139</v>
      </c>
      <c r="B2145" s="98"/>
      <c r="C2145" s="132" t="str">
        <f>IF(H2145&lt;&gt;"",COUNTA($H$12:H2145),"")</f>
        <v/>
      </c>
      <c r="D2145" s="15">
        <v>1</v>
      </c>
      <c r="E2145" s="131" t="s">
        <v>1534</v>
      </c>
      <c r="F2145" s="83"/>
      <c r="G2145" s="16"/>
      <c r="H2145" s="159"/>
      <c r="I2145" s="177" t="str">
        <f t="shared" si="140"/>
        <v/>
      </c>
      <c r="J2145" s="42"/>
      <c r="K2145" s="141"/>
      <c r="L2145" s="162">
        <f>IF(Tabela1[[#This Row],[Cena za enoto]]=1,Tabela1[[#This Row],[Količina]],0)</f>
        <v>0</v>
      </c>
      <c r="M2145" s="139">
        <f>Tabela1[[#This Row],[Cena za enoto]]</f>
        <v>0</v>
      </c>
      <c r="N2145" s="139">
        <f t="shared" si="138"/>
        <v>0</v>
      </c>
    </row>
    <row r="2146" spans="1:14" s="143" customFormat="1">
      <c r="A2146" s="139">
        <v>2140</v>
      </c>
      <c r="B2146" s="98"/>
      <c r="C2146" s="132">
        <f>IF(H2146&lt;&gt;"",COUNTA($H$12:H2146),"")</f>
        <v>1138</v>
      </c>
      <c r="D2146" s="15"/>
      <c r="E2146" s="131" t="s">
        <v>1535</v>
      </c>
      <c r="F2146" s="83" t="s">
        <v>10</v>
      </c>
      <c r="G2146" s="16">
        <v>1</v>
      </c>
      <c r="H2146" s="169">
        <v>0</v>
      </c>
      <c r="I2146" s="177">
        <f t="shared" si="140"/>
        <v>0</v>
      </c>
      <c r="J2146" s="42"/>
      <c r="K2146" s="141">
        <f>Tabela1[[#This Row],[Količina]]-Tabela1[[#This Row],[Cena skupaj]]</f>
        <v>1</v>
      </c>
      <c r="L2146" s="162">
        <f>IF(Tabela1[[#This Row],[Cena za enoto]]=1,Tabela1[[#This Row],[Količina]],0)</f>
        <v>0</v>
      </c>
      <c r="M2146" s="139">
        <f>Tabela1[[#This Row],[Cena za enoto]]</f>
        <v>0</v>
      </c>
      <c r="N2146" s="139">
        <f t="shared" si="138"/>
        <v>0</v>
      </c>
    </row>
    <row r="2147" spans="1:14" s="143" customFormat="1">
      <c r="A2147" s="139">
        <v>2141</v>
      </c>
      <c r="B2147" s="98"/>
      <c r="C2147" s="132">
        <f>IF(H2147&lt;&gt;"",COUNTA($H$12:H2147),"")</f>
        <v>1139</v>
      </c>
      <c r="D2147" s="15"/>
      <c r="E2147" s="131" t="s">
        <v>1536</v>
      </c>
      <c r="F2147" s="83" t="s">
        <v>10</v>
      </c>
      <c r="G2147" s="16">
        <v>1</v>
      </c>
      <c r="H2147" s="169">
        <v>0</v>
      </c>
      <c r="I2147" s="177">
        <f t="shared" si="140"/>
        <v>0</v>
      </c>
      <c r="J2147" s="42"/>
      <c r="K2147" s="141">
        <f>Tabela1[[#This Row],[Količina]]-Tabela1[[#This Row],[Cena skupaj]]</f>
        <v>1</v>
      </c>
      <c r="L2147" s="162">
        <f>IF(Tabela1[[#This Row],[Cena za enoto]]=1,Tabela1[[#This Row],[Količina]],0)</f>
        <v>0</v>
      </c>
      <c r="M2147" s="139">
        <f>Tabela1[[#This Row],[Cena za enoto]]</f>
        <v>0</v>
      </c>
      <c r="N2147" s="139">
        <f t="shared" si="138"/>
        <v>0</v>
      </c>
    </row>
    <row r="2148" spans="1:14" ht="22.5">
      <c r="A2148" s="139">
        <v>2142</v>
      </c>
      <c r="B2148" s="98"/>
      <c r="C2148" s="132">
        <f>IF(H2148&lt;&gt;"",COUNTA($H$12:H2148),"")</f>
        <v>1140</v>
      </c>
      <c r="D2148" s="15">
        <f>D2145+1</f>
        <v>2</v>
      </c>
      <c r="E2148" s="131" t="s">
        <v>1537</v>
      </c>
      <c r="F2148" s="83" t="s">
        <v>10</v>
      </c>
      <c r="G2148" s="16">
        <v>1</v>
      </c>
      <c r="H2148" s="169">
        <v>0</v>
      </c>
      <c r="I2148" s="177">
        <f t="shared" si="140"/>
        <v>0</v>
      </c>
      <c r="K2148" s="141">
        <f>Tabela1[[#This Row],[Količina]]-Tabela1[[#This Row],[Cena skupaj]]</f>
        <v>1</v>
      </c>
      <c r="L2148" s="162">
        <f>IF(Tabela1[[#This Row],[Cena za enoto]]=1,Tabela1[[#This Row],[Količina]],0)</f>
        <v>0</v>
      </c>
      <c r="M2148" s="139">
        <f>Tabela1[[#This Row],[Cena za enoto]]</f>
        <v>0</v>
      </c>
      <c r="N2148" s="139">
        <f t="shared" si="138"/>
        <v>0</v>
      </c>
    </row>
    <row r="2149" spans="1:14">
      <c r="A2149" s="139">
        <v>2143</v>
      </c>
      <c r="B2149" s="98"/>
      <c r="C2149" s="132">
        <f>IF(H2149&lt;&gt;"",COUNTA($H$12:H2149),"")</f>
        <v>1141</v>
      </c>
      <c r="D2149" s="15">
        <f t="shared" ref="D2149:D2156" si="141">D2148+1</f>
        <v>3</v>
      </c>
      <c r="E2149" s="131" t="s">
        <v>1538</v>
      </c>
      <c r="F2149" s="83" t="s">
        <v>10</v>
      </c>
      <c r="G2149" s="16">
        <v>1</v>
      </c>
      <c r="H2149" s="169">
        <v>0</v>
      </c>
      <c r="I2149" s="177">
        <f t="shared" si="140"/>
        <v>0</v>
      </c>
      <c r="K2149" s="141">
        <f>Tabela1[[#This Row],[Količina]]-Tabela1[[#This Row],[Cena skupaj]]</f>
        <v>1</v>
      </c>
      <c r="L2149" s="162">
        <f>IF(Tabela1[[#This Row],[Cena za enoto]]=1,Tabela1[[#This Row],[Količina]],0)</f>
        <v>0</v>
      </c>
      <c r="M2149" s="139">
        <f>Tabela1[[#This Row],[Cena za enoto]]</f>
        <v>0</v>
      </c>
      <c r="N2149" s="139">
        <f t="shared" si="138"/>
        <v>0</v>
      </c>
    </row>
    <row r="2150" spans="1:14" s="146" customFormat="1">
      <c r="A2150" s="146">
        <v>2144</v>
      </c>
      <c r="B2150" s="100"/>
      <c r="C2150" s="190">
        <f>IF(H2150&lt;&gt;"",COUNTA($H$12:H2150),"")</f>
        <v>1142</v>
      </c>
      <c r="D2150" s="44">
        <f t="shared" si="141"/>
        <v>4</v>
      </c>
      <c r="E2150" s="205" t="s">
        <v>1539</v>
      </c>
      <c r="F2150" s="83" t="s">
        <v>10</v>
      </c>
      <c r="G2150" s="115">
        <v>1</v>
      </c>
      <c r="H2150" s="169">
        <v>0</v>
      </c>
      <c r="I2150" s="159">
        <f t="shared" si="140"/>
        <v>0</v>
      </c>
      <c r="J2150" s="137"/>
      <c r="K2150" s="153">
        <f>Tabela1[[#This Row],[Količina]]-Tabela1[[#This Row],[Cena skupaj]]</f>
        <v>1</v>
      </c>
      <c r="L2150" s="162">
        <f>IF(Tabela1[[#This Row],[Cena za enoto]]=1,Tabela1[[#This Row],[Količina]],0)</f>
        <v>0</v>
      </c>
      <c r="M2150" s="139">
        <f>Tabela1[[#This Row],[Cena za enoto]]</f>
        <v>0</v>
      </c>
      <c r="N2150" s="139">
        <f t="shared" si="138"/>
        <v>0</v>
      </c>
    </row>
    <row r="2151" spans="1:14">
      <c r="A2151" s="139">
        <v>2145</v>
      </c>
      <c r="B2151" s="98"/>
      <c r="C2151" s="132">
        <f>IF(H2151&lt;&gt;"",COUNTA($H$12:H2151),"")</f>
        <v>1143</v>
      </c>
      <c r="D2151" s="15">
        <f t="shared" si="141"/>
        <v>5</v>
      </c>
      <c r="E2151" s="131" t="s">
        <v>1540</v>
      </c>
      <c r="F2151" s="83" t="s">
        <v>10</v>
      </c>
      <c r="G2151" s="16">
        <v>22</v>
      </c>
      <c r="H2151" s="169">
        <v>0</v>
      </c>
      <c r="I2151" s="177">
        <f t="shared" si="140"/>
        <v>0</v>
      </c>
      <c r="K2151" s="141">
        <f>Tabela1[[#This Row],[Količina]]-Tabela1[[#This Row],[Cena skupaj]]</f>
        <v>22</v>
      </c>
      <c r="L2151" s="162">
        <f>IF(Tabela1[[#This Row],[Cena za enoto]]=1,Tabela1[[#This Row],[Količina]],0)</f>
        <v>0</v>
      </c>
      <c r="M2151" s="139">
        <f>Tabela1[[#This Row],[Cena za enoto]]</f>
        <v>0</v>
      </c>
      <c r="N2151" s="139">
        <f t="shared" si="138"/>
        <v>0</v>
      </c>
    </row>
    <row r="2152" spans="1:14">
      <c r="A2152" s="139">
        <v>2146</v>
      </c>
      <c r="B2152" s="98"/>
      <c r="C2152" s="132">
        <f>IF(H2152&lt;&gt;"",COUNTA($H$12:H2152),"")</f>
        <v>1144</v>
      </c>
      <c r="D2152" s="15">
        <f t="shared" si="141"/>
        <v>6</v>
      </c>
      <c r="E2152" s="131" t="s">
        <v>1541</v>
      </c>
      <c r="F2152" s="83" t="s">
        <v>10</v>
      </c>
      <c r="G2152" s="16">
        <v>10</v>
      </c>
      <c r="H2152" s="169">
        <v>0</v>
      </c>
      <c r="I2152" s="177">
        <f t="shared" si="140"/>
        <v>0</v>
      </c>
      <c r="K2152" s="141">
        <f>Tabela1[[#This Row],[Količina]]-Tabela1[[#This Row],[Cena skupaj]]</f>
        <v>10</v>
      </c>
      <c r="L2152" s="162">
        <f>IF(Tabela1[[#This Row],[Cena za enoto]]=1,Tabela1[[#This Row],[Količina]],0)</f>
        <v>0</v>
      </c>
      <c r="M2152" s="139">
        <f>Tabela1[[#This Row],[Cena za enoto]]</f>
        <v>0</v>
      </c>
      <c r="N2152" s="139">
        <f t="shared" si="138"/>
        <v>0</v>
      </c>
    </row>
    <row r="2153" spans="1:14">
      <c r="A2153" s="139">
        <v>2147</v>
      </c>
      <c r="B2153" s="98"/>
      <c r="C2153" s="132">
        <f>IF(H2153&lt;&gt;"",COUNTA($H$12:H2153),"")</f>
        <v>1145</v>
      </c>
      <c r="D2153" s="15">
        <f t="shared" si="141"/>
        <v>7</v>
      </c>
      <c r="E2153" s="131" t="s">
        <v>1542</v>
      </c>
      <c r="F2153" s="83" t="s">
        <v>10</v>
      </c>
      <c r="G2153" s="16">
        <v>10</v>
      </c>
      <c r="H2153" s="169">
        <v>0</v>
      </c>
      <c r="I2153" s="177">
        <f t="shared" si="140"/>
        <v>0</v>
      </c>
      <c r="K2153" s="141">
        <f>Tabela1[[#This Row],[Količina]]-Tabela1[[#This Row],[Cena skupaj]]</f>
        <v>10</v>
      </c>
      <c r="L2153" s="162">
        <f>IF(Tabela1[[#This Row],[Cena za enoto]]=1,Tabela1[[#This Row],[Količina]],0)</f>
        <v>0</v>
      </c>
      <c r="M2153" s="139">
        <f>Tabela1[[#This Row],[Cena za enoto]]</f>
        <v>0</v>
      </c>
      <c r="N2153" s="139">
        <f t="shared" si="138"/>
        <v>0</v>
      </c>
    </row>
    <row r="2154" spans="1:14" ht="33.75">
      <c r="A2154" s="139">
        <v>2148</v>
      </c>
      <c r="B2154" s="98"/>
      <c r="C2154" s="132">
        <f>IF(H2154&lt;&gt;"",COUNTA($H$12:H2154),"")</f>
        <v>1146</v>
      </c>
      <c r="D2154" s="15">
        <f t="shared" si="141"/>
        <v>8</v>
      </c>
      <c r="E2154" s="131" t="s">
        <v>1543</v>
      </c>
      <c r="F2154" s="83" t="s">
        <v>10</v>
      </c>
      <c r="G2154" s="16">
        <v>12</v>
      </c>
      <c r="H2154" s="169">
        <v>0</v>
      </c>
      <c r="I2154" s="177">
        <f t="shared" si="140"/>
        <v>0</v>
      </c>
      <c r="K2154" s="141">
        <f>Tabela1[[#This Row],[Količina]]-Tabela1[[#This Row],[Cena skupaj]]</f>
        <v>12</v>
      </c>
      <c r="L2154" s="162">
        <f>IF(Tabela1[[#This Row],[Cena za enoto]]=1,Tabela1[[#This Row],[Količina]],0)</f>
        <v>0</v>
      </c>
      <c r="M2154" s="139">
        <f>Tabela1[[#This Row],[Cena za enoto]]</f>
        <v>0</v>
      </c>
      <c r="N2154" s="139">
        <f t="shared" si="138"/>
        <v>0</v>
      </c>
    </row>
    <row r="2155" spans="1:14" ht="22.5">
      <c r="A2155" s="139">
        <v>2149</v>
      </c>
      <c r="B2155" s="98"/>
      <c r="C2155" s="132">
        <f>IF(H2155&lt;&gt;"",COUNTA($H$12:H2155),"")</f>
        <v>1147</v>
      </c>
      <c r="D2155" s="15">
        <f t="shared" si="141"/>
        <v>9</v>
      </c>
      <c r="E2155" s="131" t="s">
        <v>1544</v>
      </c>
      <c r="F2155" s="83" t="s">
        <v>10</v>
      </c>
      <c r="G2155" s="16">
        <v>3</v>
      </c>
      <c r="H2155" s="169">
        <v>0</v>
      </c>
      <c r="I2155" s="177">
        <f t="shared" si="140"/>
        <v>0</v>
      </c>
      <c r="K2155" s="141">
        <f>Tabela1[[#This Row],[Količina]]-Tabela1[[#This Row],[Cena skupaj]]</f>
        <v>3</v>
      </c>
      <c r="L2155" s="162">
        <f>IF(Tabela1[[#This Row],[Cena za enoto]]=1,Tabela1[[#This Row],[Količina]],0)</f>
        <v>0</v>
      </c>
      <c r="M2155" s="139">
        <f>Tabela1[[#This Row],[Cena za enoto]]</f>
        <v>0</v>
      </c>
      <c r="N2155" s="139">
        <f t="shared" si="138"/>
        <v>0</v>
      </c>
    </row>
    <row r="2156" spans="1:14" s="143" customFormat="1" ht="33.75">
      <c r="A2156" s="139">
        <v>2150</v>
      </c>
      <c r="B2156" s="98"/>
      <c r="C2156" s="132" t="str">
        <f>IF(H2156&lt;&gt;"",COUNTA($H$12:H2156),"")</f>
        <v/>
      </c>
      <c r="D2156" s="15">
        <f t="shared" si="141"/>
        <v>10</v>
      </c>
      <c r="E2156" s="131" t="s">
        <v>1545</v>
      </c>
      <c r="F2156" s="83"/>
      <c r="G2156" s="16"/>
      <c r="H2156" s="159"/>
      <c r="I2156" s="177" t="str">
        <f t="shared" si="140"/>
        <v/>
      </c>
      <c r="J2156" s="42"/>
      <c r="K2156" s="141"/>
      <c r="L2156" s="162">
        <f>IF(Tabela1[[#This Row],[Cena za enoto]]=1,Tabela1[[#This Row],[Količina]],0)</f>
        <v>0</v>
      </c>
      <c r="M2156" s="139">
        <f>Tabela1[[#This Row],[Cena za enoto]]</f>
        <v>0</v>
      </c>
      <c r="N2156" s="139">
        <f t="shared" si="138"/>
        <v>0</v>
      </c>
    </row>
    <row r="2157" spans="1:14" s="143" customFormat="1">
      <c r="A2157" s="139">
        <v>2151</v>
      </c>
      <c r="B2157" s="98"/>
      <c r="C2157" s="132">
        <f>IF(H2157&lt;&gt;"",COUNTA($H$12:H2157),"")</f>
        <v>1148</v>
      </c>
      <c r="D2157" s="15"/>
      <c r="E2157" s="131" t="s">
        <v>1546</v>
      </c>
      <c r="F2157" s="83" t="s">
        <v>14</v>
      </c>
      <c r="G2157" s="16">
        <v>960</v>
      </c>
      <c r="H2157" s="169">
        <v>0</v>
      </c>
      <c r="I2157" s="177">
        <f t="shared" si="140"/>
        <v>0</v>
      </c>
      <c r="J2157" s="42"/>
      <c r="K2157" s="141">
        <f>Tabela1[[#This Row],[Količina]]-Tabela1[[#This Row],[Cena skupaj]]</f>
        <v>960</v>
      </c>
      <c r="L2157" s="162">
        <f>IF(Tabela1[[#This Row],[Cena za enoto]]=1,Tabela1[[#This Row],[Količina]],0)</f>
        <v>0</v>
      </c>
      <c r="M2157" s="139">
        <f>Tabela1[[#This Row],[Cena za enoto]]</f>
        <v>0</v>
      </c>
      <c r="N2157" s="139">
        <f t="shared" si="138"/>
        <v>0</v>
      </c>
    </row>
    <row r="2158" spans="1:14" s="143" customFormat="1">
      <c r="A2158" s="139">
        <v>2152</v>
      </c>
      <c r="B2158" s="98"/>
      <c r="C2158" s="132" t="str">
        <f>IF(H2158&lt;&gt;"",COUNTA($H$12:H2158),"")</f>
        <v/>
      </c>
      <c r="D2158" s="15">
        <f>D2156+1</f>
        <v>11</v>
      </c>
      <c r="E2158" s="131" t="s">
        <v>1547</v>
      </c>
      <c r="F2158" s="83"/>
      <c r="G2158" s="16"/>
      <c r="H2158" s="159"/>
      <c r="I2158" s="177" t="str">
        <f t="shared" si="140"/>
        <v/>
      </c>
      <c r="J2158" s="42"/>
      <c r="K2158" s="141"/>
      <c r="L2158" s="162">
        <f>IF(Tabela1[[#This Row],[Cena za enoto]]=1,Tabela1[[#This Row],[Količina]],0)</f>
        <v>0</v>
      </c>
      <c r="M2158" s="139">
        <f>Tabela1[[#This Row],[Cena za enoto]]</f>
        <v>0</v>
      </c>
      <c r="N2158" s="139">
        <f t="shared" si="138"/>
        <v>0</v>
      </c>
    </row>
    <row r="2159" spans="1:14" s="143" customFormat="1">
      <c r="A2159" s="139">
        <v>2153</v>
      </c>
      <c r="B2159" s="98"/>
      <c r="C2159" s="132">
        <f>IF(H2159&lt;&gt;"",COUNTA($H$12:H2159),"")</f>
        <v>1149</v>
      </c>
      <c r="D2159" s="15"/>
      <c r="E2159" s="131" t="s">
        <v>1548</v>
      </c>
      <c r="F2159" s="83" t="s">
        <v>14</v>
      </c>
      <c r="G2159" s="16">
        <v>36</v>
      </c>
      <c r="H2159" s="169">
        <v>0</v>
      </c>
      <c r="I2159" s="177">
        <f t="shared" si="140"/>
        <v>0</v>
      </c>
      <c r="J2159" s="42"/>
      <c r="K2159" s="141">
        <f>Tabela1[[#This Row],[Količina]]-Tabela1[[#This Row],[Cena skupaj]]</f>
        <v>36</v>
      </c>
      <c r="L2159" s="162">
        <f>IF(Tabela1[[#This Row],[Cena za enoto]]=1,Tabela1[[#This Row],[Količina]],0)</f>
        <v>0</v>
      </c>
      <c r="M2159" s="139">
        <f>Tabela1[[#This Row],[Cena za enoto]]</f>
        <v>0</v>
      </c>
      <c r="N2159" s="139">
        <f t="shared" si="138"/>
        <v>0</v>
      </c>
    </row>
    <row r="2160" spans="1:14">
      <c r="A2160" s="139">
        <v>2154</v>
      </c>
      <c r="B2160" s="98"/>
      <c r="C2160" s="132" t="str">
        <f>IF(H2160&lt;&gt;"",COUNTA($H$12:H2160),"")</f>
        <v/>
      </c>
      <c r="D2160" s="15">
        <f>D2158+1</f>
        <v>12</v>
      </c>
      <c r="E2160" s="131" t="s">
        <v>1549</v>
      </c>
      <c r="F2160" s="83"/>
      <c r="G2160" s="16"/>
      <c r="H2160" s="159"/>
      <c r="I2160" s="177" t="str">
        <f t="shared" si="140"/>
        <v/>
      </c>
      <c r="L2160" s="162">
        <f>IF(Tabela1[[#This Row],[Cena za enoto]]=1,Tabela1[[#This Row],[Količina]],0)</f>
        <v>0</v>
      </c>
      <c r="M2160" s="139">
        <f>Tabela1[[#This Row],[Cena za enoto]]</f>
        <v>0</v>
      </c>
      <c r="N2160" s="139">
        <f t="shared" si="138"/>
        <v>0</v>
      </c>
    </row>
    <row r="2161" spans="1:14">
      <c r="A2161" s="139">
        <v>2155</v>
      </c>
      <c r="B2161" s="98"/>
      <c r="C2161" s="132">
        <f>IF(H2161&lt;&gt;"",COUNTA($H$12:H2161),"")</f>
        <v>1150</v>
      </c>
      <c r="D2161" s="15">
        <f>D2160+1</f>
        <v>13</v>
      </c>
      <c r="E2161" s="131" t="s">
        <v>1550</v>
      </c>
      <c r="F2161" s="83" t="s">
        <v>10</v>
      </c>
      <c r="G2161" s="16">
        <v>1</v>
      </c>
      <c r="H2161" s="169">
        <v>0</v>
      </c>
      <c r="I2161" s="177">
        <f t="shared" si="140"/>
        <v>0</v>
      </c>
      <c r="K2161" s="141">
        <f>Tabela1[[#This Row],[Količina]]-Tabela1[[#This Row],[Cena skupaj]]</f>
        <v>1</v>
      </c>
      <c r="L2161" s="162">
        <f>IF(Tabela1[[#This Row],[Cena za enoto]]=1,Tabela1[[#This Row],[Količina]],0)</f>
        <v>0</v>
      </c>
      <c r="M2161" s="139">
        <f>Tabela1[[#This Row],[Cena za enoto]]</f>
        <v>0</v>
      </c>
      <c r="N2161" s="139">
        <f t="shared" si="138"/>
        <v>0</v>
      </c>
    </row>
    <row r="2162" spans="1:14">
      <c r="A2162" s="139">
        <v>2156</v>
      </c>
      <c r="B2162" s="98"/>
      <c r="C2162" s="132">
        <f>IF(H2162&lt;&gt;"",COUNTA($H$12:H2162),"")</f>
        <v>1151</v>
      </c>
      <c r="D2162" s="15">
        <f>D2161+1</f>
        <v>14</v>
      </c>
      <c r="E2162" s="131" t="s">
        <v>1551</v>
      </c>
      <c r="F2162" s="83" t="s">
        <v>11</v>
      </c>
      <c r="G2162" s="16">
        <v>35</v>
      </c>
      <c r="H2162" s="169">
        <v>0</v>
      </c>
      <c r="I2162" s="177">
        <f t="shared" si="140"/>
        <v>0</v>
      </c>
      <c r="K2162" s="141">
        <f>Tabela1[[#This Row],[Količina]]-Tabela1[[#This Row],[Cena skupaj]]</f>
        <v>35</v>
      </c>
      <c r="L2162" s="162">
        <f>IF(Tabela1[[#This Row],[Cena za enoto]]=1,Tabela1[[#This Row],[Količina]],0)</f>
        <v>0</v>
      </c>
      <c r="M2162" s="139">
        <f>Tabela1[[#This Row],[Cena za enoto]]</f>
        <v>0</v>
      </c>
      <c r="N2162" s="139">
        <f t="shared" si="138"/>
        <v>0</v>
      </c>
    </row>
    <row r="2163" spans="1:14">
      <c r="A2163" s="139">
        <v>2157</v>
      </c>
      <c r="B2163" s="98"/>
      <c r="C2163" s="132">
        <f>IF(H2163&lt;&gt;"",COUNTA($H$12:H2163),"")</f>
        <v>1152</v>
      </c>
      <c r="D2163" s="15">
        <f>D2162+1</f>
        <v>15</v>
      </c>
      <c r="E2163" s="131" t="s">
        <v>1552</v>
      </c>
      <c r="F2163" s="83" t="s">
        <v>5</v>
      </c>
      <c r="G2163" s="16">
        <v>1</v>
      </c>
      <c r="H2163" s="169">
        <v>0</v>
      </c>
      <c r="I2163" s="177">
        <f t="shared" si="140"/>
        <v>0</v>
      </c>
      <c r="K2163" s="141">
        <f>Tabela1[[#This Row],[Količina]]-Tabela1[[#This Row],[Cena skupaj]]</f>
        <v>1</v>
      </c>
      <c r="L2163" s="162">
        <f>IF(Tabela1[[#This Row],[Cena za enoto]]=1,Tabela1[[#This Row],[Količina]],0)</f>
        <v>0</v>
      </c>
      <c r="M2163" s="139">
        <f>Tabela1[[#This Row],[Cena za enoto]]</f>
        <v>0</v>
      </c>
      <c r="N2163" s="139">
        <f t="shared" si="138"/>
        <v>0</v>
      </c>
    </row>
    <row r="2164" spans="1:14" s="142" customFormat="1" ht="15">
      <c r="A2164" s="139">
        <v>2158</v>
      </c>
      <c r="B2164" s="97">
        <v>2</v>
      </c>
      <c r="C2164" s="186" t="str">
        <f>IF(H2164&lt;&gt;"",COUNTA($H$12:H2164),"")</f>
        <v/>
      </c>
      <c r="D2164" s="13"/>
      <c r="E2164" s="187" t="s">
        <v>3207</v>
      </c>
      <c r="F2164" s="188"/>
      <c r="G2164" s="36"/>
      <c r="H2164" s="157"/>
      <c r="I2164" s="189">
        <f>I2165+I2188</f>
        <v>0</v>
      </c>
      <c r="J2164" s="8"/>
      <c r="K2164" s="141">
        <f>Tabela1[[#This Row],[Količina]]-Tabela1[[#This Row],[Cena skupaj]]</f>
        <v>0</v>
      </c>
      <c r="L2164" s="162">
        <f>IF(Tabela1[[#This Row],[Cena za enoto]]=1,Tabela1[[#This Row],[Količina]],0)</f>
        <v>0</v>
      </c>
      <c r="M2164" s="139">
        <f>Tabela1[[#This Row],[Cena za enoto]]</f>
        <v>0</v>
      </c>
      <c r="N2164" s="139">
        <f t="shared" si="138"/>
        <v>0</v>
      </c>
    </row>
    <row r="2165" spans="1:14">
      <c r="A2165" s="139">
        <v>2159</v>
      </c>
      <c r="B2165" s="93">
        <v>3</v>
      </c>
      <c r="C2165" s="192" t="str">
        <f>IF(H2165&lt;&gt;"",COUNTA($H$12:H2165),"")</f>
        <v/>
      </c>
      <c r="D2165" s="14"/>
      <c r="E2165" s="193" t="s">
        <v>1212</v>
      </c>
      <c r="F2165" s="114"/>
      <c r="G2165" s="37"/>
      <c r="H2165" s="160"/>
      <c r="I2165" s="158">
        <f>SUM(I2166:I2187)</f>
        <v>0</v>
      </c>
      <c r="K2165" s="141">
        <f>Tabela1[[#This Row],[Količina]]-Tabela1[[#This Row],[Cena skupaj]]</f>
        <v>0</v>
      </c>
      <c r="L2165" s="162">
        <f>IF(Tabela1[[#This Row],[Cena za enoto]]=1,Tabela1[[#This Row],[Količina]],0)</f>
        <v>0</v>
      </c>
      <c r="M2165" s="139">
        <f>Tabela1[[#This Row],[Cena za enoto]]</f>
        <v>0</v>
      </c>
      <c r="N2165" s="139">
        <f t="shared" si="138"/>
        <v>0</v>
      </c>
    </row>
    <row r="2166" spans="1:14" s="143" customFormat="1" ht="22.5">
      <c r="A2166" s="139">
        <v>2160</v>
      </c>
      <c r="B2166" s="98"/>
      <c r="C2166" s="132">
        <f>IF(H2166&lt;&gt;"",COUNTA($H$12:H2166),"")</f>
        <v>1153</v>
      </c>
      <c r="D2166" s="15">
        <v>1</v>
      </c>
      <c r="E2166" s="131" t="s">
        <v>1553</v>
      </c>
      <c r="F2166" s="83" t="s">
        <v>14</v>
      </c>
      <c r="G2166" s="16">
        <v>25</v>
      </c>
      <c r="H2166" s="169">
        <v>0</v>
      </c>
      <c r="I2166" s="177">
        <f t="shared" ref="I2166:I2187" si="142">IF(ISNUMBER(G2166),ROUND(G2166*H2166,2),"")</f>
        <v>0</v>
      </c>
      <c r="J2166" s="42"/>
      <c r="K2166" s="141">
        <f>Tabela1[[#This Row],[Količina]]-Tabela1[[#This Row],[Cena skupaj]]</f>
        <v>25</v>
      </c>
      <c r="L2166" s="162">
        <f>IF(Tabela1[[#This Row],[Cena za enoto]]=1,Tabela1[[#This Row],[Količina]],0)</f>
        <v>0</v>
      </c>
      <c r="M2166" s="139">
        <f>Tabela1[[#This Row],[Cena za enoto]]</f>
        <v>0</v>
      </c>
      <c r="N2166" s="139">
        <f t="shared" si="138"/>
        <v>0</v>
      </c>
    </row>
    <row r="2167" spans="1:14" s="143" customFormat="1" ht="22.5">
      <c r="A2167" s="139">
        <v>2161</v>
      </c>
      <c r="B2167" s="100"/>
      <c r="C2167" s="190" t="str">
        <f>IF(H2167&lt;&gt;"",COUNTA($H$12:H2167),"")</f>
        <v/>
      </c>
      <c r="D2167" s="44"/>
      <c r="E2167" s="229" t="s">
        <v>1554</v>
      </c>
      <c r="F2167" s="117"/>
      <c r="G2167" s="115"/>
      <c r="H2167" s="159"/>
      <c r="I2167" s="159" t="str">
        <f t="shared" si="142"/>
        <v/>
      </c>
      <c r="J2167" s="42"/>
      <c r="K2167" s="141"/>
      <c r="L2167" s="162">
        <f>IF(Tabela1[[#This Row],[Cena za enoto]]=1,Tabela1[[#This Row],[Količina]],0)</f>
        <v>0</v>
      </c>
      <c r="M2167" s="139">
        <f>Tabela1[[#This Row],[Cena za enoto]]</f>
        <v>0</v>
      </c>
      <c r="N2167" s="139">
        <f t="shared" si="138"/>
        <v>0</v>
      </c>
    </row>
    <row r="2168" spans="1:14" s="143" customFormat="1" ht="67.5">
      <c r="A2168" s="139">
        <v>2162</v>
      </c>
      <c r="B2168" s="98"/>
      <c r="C2168" s="132" t="str">
        <f>IF(H2168&lt;&gt;"",COUNTA($H$12:H2168),"")</f>
        <v/>
      </c>
      <c r="D2168" s="15">
        <f>D2166+1</f>
        <v>2</v>
      </c>
      <c r="E2168" s="131" t="s">
        <v>1555</v>
      </c>
      <c r="F2168" s="83"/>
      <c r="G2168" s="16"/>
      <c r="H2168" s="159"/>
      <c r="I2168" s="177" t="str">
        <f t="shared" si="142"/>
        <v/>
      </c>
      <c r="J2168" s="42"/>
      <c r="K2168" s="141"/>
      <c r="L2168" s="162">
        <f>IF(Tabela1[[#This Row],[Cena za enoto]]=1,Tabela1[[#This Row],[Količina]],0)</f>
        <v>0</v>
      </c>
      <c r="M2168" s="139">
        <f>Tabela1[[#This Row],[Cena za enoto]]</f>
        <v>0</v>
      </c>
      <c r="N2168" s="139">
        <f t="shared" si="138"/>
        <v>0</v>
      </c>
    </row>
    <row r="2169" spans="1:14" s="143" customFormat="1">
      <c r="A2169" s="139">
        <v>2163</v>
      </c>
      <c r="B2169" s="98"/>
      <c r="C2169" s="132">
        <f>IF(H2169&lt;&gt;"",COUNTA($H$12:H2169),"")</f>
        <v>1154</v>
      </c>
      <c r="D2169" s="15"/>
      <c r="E2169" s="131" t="s">
        <v>1556</v>
      </c>
      <c r="F2169" s="83" t="s">
        <v>14</v>
      </c>
      <c r="G2169" s="16">
        <v>25</v>
      </c>
      <c r="H2169" s="169">
        <v>0</v>
      </c>
      <c r="I2169" s="177">
        <f t="shared" si="142"/>
        <v>0</v>
      </c>
      <c r="J2169" s="42"/>
      <c r="K2169" s="141">
        <f>Tabela1[[#This Row],[Količina]]-Tabela1[[#This Row],[Cena skupaj]]</f>
        <v>25</v>
      </c>
      <c r="L2169" s="162">
        <f>IF(Tabela1[[#This Row],[Cena za enoto]]=1,Tabela1[[#This Row],[Količina]],0)</f>
        <v>0</v>
      </c>
      <c r="M2169" s="139">
        <f>Tabela1[[#This Row],[Cena za enoto]]</f>
        <v>0</v>
      </c>
      <c r="N2169" s="139">
        <f t="shared" si="138"/>
        <v>0</v>
      </c>
    </row>
    <row r="2170" spans="1:14" s="143" customFormat="1">
      <c r="A2170" s="139">
        <v>2164</v>
      </c>
      <c r="B2170" s="98"/>
      <c r="C2170" s="132" t="str">
        <f>IF(H2170&lt;&gt;"",COUNTA($H$12:H2170),"")</f>
        <v/>
      </c>
      <c r="D2170" s="15"/>
      <c r="E2170" s="214" t="s">
        <v>1557</v>
      </c>
      <c r="F2170" s="83"/>
      <c r="G2170" s="16"/>
      <c r="H2170" s="159"/>
      <c r="I2170" s="177" t="str">
        <f t="shared" si="142"/>
        <v/>
      </c>
      <c r="J2170" s="42"/>
      <c r="K2170" s="141"/>
      <c r="L2170" s="162">
        <f>IF(Tabela1[[#This Row],[Cena za enoto]]=1,Tabela1[[#This Row],[Količina]],0)</f>
        <v>0</v>
      </c>
      <c r="M2170" s="139">
        <f>Tabela1[[#This Row],[Cena za enoto]]</f>
        <v>0</v>
      </c>
      <c r="N2170" s="139">
        <f t="shared" si="138"/>
        <v>0</v>
      </c>
    </row>
    <row r="2171" spans="1:14" ht="22.5">
      <c r="A2171" s="139">
        <v>2165</v>
      </c>
      <c r="B2171" s="98"/>
      <c r="C2171" s="132">
        <f>IF(H2171&lt;&gt;"",COUNTA($H$12:H2171),"")</f>
        <v>1155</v>
      </c>
      <c r="D2171" s="15">
        <f>D2168+1</f>
        <v>3</v>
      </c>
      <c r="E2171" s="131" t="s">
        <v>1558</v>
      </c>
      <c r="F2171" s="83" t="s">
        <v>6</v>
      </c>
      <c r="G2171" s="16">
        <v>18</v>
      </c>
      <c r="H2171" s="169">
        <v>0</v>
      </c>
      <c r="I2171" s="177">
        <f t="shared" si="142"/>
        <v>0</v>
      </c>
      <c r="K2171" s="141">
        <f>Tabela1[[#This Row],[Količina]]-Tabela1[[#This Row],[Cena skupaj]]</f>
        <v>18</v>
      </c>
      <c r="L2171" s="162">
        <f>IF(Tabela1[[#This Row],[Cena za enoto]]=1,Tabela1[[#This Row],[Količina]],0)</f>
        <v>0</v>
      </c>
      <c r="M2171" s="139">
        <f>Tabela1[[#This Row],[Cena za enoto]]</f>
        <v>0</v>
      </c>
      <c r="N2171" s="139">
        <f t="shared" si="138"/>
        <v>0</v>
      </c>
    </row>
    <row r="2172" spans="1:14">
      <c r="A2172" s="139">
        <v>2166</v>
      </c>
      <c r="B2172" s="98"/>
      <c r="C2172" s="132">
        <f>IF(H2172&lt;&gt;"",COUNTA($H$12:H2172),"")</f>
        <v>1156</v>
      </c>
      <c r="D2172" s="15">
        <f>D2171+1</f>
        <v>4</v>
      </c>
      <c r="E2172" s="131" t="s">
        <v>1559</v>
      </c>
      <c r="F2172" s="83" t="s">
        <v>7</v>
      </c>
      <c r="G2172" s="16">
        <v>17</v>
      </c>
      <c r="H2172" s="169">
        <v>0</v>
      </c>
      <c r="I2172" s="177">
        <f t="shared" si="142"/>
        <v>0</v>
      </c>
      <c r="K2172" s="141">
        <f>Tabela1[[#This Row],[Količina]]-Tabela1[[#This Row],[Cena skupaj]]</f>
        <v>17</v>
      </c>
      <c r="L2172" s="162">
        <f>IF(Tabela1[[#This Row],[Cena za enoto]]=1,Tabela1[[#This Row],[Količina]],0)</f>
        <v>0</v>
      </c>
      <c r="M2172" s="139">
        <f>Tabela1[[#This Row],[Cena za enoto]]</f>
        <v>0</v>
      </c>
      <c r="N2172" s="139">
        <f t="shared" si="138"/>
        <v>0</v>
      </c>
    </row>
    <row r="2173" spans="1:14">
      <c r="A2173" s="139">
        <v>2167</v>
      </c>
      <c r="B2173" s="98"/>
      <c r="C2173" s="132">
        <f>IF(H2173&lt;&gt;"",COUNTA($H$12:H2173),"")</f>
        <v>1157</v>
      </c>
      <c r="D2173" s="15">
        <f>D2172+1</f>
        <v>5</v>
      </c>
      <c r="E2173" s="131" t="s">
        <v>1560</v>
      </c>
      <c r="F2173" s="83" t="s">
        <v>6</v>
      </c>
      <c r="G2173" s="16">
        <v>18</v>
      </c>
      <c r="H2173" s="169">
        <v>0</v>
      </c>
      <c r="I2173" s="177">
        <f t="shared" si="142"/>
        <v>0</v>
      </c>
      <c r="K2173" s="141">
        <f>Tabela1[[#This Row],[Količina]]-Tabela1[[#This Row],[Cena skupaj]]</f>
        <v>18</v>
      </c>
      <c r="L2173" s="162">
        <f>IF(Tabela1[[#This Row],[Cena za enoto]]=1,Tabela1[[#This Row],[Količina]],0)</f>
        <v>0</v>
      </c>
      <c r="M2173" s="139">
        <f>Tabela1[[#This Row],[Cena za enoto]]</f>
        <v>0</v>
      </c>
      <c r="N2173" s="139">
        <f t="shared" si="138"/>
        <v>0</v>
      </c>
    </row>
    <row r="2174" spans="1:14">
      <c r="A2174" s="139">
        <v>2168</v>
      </c>
      <c r="B2174" s="98"/>
      <c r="C2174" s="132">
        <f>IF(H2174&lt;&gt;"",COUNTA($H$12:H2174),"")</f>
        <v>1158</v>
      </c>
      <c r="D2174" s="15">
        <f>D2173+1</f>
        <v>6</v>
      </c>
      <c r="E2174" s="131" t="s">
        <v>1561</v>
      </c>
      <c r="F2174" s="83" t="s">
        <v>7</v>
      </c>
      <c r="G2174" s="16">
        <v>8</v>
      </c>
      <c r="H2174" s="169">
        <v>0</v>
      </c>
      <c r="I2174" s="177">
        <f t="shared" si="142"/>
        <v>0</v>
      </c>
      <c r="K2174" s="141">
        <f>Tabela1[[#This Row],[Količina]]-Tabela1[[#This Row],[Cena skupaj]]</f>
        <v>8</v>
      </c>
      <c r="L2174" s="162">
        <f>IF(Tabela1[[#This Row],[Cena za enoto]]=1,Tabela1[[#This Row],[Količina]],0)</f>
        <v>0</v>
      </c>
      <c r="M2174" s="139">
        <f>Tabela1[[#This Row],[Cena za enoto]]</f>
        <v>0</v>
      </c>
      <c r="N2174" s="139">
        <f t="shared" si="138"/>
        <v>0</v>
      </c>
    </row>
    <row r="2175" spans="1:14">
      <c r="A2175" s="139">
        <v>2169</v>
      </c>
      <c r="B2175" s="98"/>
      <c r="C2175" s="132">
        <f>IF(H2175&lt;&gt;"",COUNTA($H$12:H2175),"")</f>
        <v>1159</v>
      </c>
      <c r="D2175" s="15">
        <f>D2174+1</f>
        <v>7</v>
      </c>
      <c r="E2175" s="131" t="s">
        <v>1562</v>
      </c>
      <c r="F2175" s="83" t="s">
        <v>7</v>
      </c>
      <c r="G2175" s="16">
        <v>6</v>
      </c>
      <c r="H2175" s="169">
        <v>0</v>
      </c>
      <c r="I2175" s="177">
        <f t="shared" si="142"/>
        <v>0</v>
      </c>
      <c r="K2175" s="141">
        <f>Tabela1[[#This Row],[Količina]]-Tabela1[[#This Row],[Cena skupaj]]</f>
        <v>6</v>
      </c>
      <c r="L2175" s="162">
        <f>IF(Tabela1[[#This Row],[Cena za enoto]]=1,Tabela1[[#This Row],[Količina]],0)</f>
        <v>0</v>
      </c>
      <c r="M2175" s="139">
        <f>Tabela1[[#This Row],[Cena za enoto]]</f>
        <v>0</v>
      </c>
      <c r="N2175" s="139">
        <f t="shared" si="138"/>
        <v>0</v>
      </c>
    </row>
    <row r="2176" spans="1:14" s="143" customFormat="1">
      <c r="A2176" s="139">
        <v>2170</v>
      </c>
      <c r="B2176" s="98"/>
      <c r="C2176" s="132">
        <f>IF(H2176&lt;&gt;"",COUNTA($H$12:H2176),"")</f>
        <v>1160</v>
      </c>
      <c r="D2176" s="15">
        <f>D2175+1</f>
        <v>8</v>
      </c>
      <c r="E2176" s="131" t="s">
        <v>1563</v>
      </c>
      <c r="F2176" s="83" t="s">
        <v>14</v>
      </c>
      <c r="G2176" s="16">
        <v>25</v>
      </c>
      <c r="H2176" s="169">
        <v>0</v>
      </c>
      <c r="I2176" s="177">
        <f t="shared" si="142"/>
        <v>0</v>
      </c>
      <c r="J2176" s="42"/>
      <c r="K2176" s="141">
        <f>Tabela1[[#This Row],[Količina]]-Tabela1[[#This Row],[Cena skupaj]]</f>
        <v>25</v>
      </c>
      <c r="L2176" s="162">
        <f>IF(Tabela1[[#This Row],[Cena za enoto]]=1,Tabela1[[#This Row],[Količina]],0)</f>
        <v>0</v>
      </c>
      <c r="M2176" s="139">
        <f>Tabela1[[#This Row],[Cena za enoto]]</f>
        <v>0</v>
      </c>
      <c r="N2176" s="139">
        <f t="shared" si="138"/>
        <v>0</v>
      </c>
    </row>
    <row r="2177" spans="1:14" s="143" customFormat="1">
      <c r="A2177" s="139">
        <v>2171</v>
      </c>
      <c r="B2177" s="98"/>
      <c r="C2177" s="132">
        <f>IF(H2177&lt;&gt;"",COUNTA($H$12:H2177),"")</f>
        <v>1161</v>
      </c>
      <c r="D2177" s="15"/>
      <c r="E2177" s="131" t="s">
        <v>1564</v>
      </c>
      <c r="F2177" s="83" t="s">
        <v>7</v>
      </c>
      <c r="G2177" s="16">
        <v>4</v>
      </c>
      <c r="H2177" s="169">
        <v>0</v>
      </c>
      <c r="I2177" s="177">
        <f t="shared" si="142"/>
        <v>0</v>
      </c>
      <c r="J2177" s="42"/>
      <c r="K2177" s="141">
        <f>Tabela1[[#This Row],[Količina]]-Tabela1[[#This Row],[Cena skupaj]]</f>
        <v>4</v>
      </c>
      <c r="L2177" s="162">
        <f>IF(Tabela1[[#This Row],[Cena za enoto]]=1,Tabela1[[#This Row],[Količina]],0)</f>
        <v>0</v>
      </c>
      <c r="M2177" s="139">
        <f>Tabela1[[#This Row],[Cena za enoto]]</f>
        <v>0</v>
      </c>
      <c r="N2177" s="139">
        <f t="shared" si="138"/>
        <v>0</v>
      </c>
    </row>
    <row r="2178" spans="1:14" s="143" customFormat="1">
      <c r="A2178" s="139">
        <v>2172</v>
      </c>
      <c r="B2178" s="98"/>
      <c r="C2178" s="132">
        <f>IF(H2178&lt;&gt;"",COUNTA($H$12:H2178),"")</f>
        <v>1162</v>
      </c>
      <c r="D2178" s="15"/>
      <c r="E2178" s="131" t="s">
        <v>1565</v>
      </c>
      <c r="F2178" s="83" t="s">
        <v>6</v>
      </c>
      <c r="G2178" s="16">
        <v>22</v>
      </c>
      <c r="H2178" s="169">
        <v>0</v>
      </c>
      <c r="I2178" s="177">
        <f t="shared" si="142"/>
        <v>0</v>
      </c>
      <c r="J2178" s="42"/>
      <c r="K2178" s="141">
        <f>Tabela1[[#This Row],[Količina]]-Tabela1[[#This Row],[Cena skupaj]]</f>
        <v>22</v>
      </c>
      <c r="L2178" s="162">
        <f>IF(Tabela1[[#This Row],[Cena za enoto]]=1,Tabela1[[#This Row],[Količina]],0)</f>
        <v>0</v>
      </c>
      <c r="M2178" s="139">
        <f>Tabela1[[#This Row],[Cena za enoto]]</f>
        <v>0</v>
      </c>
      <c r="N2178" s="139">
        <f t="shared" si="138"/>
        <v>0</v>
      </c>
    </row>
    <row r="2179" spans="1:14" s="143" customFormat="1">
      <c r="A2179" s="139">
        <v>2173</v>
      </c>
      <c r="B2179" s="98"/>
      <c r="C2179" s="132">
        <f>IF(H2179&lt;&gt;"",COUNTA($H$12:H2179),"")</f>
        <v>1163</v>
      </c>
      <c r="D2179" s="15"/>
      <c r="E2179" s="131" t="s">
        <v>1566</v>
      </c>
      <c r="F2179" s="83" t="s">
        <v>14</v>
      </c>
      <c r="G2179" s="16">
        <v>25</v>
      </c>
      <c r="H2179" s="169">
        <v>0</v>
      </c>
      <c r="I2179" s="177">
        <f t="shared" si="142"/>
        <v>0</v>
      </c>
      <c r="J2179" s="42"/>
      <c r="K2179" s="141">
        <f>Tabela1[[#This Row],[Količina]]-Tabela1[[#This Row],[Cena skupaj]]</f>
        <v>25</v>
      </c>
      <c r="L2179" s="162">
        <f>IF(Tabela1[[#This Row],[Cena za enoto]]=1,Tabela1[[#This Row],[Količina]],0)</f>
        <v>0</v>
      </c>
      <c r="M2179" s="139">
        <f>Tabela1[[#This Row],[Cena za enoto]]</f>
        <v>0</v>
      </c>
      <c r="N2179" s="139">
        <f t="shared" si="138"/>
        <v>0</v>
      </c>
    </row>
    <row r="2180" spans="1:14" s="143" customFormat="1" ht="90">
      <c r="A2180" s="139">
        <v>2174</v>
      </c>
      <c r="B2180" s="98"/>
      <c r="C2180" s="132" t="str">
        <f>IF(H2180&lt;&gt;"",COUNTA($H$12:H2180),"")</f>
        <v/>
      </c>
      <c r="D2180" s="15">
        <f>D2176+1</f>
        <v>9</v>
      </c>
      <c r="E2180" s="131" t="s">
        <v>1567</v>
      </c>
      <c r="F2180" s="83"/>
      <c r="G2180" s="16"/>
      <c r="H2180" s="159"/>
      <c r="I2180" s="177" t="str">
        <f t="shared" si="142"/>
        <v/>
      </c>
      <c r="J2180" s="42"/>
      <c r="K2180" s="141"/>
      <c r="L2180" s="162">
        <f>IF(Tabela1[[#This Row],[Cena za enoto]]=1,Tabela1[[#This Row],[Količina]],0)</f>
        <v>0</v>
      </c>
      <c r="M2180" s="139">
        <f>Tabela1[[#This Row],[Cena za enoto]]</f>
        <v>0</v>
      </c>
      <c r="N2180" s="139">
        <f t="shared" si="138"/>
        <v>0</v>
      </c>
    </row>
    <row r="2181" spans="1:14" s="143" customFormat="1">
      <c r="A2181" s="139">
        <v>2175</v>
      </c>
      <c r="B2181" s="98"/>
      <c r="C2181" s="132">
        <f>IF(H2181&lt;&gt;"",COUNTA($H$12:H2181),"")</f>
        <v>1164</v>
      </c>
      <c r="D2181" s="15"/>
      <c r="E2181" s="131" t="s">
        <v>1568</v>
      </c>
      <c r="F2181" s="83" t="s">
        <v>14</v>
      </c>
      <c r="G2181" s="16">
        <v>60</v>
      </c>
      <c r="H2181" s="169">
        <v>0</v>
      </c>
      <c r="I2181" s="177">
        <f t="shared" si="142"/>
        <v>0</v>
      </c>
      <c r="J2181" s="42"/>
      <c r="K2181" s="141">
        <f>Tabela1[[#This Row],[Količina]]-Tabela1[[#This Row],[Cena skupaj]]</f>
        <v>60</v>
      </c>
      <c r="L2181" s="162">
        <f>IF(Tabela1[[#This Row],[Cena za enoto]]=1,Tabela1[[#This Row],[Količina]],0)</f>
        <v>0</v>
      </c>
      <c r="M2181" s="139">
        <f>Tabela1[[#This Row],[Cena za enoto]]</f>
        <v>0</v>
      </c>
      <c r="N2181" s="139">
        <f t="shared" si="138"/>
        <v>0</v>
      </c>
    </row>
    <row r="2182" spans="1:14" ht="56.25">
      <c r="A2182" s="139">
        <v>2176</v>
      </c>
      <c r="B2182" s="98"/>
      <c r="C2182" s="132">
        <f>IF(H2182&lt;&gt;"",COUNTA($H$12:H2182),"")</f>
        <v>1165</v>
      </c>
      <c r="D2182" s="15">
        <f>D2180+1</f>
        <v>10</v>
      </c>
      <c r="E2182" s="131" t="s">
        <v>1574</v>
      </c>
      <c r="F2182" s="83" t="s">
        <v>14</v>
      </c>
      <c r="G2182" s="16">
        <v>60</v>
      </c>
      <c r="H2182" s="169">
        <v>0</v>
      </c>
      <c r="I2182" s="177">
        <f t="shared" si="142"/>
        <v>0</v>
      </c>
      <c r="K2182" s="141">
        <f>Tabela1[[#This Row],[Količina]]-Tabela1[[#This Row],[Cena skupaj]]</f>
        <v>60</v>
      </c>
      <c r="L2182" s="162">
        <f>IF(Tabela1[[#This Row],[Cena za enoto]]=1,Tabela1[[#This Row],[Količina]],0)</f>
        <v>0</v>
      </c>
      <c r="M2182" s="139">
        <f>Tabela1[[#This Row],[Cena za enoto]]</f>
        <v>0</v>
      </c>
      <c r="N2182" s="139">
        <f t="shared" si="138"/>
        <v>0</v>
      </c>
    </row>
    <row r="2183" spans="1:14" ht="22.5">
      <c r="A2183" s="139">
        <v>2177</v>
      </c>
      <c r="B2183" s="98"/>
      <c r="C2183" s="132">
        <f>IF(H2183&lt;&gt;"",COUNTA($H$12:H2183),"")</f>
        <v>1166</v>
      </c>
      <c r="D2183" s="15">
        <f>D2182+1</f>
        <v>11</v>
      </c>
      <c r="E2183" s="131" t="s">
        <v>1569</v>
      </c>
      <c r="F2183" s="83" t="s">
        <v>10</v>
      </c>
      <c r="G2183" s="16">
        <v>3</v>
      </c>
      <c r="H2183" s="169">
        <v>0</v>
      </c>
      <c r="I2183" s="177">
        <f t="shared" si="142"/>
        <v>0</v>
      </c>
      <c r="K2183" s="141">
        <f>Tabela1[[#This Row],[Količina]]-Tabela1[[#This Row],[Cena skupaj]]</f>
        <v>3</v>
      </c>
      <c r="L2183" s="162">
        <f>IF(Tabela1[[#This Row],[Cena za enoto]]=1,Tabela1[[#This Row],[Količina]],0)</f>
        <v>0</v>
      </c>
      <c r="M2183" s="139">
        <f>Tabela1[[#This Row],[Cena za enoto]]</f>
        <v>0</v>
      </c>
      <c r="N2183" s="139">
        <f t="shared" si="138"/>
        <v>0</v>
      </c>
    </row>
    <row r="2184" spans="1:14" ht="22.5">
      <c r="A2184" s="139">
        <v>2178</v>
      </c>
      <c r="B2184" s="98"/>
      <c r="C2184" s="132">
        <f>IF(H2184&lt;&gt;"",COUNTA($H$12:H2184),"")</f>
        <v>1167</v>
      </c>
      <c r="D2184" s="15">
        <f>D2183+1</f>
        <v>12</v>
      </c>
      <c r="E2184" s="131" t="s">
        <v>1570</v>
      </c>
      <c r="F2184" s="83" t="s">
        <v>2208</v>
      </c>
      <c r="G2184" s="16">
        <v>25</v>
      </c>
      <c r="H2184" s="169">
        <v>0</v>
      </c>
      <c r="I2184" s="177">
        <f t="shared" si="142"/>
        <v>0</v>
      </c>
      <c r="K2184" s="141">
        <f>Tabela1[[#This Row],[Količina]]-Tabela1[[#This Row],[Cena skupaj]]</f>
        <v>25</v>
      </c>
      <c r="L2184" s="162">
        <f>IF(Tabela1[[#This Row],[Cena za enoto]]=1,Tabela1[[#This Row],[Količina]],0)</f>
        <v>0</v>
      </c>
      <c r="M2184" s="139">
        <f>Tabela1[[#This Row],[Cena za enoto]]</f>
        <v>0</v>
      </c>
      <c r="N2184" s="139">
        <f t="shared" si="138"/>
        <v>0</v>
      </c>
    </row>
    <row r="2185" spans="1:14" ht="45">
      <c r="A2185" s="139">
        <v>2179</v>
      </c>
      <c r="B2185" s="98"/>
      <c r="C2185" s="132">
        <f>IF(H2185&lt;&gt;"",COUNTA($H$12:H2185),"")</f>
        <v>1168</v>
      </c>
      <c r="D2185" s="15">
        <f>D2184+1</f>
        <v>13</v>
      </c>
      <c r="E2185" s="131" t="s">
        <v>1571</v>
      </c>
      <c r="F2185" s="83" t="s">
        <v>10</v>
      </c>
      <c r="G2185" s="16">
        <v>1</v>
      </c>
      <c r="H2185" s="169">
        <v>0</v>
      </c>
      <c r="I2185" s="177">
        <f t="shared" si="142"/>
        <v>0</v>
      </c>
      <c r="K2185" s="141">
        <f>Tabela1[[#This Row],[Količina]]-Tabela1[[#This Row],[Cena skupaj]]</f>
        <v>1</v>
      </c>
      <c r="L2185" s="162">
        <f>IF(Tabela1[[#This Row],[Cena za enoto]]=1,Tabela1[[#This Row],[Količina]],0)</f>
        <v>0</v>
      </c>
      <c r="M2185" s="139">
        <f>Tabela1[[#This Row],[Cena za enoto]]</f>
        <v>0</v>
      </c>
      <c r="N2185" s="139">
        <f t="shared" si="138"/>
        <v>0</v>
      </c>
    </row>
    <row r="2186" spans="1:14" ht="33.75">
      <c r="A2186" s="139">
        <v>2180</v>
      </c>
      <c r="B2186" s="98"/>
      <c r="C2186" s="132">
        <f>IF(H2186&lt;&gt;"",COUNTA($H$12:H2186),"")</f>
        <v>1169</v>
      </c>
      <c r="D2186" s="15">
        <f>D2185+1</f>
        <v>14</v>
      </c>
      <c r="E2186" s="131" t="s">
        <v>1572</v>
      </c>
      <c r="F2186" s="83" t="s">
        <v>14</v>
      </c>
      <c r="G2186" s="16">
        <v>30</v>
      </c>
      <c r="H2186" s="169">
        <v>0</v>
      </c>
      <c r="I2186" s="177">
        <f t="shared" si="142"/>
        <v>0</v>
      </c>
      <c r="K2186" s="141">
        <f>Tabela1[[#This Row],[Količina]]-Tabela1[[#This Row],[Cena skupaj]]</f>
        <v>30</v>
      </c>
      <c r="L2186" s="162">
        <f>IF(Tabela1[[#This Row],[Cena za enoto]]=1,Tabela1[[#This Row],[Količina]],0)</f>
        <v>0</v>
      </c>
      <c r="M2186" s="139">
        <f>Tabela1[[#This Row],[Cena za enoto]]</f>
        <v>0</v>
      </c>
      <c r="N2186" s="139">
        <f t="shared" si="138"/>
        <v>0</v>
      </c>
    </row>
    <row r="2187" spans="1:14" ht="33.75">
      <c r="A2187" s="139">
        <v>2181</v>
      </c>
      <c r="B2187" s="105">
        <v>4</v>
      </c>
      <c r="C2187" s="194">
        <f>IF(H2187&lt;&gt;"",COUNTA($H$12:H2187),"")</f>
        <v>1170</v>
      </c>
      <c r="D2187" s="15">
        <f>D2186+1</f>
        <v>15</v>
      </c>
      <c r="E2187" s="131" t="s">
        <v>1573</v>
      </c>
      <c r="F2187" s="83" t="s">
        <v>10</v>
      </c>
      <c r="G2187" s="16">
        <v>2</v>
      </c>
      <c r="H2187" s="169">
        <v>0</v>
      </c>
      <c r="I2187" s="177">
        <f t="shared" si="142"/>
        <v>0</v>
      </c>
      <c r="K2187" s="141">
        <f>Tabela1[[#This Row],[Količina]]-Tabela1[[#This Row],[Cena skupaj]]</f>
        <v>2</v>
      </c>
      <c r="L2187" s="162">
        <f>IF(Tabela1[[#This Row],[Cena za enoto]]=1,Tabela1[[#This Row],[Količina]],0)</f>
        <v>0</v>
      </c>
      <c r="M2187" s="139">
        <f>Tabela1[[#This Row],[Cena za enoto]]</f>
        <v>0</v>
      </c>
      <c r="N2187" s="139">
        <f t="shared" si="138"/>
        <v>0</v>
      </c>
    </row>
    <row r="2188" spans="1:14">
      <c r="A2188" s="139">
        <v>2182</v>
      </c>
      <c r="B2188" s="93">
        <v>3</v>
      </c>
      <c r="C2188" s="192" t="str">
        <f>IF(H2188&lt;&gt;"",COUNTA($H$12:H2188),"")</f>
        <v/>
      </c>
      <c r="D2188" s="14"/>
      <c r="E2188" s="193" t="s">
        <v>1575</v>
      </c>
      <c r="F2188" s="114"/>
      <c r="G2188" s="37"/>
      <c r="H2188" s="160"/>
      <c r="I2188" s="158">
        <f>SUM(I2189:I2207)</f>
        <v>0</v>
      </c>
      <c r="K2188" s="141">
        <f>Tabela1[[#This Row],[Količina]]-Tabela1[[#This Row],[Cena skupaj]]</f>
        <v>0</v>
      </c>
      <c r="L2188" s="162">
        <f>IF(Tabela1[[#This Row],[Cena za enoto]]=1,Tabela1[[#This Row],[Količina]],0)</f>
        <v>0</v>
      </c>
      <c r="M2188" s="139">
        <f>Tabela1[[#This Row],[Cena za enoto]]</f>
        <v>0</v>
      </c>
      <c r="N2188" s="139">
        <f t="shared" si="138"/>
        <v>0</v>
      </c>
    </row>
    <row r="2189" spans="1:14" s="143" customFormat="1" ht="33.75">
      <c r="A2189" s="139">
        <v>2183</v>
      </c>
      <c r="B2189" s="99"/>
      <c r="C2189" s="194" t="str">
        <f>IF(H2189&lt;&gt;"",COUNTA($H$12:H2189),"")</f>
        <v/>
      </c>
      <c r="D2189" s="15">
        <v>1</v>
      </c>
      <c r="E2189" s="131" t="s">
        <v>1576</v>
      </c>
      <c r="F2189" s="83"/>
      <c r="G2189" s="16"/>
      <c r="H2189" s="159"/>
      <c r="I2189" s="177" t="str">
        <f t="shared" ref="I2189:I2195" si="143">IF(ISNUMBER(G2189),ROUND(G2189*H2189,2),"")</f>
        <v/>
      </c>
      <c r="J2189" s="42"/>
      <c r="K2189" s="141"/>
      <c r="L2189" s="162">
        <f>IF(Tabela1[[#This Row],[Cena za enoto]]=1,Tabela1[[#This Row],[Količina]],0)</f>
        <v>0</v>
      </c>
      <c r="M2189" s="139">
        <f>Tabela1[[#This Row],[Cena za enoto]]</f>
        <v>0</v>
      </c>
      <c r="N2189" s="139">
        <f t="shared" si="138"/>
        <v>0</v>
      </c>
    </row>
    <row r="2190" spans="1:14" s="143" customFormat="1">
      <c r="A2190" s="139">
        <v>2184</v>
      </c>
      <c r="B2190" s="105"/>
      <c r="C2190" s="194">
        <f>IF(H2190&lt;&gt;"",COUNTA($H$12:H2190),"")</f>
        <v>1171</v>
      </c>
      <c r="D2190" s="15"/>
      <c r="E2190" s="131" t="s">
        <v>1592</v>
      </c>
      <c r="F2190" s="83" t="s">
        <v>14</v>
      </c>
      <c r="G2190" s="16">
        <v>145</v>
      </c>
      <c r="H2190" s="169">
        <v>0</v>
      </c>
      <c r="I2190" s="177">
        <f t="shared" si="143"/>
        <v>0</v>
      </c>
      <c r="J2190" s="42"/>
      <c r="K2190" s="141">
        <f>Tabela1[[#This Row],[Količina]]-Tabela1[[#This Row],[Cena skupaj]]</f>
        <v>145</v>
      </c>
      <c r="L2190" s="162">
        <f>IF(Tabela1[[#This Row],[Cena za enoto]]=1,Tabela1[[#This Row],[Količina]],0)</f>
        <v>0</v>
      </c>
      <c r="M2190" s="139">
        <f>Tabela1[[#This Row],[Cena za enoto]]</f>
        <v>0</v>
      </c>
      <c r="N2190" s="139">
        <f t="shared" ref="N2190:N2253" si="144">L2190*M2190</f>
        <v>0</v>
      </c>
    </row>
    <row r="2191" spans="1:14" ht="33.75">
      <c r="A2191" s="139">
        <v>2185</v>
      </c>
      <c r="B2191" s="99"/>
      <c r="C2191" s="194">
        <f>IF(H2191&lt;&gt;"",COUNTA($H$12:H2191),"")</f>
        <v>1172</v>
      </c>
      <c r="D2191" s="15">
        <f>D2189+1</f>
        <v>2</v>
      </c>
      <c r="E2191" s="131" t="s">
        <v>1577</v>
      </c>
      <c r="F2191" s="83" t="s">
        <v>10</v>
      </c>
      <c r="G2191" s="16">
        <v>1</v>
      </c>
      <c r="H2191" s="169">
        <v>0</v>
      </c>
      <c r="I2191" s="177">
        <f t="shared" si="143"/>
        <v>0</v>
      </c>
      <c r="K2191" s="141">
        <f>Tabela1[[#This Row],[Količina]]-Tabela1[[#This Row],[Cena skupaj]]</f>
        <v>1</v>
      </c>
      <c r="L2191" s="162">
        <f>IF(Tabela1[[#This Row],[Cena za enoto]]=1,Tabela1[[#This Row],[Količina]],0)</f>
        <v>0</v>
      </c>
      <c r="M2191" s="139">
        <f>Tabela1[[#This Row],[Cena za enoto]]</f>
        <v>0</v>
      </c>
      <c r="N2191" s="139">
        <f t="shared" si="144"/>
        <v>0</v>
      </c>
    </row>
    <row r="2192" spans="1:14" s="143" customFormat="1" ht="22.5">
      <c r="A2192" s="139">
        <v>2186</v>
      </c>
      <c r="B2192" s="99"/>
      <c r="C2192" s="194">
        <f>IF(H2192&lt;&gt;"",COUNTA($H$12:H2192),"")</f>
        <v>1173</v>
      </c>
      <c r="D2192" s="15">
        <f>D2191+1</f>
        <v>3</v>
      </c>
      <c r="E2192" s="131" t="s">
        <v>1578</v>
      </c>
      <c r="F2192" s="83" t="s">
        <v>14</v>
      </c>
      <c r="G2192" s="16">
        <v>45</v>
      </c>
      <c r="H2192" s="169">
        <v>0</v>
      </c>
      <c r="I2192" s="177">
        <f t="shared" si="143"/>
        <v>0</v>
      </c>
      <c r="J2192" s="42"/>
      <c r="K2192" s="141">
        <f>Tabela1[[#This Row],[Količina]]-Tabela1[[#This Row],[Cena skupaj]]</f>
        <v>45</v>
      </c>
      <c r="L2192" s="162">
        <f>IF(Tabela1[[#This Row],[Cena za enoto]]=1,Tabela1[[#This Row],[Količina]],0)</f>
        <v>0</v>
      </c>
      <c r="M2192" s="139">
        <f>Tabela1[[#This Row],[Cena za enoto]]</f>
        <v>0</v>
      </c>
      <c r="N2192" s="139">
        <f t="shared" si="144"/>
        <v>0</v>
      </c>
    </row>
    <row r="2193" spans="1:14" s="143" customFormat="1">
      <c r="A2193" s="139">
        <v>2187</v>
      </c>
      <c r="B2193" s="99"/>
      <c r="C2193" s="194">
        <f>IF(H2193&lt;&gt;"",COUNTA($H$12:H2193),"")</f>
        <v>1174</v>
      </c>
      <c r="D2193" s="15"/>
      <c r="E2193" s="131" t="s">
        <v>1579</v>
      </c>
      <c r="F2193" s="83" t="s">
        <v>10</v>
      </c>
      <c r="G2193" s="16">
        <v>2</v>
      </c>
      <c r="H2193" s="169">
        <v>0</v>
      </c>
      <c r="I2193" s="177">
        <f t="shared" si="143"/>
        <v>0</v>
      </c>
      <c r="J2193" s="42"/>
      <c r="K2193" s="141">
        <f>Tabela1[[#This Row],[Količina]]-Tabela1[[#This Row],[Cena skupaj]]</f>
        <v>2</v>
      </c>
      <c r="L2193" s="162">
        <f>IF(Tabela1[[#This Row],[Cena za enoto]]=1,Tabela1[[#This Row],[Količina]],0)</f>
        <v>0</v>
      </c>
      <c r="M2193" s="139">
        <f>Tabela1[[#This Row],[Cena za enoto]]</f>
        <v>0</v>
      </c>
      <c r="N2193" s="139">
        <f t="shared" si="144"/>
        <v>0</v>
      </c>
    </row>
    <row r="2194" spans="1:14">
      <c r="A2194" s="139">
        <v>2188</v>
      </c>
      <c r="B2194" s="105"/>
      <c r="C2194" s="194">
        <f>IF(H2194&lt;&gt;"",COUNTA($H$12:H2194),"")</f>
        <v>1175</v>
      </c>
      <c r="D2194" s="15">
        <f>D2192+1</f>
        <v>4</v>
      </c>
      <c r="E2194" s="131" t="s">
        <v>1593</v>
      </c>
      <c r="F2194" s="83" t="s">
        <v>14</v>
      </c>
      <c r="G2194" s="16">
        <v>5</v>
      </c>
      <c r="H2194" s="169">
        <v>0</v>
      </c>
      <c r="I2194" s="177">
        <f t="shared" si="143"/>
        <v>0</v>
      </c>
      <c r="K2194" s="141">
        <f>Tabela1[[#This Row],[Količina]]-Tabela1[[#This Row],[Cena skupaj]]</f>
        <v>5</v>
      </c>
      <c r="L2194" s="162">
        <f>IF(Tabela1[[#This Row],[Cena za enoto]]=1,Tabela1[[#This Row],[Količina]],0)</f>
        <v>0</v>
      </c>
      <c r="M2194" s="139">
        <f>Tabela1[[#This Row],[Cena za enoto]]</f>
        <v>0</v>
      </c>
      <c r="N2194" s="139">
        <f t="shared" si="144"/>
        <v>0</v>
      </c>
    </row>
    <row r="2195" spans="1:14" s="143" customFormat="1">
      <c r="A2195" s="139">
        <v>2189</v>
      </c>
      <c r="B2195" s="99"/>
      <c r="C2195" s="194" t="str">
        <f>IF(H2195&lt;&gt;"",COUNTA($H$12:H2195),"")</f>
        <v/>
      </c>
      <c r="D2195" s="15">
        <f>D2194+1</f>
        <v>5</v>
      </c>
      <c r="E2195" s="131" t="s">
        <v>1580</v>
      </c>
      <c r="F2195" s="83"/>
      <c r="G2195" s="16"/>
      <c r="H2195" s="159"/>
      <c r="I2195" s="177" t="str">
        <f t="shared" si="143"/>
        <v/>
      </c>
      <c r="J2195" s="42"/>
      <c r="K2195" s="141"/>
      <c r="L2195" s="162">
        <f>IF(Tabela1[[#This Row],[Cena za enoto]]=1,Tabela1[[#This Row],[Količina]],0)</f>
        <v>0</v>
      </c>
      <c r="M2195" s="139">
        <f>Tabela1[[#This Row],[Cena za enoto]]</f>
        <v>0</v>
      </c>
      <c r="N2195" s="139">
        <f t="shared" si="144"/>
        <v>0</v>
      </c>
    </row>
    <row r="2196" spans="1:14" s="147" customFormat="1" ht="33.75">
      <c r="A2196" s="145">
        <v>2190</v>
      </c>
      <c r="B2196" s="224"/>
      <c r="C2196" s="190" t="str">
        <f>IF(H2196&lt;&gt;"",COUNTA($H$12:H2196),"")</f>
        <v/>
      </c>
      <c r="D2196" s="44"/>
      <c r="E2196" s="205" t="s">
        <v>1581</v>
      </c>
      <c r="F2196" s="83" t="s">
        <v>10</v>
      </c>
      <c r="G2196" s="115">
        <v>1</v>
      </c>
      <c r="H2196" s="159"/>
      <c r="I2196" s="159"/>
      <c r="J2196" s="134"/>
      <c r="K2196" s="141"/>
      <c r="L2196" s="162">
        <f>IF(Tabela1[[#This Row],[Cena za enoto]]=1,Tabela1[[#This Row],[Količina]],0)</f>
        <v>0</v>
      </c>
      <c r="M2196" s="139">
        <f>Tabela1[[#This Row],[Cena za enoto]]</f>
        <v>0</v>
      </c>
      <c r="N2196" s="139">
        <f t="shared" si="144"/>
        <v>0</v>
      </c>
    </row>
    <row r="2197" spans="1:14" s="147" customFormat="1" ht="33.75">
      <c r="A2197" s="145">
        <v>2191</v>
      </c>
      <c r="B2197" s="167"/>
      <c r="C2197" s="190" t="str">
        <f>IF(H2197&lt;&gt;"",COUNTA($H$12:H2197),"")</f>
        <v/>
      </c>
      <c r="D2197" s="44"/>
      <c r="E2197" s="205" t="s">
        <v>1582</v>
      </c>
      <c r="F2197" s="83" t="s">
        <v>10</v>
      </c>
      <c r="G2197" s="115">
        <v>1</v>
      </c>
      <c r="H2197" s="159"/>
      <c r="I2197" s="159"/>
      <c r="J2197" s="134"/>
      <c r="K2197" s="141"/>
      <c r="L2197" s="162">
        <f>IF(Tabela1[[#This Row],[Cena za enoto]]=1,Tabela1[[#This Row],[Količina]],0)</f>
        <v>0</v>
      </c>
      <c r="M2197" s="139">
        <f>Tabela1[[#This Row],[Cena za enoto]]</f>
        <v>0</v>
      </c>
      <c r="N2197" s="139">
        <f t="shared" si="144"/>
        <v>0</v>
      </c>
    </row>
    <row r="2198" spans="1:14" s="147" customFormat="1">
      <c r="A2198" s="145">
        <v>2192</v>
      </c>
      <c r="B2198" s="100"/>
      <c r="C2198" s="190" t="str">
        <f>IF(H2198&lt;&gt;"",COUNTA($H$12:H2198),"")</f>
        <v/>
      </c>
      <c r="D2198" s="44"/>
      <c r="E2198" s="205" t="s">
        <v>1583</v>
      </c>
      <c r="F2198" s="83" t="s">
        <v>10</v>
      </c>
      <c r="G2198" s="115">
        <v>3</v>
      </c>
      <c r="H2198" s="159"/>
      <c r="I2198" s="159"/>
      <c r="J2198" s="134"/>
      <c r="K2198" s="141"/>
      <c r="L2198" s="162">
        <f>IF(Tabela1[[#This Row],[Cena za enoto]]=1,Tabela1[[#This Row],[Količina]],0)</f>
        <v>0</v>
      </c>
      <c r="M2198" s="139">
        <f>Tabela1[[#This Row],[Cena za enoto]]</f>
        <v>0</v>
      </c>
      <c r="N2198" s="139">
        <f t="shared" si="144"/>
        <v>0</v>
      </c>
    </row>
    <row r="2199" spans="1:14" s="147" customFormat="1">
      <c r="A2199" s="145">
        <v>2193</v>
      </c>
      <c r="B2199" s="100"/>
      <c r="C2199" s="190" t="str">
        <f>IF(H2199&lt;&gt;"",COUNTA($H$12:H2199),"")</f>
        <v/>
      </c>
      <c r="D2199" s="44"/>
      <c r="E2199" s="205" t="s">
        <v>1584</v>
      </c>
      <c r="F2199" s="83" t="s">
        <v>10</v>
      </c>
      <c r="G2199" s="115">
        <v>2</v>
      </c>
      <c r="H2199" s="159"/>
      <c r="I2199" s="159"/>
      <c r="J2199" s="134"/>
      <c r="K2199" s="141"/>
      <c r="L2199" s="162">
        <f>IF(Tabela1[[#This Row],[Cena za enoto]]=1,Tabela1[[#This Row],[Količina]],0)</f>
        <v>0</v>
      </c>
      <c r="M2199" s="139">
        <f>Tabela1[[#This Row],[Cena za enoto]]</f>
        <v>0</v>
      </c>
      <c r="N2199" s="139">
        <f t="shared" si="144"/>
        <v>0</v>
      </c>
    </row>
    <row r="2200" spans="1:14" s="147" customFormat="1">
      <c r="A2200" s="145">
        <v>2194</v>
      </c>
      <c r="B2200" s="100"/>
      <c r="C2200" s="190" t="str">
        <f>IF(H2200&lt;&gt;"",COUNTA($H$12:H2200),"")</f>
        <v/>
      </c>
      <c r="D2200" s="44"/>
      <c r="E2200" s="205" t="s">
        <v>1585</v>
      </c>
      <c r="F2200" s="83" t="s">
        <v>10</v>
      </c>
      <c r="G2200" s="115">
        <v>1</v>
      </c>
      <c r="H2200" s="159"/>
      <c r="I2200" s="159"/>
      <c r="J2200" s="134"/>
      <c r="K2200" s="141"/>
      <c r="L2200" s="162">
        <f>IF(Tabela1[[#This Row],[Cena za enoto]]=1,Tabela1[[#This Row],[Količina]],0)</f>
        <v>0</v>
      </c>
      <c r="M2200" s="139">
        <f>Tabela1[[#This Row],[Cena za enoto]]</f>
        <v>0</v>
      </c>
      <c r="N2200" s="139">
        <f t="shared" si="144"/>
        <v>0</v>
      </c>
    </row>
    <row r="2201" spans="1:14" s="147" customFormat="1">
      <c r="A2201" s="145">
        <v>2195</v>
      </c>
      <c r="B2201" s="167"/>
      <c r="C2201" s="190" t="str">
        <f>IF(H2201&lt;&gt;"",COUNTA($H$12:H2201),"")</f>
        <v/>
      </c>
      <c r="D2201" s="44"/>
      <c r="E2201" s="205" t="s">
        <v>1586</v>
      </c>
      <c r="F2201" s="83" t="s">
        <v>10</v>
      </c>
      <c r="G2201" s="115">
        <v>1</v>
      </c>
      <c r="H2201" s="159"/>
      <c r="I2201" s="159"/>
      <c r="J2201" s="134"/>
      <c r="K2201" s="141"/>
      <c r="L2201" s="162">
        <f>IF(Tabela1[[#This Row],[Cena za enoto]]=1,Tabela1[[#This Row],[Količina]],0)</f>
        <v>0</v>
      </c>
      <c r="M2201" s="139">
        <f>Tabela1[[#This Row],[Cena za enoto]]</f>
        <v>0</v>
      </c>
      <c r="N2201" s="139">
        <f t="shared" si="144"/>
        <v>0</v>
      </c>
    </row>
    <row r="2202" spans="1:14" s="147" customFormat="1">
      <c r="A2202" s="145">
        <v>2196</v>
      </c>
      <c r="B2202" s="100"/>
      <c r="C2202" s="190" t="str">
        <f>IF(H2202&lt;&gt;"",COUNTA($H$12:H2202),"")</f>
        <v/>
      </c>
      <c r="D2202" s="44"/>
      <c r="E2202" s="205" t="s">
        <v>1587</v>
      </c>
      <c r="F2202" s="83" t="s">
        <v>10</v>
      </c>
      <c r="G2202" s="115">
        <v>1</v>
      </c>
      <c r="H2202" s="159"/>
      <c r="I2202" s="159"/>
      <c r="J2202" s="134"/>
      <c r="K2202" s="141"/>
      <c r="L2202" s="162">
        <f>IF(Tabela1[[#This Row],[Cena za enoto]]=1,Tabela1[[#This Row],[Količina]],0)</f>
        <v>0</v>
      </c>
      <c r="M2202" s="139">
        <f>Tabela1[[#This Row],[Cena za enoto]]</f>
        <v>0</v>
      </c>
      <c r="N2202" s="139">
        <f t="shared" si="144"/>
        <v>0</v>
      </c>
    </row>
    <row r="2203" spans="1:14" s="147" customFormat="1">
      <c r="A2203" s="145">
        <v>2197</v>
      </c>
      <c r="B2203" s="167"/>
      <c r="C2203" s="190" t="str">
        <f>IF(H2203&lt;&gt;"",COUNTA($H$12:H2203),"")</f>
        <v/>
      </c>
      <c r="D2203" s="44"/>
      <c r="E2203" s="205" t="s">
        <v>1588</v>
      </c>
      <c r="F2203" s="83" t="s">
        <v>14</v>
      </c>
      <c r="G2203" s="115">
        <v>1</v>
      </c>
      <c r="H2203" s="159"/>
      <c r="I2203" s="159"/>
      <c r="J2203" s="134"/>
      <c r="K2203" s="141"/>
      <c r="L2203" s="162">
        <f>IF(Tabela1[[#This Row],[Cena za enoto]]=1,Tabela1[[#This Row],[Količina]],0)</f>
        <v>0</v>
      </c>
      <c r="M2203" s="139">
        <f>Tabela1[[#This Row],[Cena za enoto]]</f>
        <v>0</v>
      </c>
      <c r="N2203" s="139">
        <f t="shared" si="144"/>
        <v>0</v>
      </c>
    </row>
    <row r="2204" spans="1:14" s="147" customFormat="1">
      <c r="A2204" s="145">
        <v>2198</v>
      </c>
      <c r="B2204" s="100"/>
      <c r="C2204" s="190" t="str">
        <f>IF(H2204&lt;&gt;"",COUNTA($H$12:H2204),"")</f>
        <v/>
      </c>
      <c r="D2204" s="44"/>
      <c r="E2204" s="205" t="s">
        <v>1589</v>
      </c>
      <c r="F2204" s="83" t="s">
        <v>10</v>
      </c>
      <c r="G2204" s="115">
        <v>1</v>
      </c>
      <c r="H2204" s="159"/>
      <c r="I2204" s="159"/>
      <c r="J2204" s="134"/>
      <c r="K2204" s="141"/>
      <c r="L2204" s="162">
        <f>IF(Tabela1[[#This Row],[Cena za enoto]]=1,Tabela1[[#This Row],[Količina]],0)</f>
        <v>0</v>
      </c>
      <c r="M2204" s="139">
        <f>Tabela1[[#This Row],[Cena za enoto]]</f>
        <v>0</v>
      </c>
      <c r="N2204" s="139">
        <f t="shared" si="144"/>
        <v>0</v>
      </c>
    </row>
    <row r="2205" spans="1:14" s="147" customFormat="1">
      <c r="A2205" s="145">
        <v>2199</v>
      </c>
      <c r="B2205" s="100"/>
      <c r="C2205" s="190" t="str">
        <f>IF(H2205&lt;&gt;"",COUNTA($H$12:H2205),"")</f>
        <v/>
      </c>
      <c r="D2205" s="44"/>
      <c r="E2205" s="205" t="s">
        <v>1590</v>
      </c>
      <c r="F2205" s="83" t="s">
        <v>10</v>
      </c>
      <c r="G2205" s="115">
        <v>1</v>
      </c>
      <c r="H2205" s="159"/>
      <c r="I2205" s="159"/>
      <c r="J2205" s="134"/>
      <c r="K2205" s="141"/>
      <c r="L2205" s="162">
        <f>IF(Tabela1[[#This Row],[Cena za enoto]]=1,Tabela1[[#This Row],[Količina]],0)</f>
        <v>0</v>
      </c>
      <c r="M2205" s="139">
        <f>Tabela1[[#This Row],[Cena za enoto]]</f>
        <v>0</v>
      </c>
      <c r="N2205" s="139">
        <f t="shared" si="144"/>
        <v>0</v>
      </c>
    </row>
    <row r="2206" spans="1:14" s="147" customFormat="1">
      <c r="A2206" s="145">
        <v>2200</v>
      </c>
      <c r="B2206" s="167"/>
      <c r="C2206" s="190" t="str">
        <f>IF(H2206&lt;&gt;"",COUNTA($H$12:H2206),"")</f>
        <v/>
      </c>
      <c r="D2206" s="44"/>
      <c r="E2206" s="205" t="s">
        <v>1591</v>
      </c>
      <c r="F2206" s="83" t="s">
        <v>10</v>
      </c>
      <c r="G2206" s="115">
        <v>3</v>
      </c>
      <c r="H2206" s="159"/>
      <c r="I2206" s="159"/>
      <c r="J2206" s="134"/>
      <c r="K2206" s="141"/>
      <c r="L2206" s="162">
        <f>IF(Tabela1[[#This Row],[Cena za enoto]]=1,Tabela1[[#This Row],[Količina]],0)</f>
        <v>0</v>
      </c>
      <c r="M2206" s="139">
        <f>Tabela1[[#This Row],[Cena za enoto]]</f>
        <v>0</v>
      </c>
      <c r="N2206" s="139">
        <f t="shared" si="144"/>
        <v>0</v>
      </c>
    </row>
    <row r="2207" spans="1:14" s="143" customFormat="1">
      <c r="A2207" s="139">
        <v>2201</v>
      </c>
      <c r="B2207" s="98"/>
      <c r="C2207" s="132">
        <f>IF(H2207&lt;&gt;"",COUNTA($H$12:H2207),"")</f>
        <v>1176</v>
      </c>
      <c r="D2207" s="15"/>
      <c r="E2207" s="131" t="s">
        <v>1306</v>
      </c>
      <c r="F2207" s="83" t="s">
        <v>10</v>
      </c>
      <c r="G2207" s="16">
        <v>1</v>
      </c>
      <c r="H2207" s="169">
        <v>0</v>
      </c>
      <c r="I2207" s="177">
        <f>IF(ISNUMBER(G2207),ROUND(G2207*H2207,2),"")</f>
        <v>0</v>
      </c>
      <c r="J2207" s="42"/>
      <c r="K2207" s="141">
        <f>Tabela1[[#This Row],[Količina]]-Tabela1[[#This Row],[Cena skupaj]]</f>
        <v>1</v>
      </c>
      <c r="L2207" s="162">
        <f>IF(Tabela1[[#This Row],[Cena za enoto]]=1,Tabela1[[#This Row],[Količina]],0)</f>
        <v>0</v>
      </c>
      <c r="M2207" s="139">
        <f>Tabela1[[#This Row],[Cena za enoto]]</f>
        <v>0</v>
      </c>
      <c r="N2207" s="139">
        <f t="shared" si="144"/>
        <v>0</v>
      </c>
    </row>
    <row r="2208" spans="1:14" s="142" customFormat="1" ht="15">
      <c r="A2208" s="139">
        <v>2202</v>
      </c>
      <c r="B2208" s="97">
        <v>2</v>
      </c>
      <c r="C2208" s="186" t="str">
        <f>IF(H2208&lt;&gt;"",COUNTA($H$12:H2208),"")</f>
        <v/>
      </c>
      <c r="D2208" s="13"/>
      <c r="E2208" s="187" t="s">
        <v>3208</v>
      </c>
      <c r="F2208" s="188"/>
      <c r="G2208" s="36"/>
      <c r="H2208" s="157"/>
      <c r="I2208" s="189">
        <f>I2209+I2215+I2223</f>
        <v>0</v>
      </c>
      <c r="J2208" s="8"/>
      <c r="K2208" s="141">
        <f>Tabela1[[#This Row],[Količina]]-Tabela1[[#This Row],[Cena skupaj]]</f>
        <v>0</v>
      </c>
      <c r="L2208" s="162">
        <f>IF(Tabela1[[#This Row],[Cena za enoto]]=1,Tabela1[[#This Row],[Količina]],0)</f>
        <v>0</v>
      </c>
      <c r="M2208" s="139">
        <f>Tabela1[[#This Row],[Cena za enoto]]</f>
        <v>0</v>
      </c>
      <c r="N2208" s="139">
        <f t="shared" si="144"/>
        <v>0</v>
      </c>
    </row>
    <row r="2209" spans="1:14">
      <c r="A2209" s="139">
        <v>2203</v>
      </c>
      <c r="B2209" s="93">
        <v>3</v>
      </c>
      <c r="C2209" s="192" t="str">
        <f>IF(H2209&lt;&gt;"",COUNTA($H$12:H2209),"")</f>
        <v/>
      </c>
      <c r="D2209" s="14"/>
      <c r="E2209" s="193" t="s">
        <v>1212</v>
      </c>
      <c r="F2209" s="114"/>
      <c r="G2209" s="37"/>
      <c r="H2209" s="160"/>
      <c r="I2209" s="158">
        <f>SUM(I2210:I2214)</f>
        <v>0</v>
      </c>
      <c r="K2209" s="141">
        <f>Tabela1[[#This Row],[Količina]]-Tabela1[[#This Row],[Cena skupaj]]</f>
        <v>0</v>
      </c>
      <c r="L2209" s="162">
        <f>IF(Tabela1[[#This Row],[Cena za enoto]]=1,Tabela1[[#This Row],[Količina]],0)</f>
        <v>0</v>
      </c>
      <c r="M2209" s="139">
        <f>Tabela1[[#This Row],[Cena za enoto]]</f>
        <v>0</v>
      </c>
      <c r="N2209" s="139">
        <f t="shared" si="144"/>
        <v>0</v>
      </c>
    </row>
    <row r="2210" spans="1:14" ht="22.5">
      <c r="A2210" s="139">
        <v>2204</v>
      </c>
      <c r="B2210" s="99"/>
      <c r="C2210" s="194">
        <f>IF(H2210&lt;&gt;"",COUNTA($H$12:H2210),"")</f>
        <v>1177</v>
      </c>
      <c r="D2210" s="15">
        <v>1</v>
      </c>
      <c r="E2210" s="131" t="s">
        <v>1594</v>
      </c>
      <c r="F2210" s="83" t="s">
        <v>14</v>
      </c>
      <c r="G2210" s="16">
        <v>15</v>
      </c>
      <c r="H2210" s="169">
        <v>0</v>
      </c>
      <c r="I2210" s="177">
        <f>IF(ISNUMBER(G2210),ROUND(G2210*H2210,2),"")</f>
        <v>0</v>
      </c>
      <c r="K2210" s="141">
        <f>Tabela1[[#This Row],[Količina]]-Tabela1[[#This Row],[Cena skupaj]]</f>
        <v>15</v>
      </c>
      <c r="L2210" s="162">
        <f>IF(Tabela1[[#This Row],[Cena za enoto]]=1,Tabela1[[#This Row],[Količina]],0)</f>
        <v>0</v>
      </c>
      <c r="M2210" s="139">
        <f>Tabela1[[#This Row],[Cena za enoto]]</f>
        <v>0</v>
      </c>
      <c r="N2210" s="139">
        <f t="shared" si="144"/>
        <v>0</v>
      </c>
    </row>
    <row r="2211" spans="1:14" s="143" customFormat="1" ht="67.5">
      <c r="A2211" s="139">
        <v>2205</v>
      </c>
      <c r="B2211" s="105"/>
      <c r="C2211" s="194" t="str">
        <f>IF(H2211&lt;&gt;"",COUNTA($H$12:H2211),"")</f>
        <v/>
      </c>
      <c r="D2211" s="15">
        <f>D2210+1</f>
        <v>2</v>
      </c>
      <c r="E2211" s="131" t="s">
        <v>1213</v>
      </c>
      <c r="F2211" s="83"/>
      <c r="G2211" s="16"/>
      <c r="H2211" s="159"/>
      <c r="I2211" s="177" t="str">
        <f>IF(ISNUMBER(G2211),ROUND(G2211*H2211,2),"")</f>
        <v/>
      </c>
      <c r="J2211" s="42"/>
      <c r="K2211" s="141"/>
      <c r="L2211" s="162">
        <f>IF(Tabela1[[#This Row],[Cena za enoto]]=1,Tabela1[[#This Row],[Količina]],0)</f>
        <v>0</v>
      </c>
      <c r="M2211" s="139">
        <f>Tabela1[[#This Row],[Cena za enoto]]</f>
        <v>0</v>
      </c>
      <c r="N2211" s="139">
        <f t="shared" si="144"/>
        <v>0</v>
      </c>
    </row>
    <row r="2212" spans="1:14" s="143" customFormat="1">
      <c r="A2212" s="139">
        <v>2206</v>
      </c>
      <c r="B2212" s="99"/>
      <c r="C2212" s="194">
        <f>IF(H2212&lt;&gt;"",COUNTA($H$12:H2212),"")</f>
        <v>1178</v>
      </c>
      <c r="D2212" s="15"/>
      <c r="E2212" s="131" t="s">
        <v>1595</v>
      </c>
      <c r="F2212" s="83" t="s">
        <v>14</v>
      </c>
      <c r="G2212" s="16">
        <v>12</v>
      </c>
      <c r="H2212" s="169">
        <v>0</v>
      </c>
      <c r="I2212" s="177">
        <f>IF(ISNUMBER(G2212),ROUND(G2212*H2212,2),"")</f>
        <v>0</v>
      </c>
      <c r="J2212" s="42"/>
      <c r="K2212" s="141">
        <f>Tabela1[[#This Row],[Količina]]-Tabela1[[#This Row],[Cena skupaj]]</f>
        <v>12</v>
      </c>
      <c r="L2212" s="162">
        <f>IF(Tabela1[[#This Row],[Cena za enoto]]=1,Tabela1[[#This Row],[Količina]],0)</f>
        <v>0</v>
      </c>
      <c r="M2212" s="139">
        <f>Tabela1[[#This Row],[Cena za enoto]]</f>
        <v>0</v>
      </c>
      <c r="N2212" s="139">
        <f t="shared" si="144"/>
        <v>0</v>
      </c>
    </row>
    <row r="2213" spans="1:14" s="143" customFormat="1" ht="33.75">
      <c r="A2213" s="139">
        <v>2207</v>
      </c>
      <c r="B2213" s="99"/>
      <c r="C2213" s="194">
        <f>IF(H2213&lt;&gt;"",COUNTA($H$12:H2213),"")</f>
        <v>1179</v>
      </c>
      <c r="D2213" s="15">
        <f>D2211+1</f>
        <v>3</v>
      </c>
      <c r="E2213" s="131" t="s">
        <v>1596</v>
      </c>
      <c r="F2213" s="83" t="s">
        <v>10</v>
      </c>
      <c r="G2213" s="16">
        <v>1</v>
      </c>
      <c r="H2213" s="169">
        <v>0</v>
      </c>
      <c r="I2213" s="177">
        <f>IF(ISNUMBER(G2213),ROUND(G2213*H2213,2),"")</f>
        <v>0</v>
      </c>
      <c r="J2213" s="42"/>
      <c r="K2213" s="141">
        <f>Tabela1[[#This Row],[Količina]]-Tabela1[[#This Row],[Cena skupaj]]</f>
        <v>1</v>
      </c>
      <c r="L2213" s="162">
        <f>IF(Tabela1[[#This Row],[Cena za enoto]]=1,Tabela1[[#This Row],[Količina]],0)</f>
        <v>0</v>
      </c>
      <c r="M2213" s="139">
        <f>Tabela1[[#This Row],[Cena za enoto]]</f>
        <v>0</v>
      </c>
      <c r="N2213" s="139">
        <f t="shared" si="144"/>
        <v>0</v>
      </c>
    </row>
    <row r="2214" spans="1:14" s="143" customFormat="1" ht="22.5">
      <c r="A2214" s="139">
        <v>2208</v>
      </c>
      <c r="B2214" s="98"/>
      <c r="C2214" s="132">
        <f>IF(H2214&lt;&gt;"",COUNTA($H$12:H2214),"")</f>
        <v>1180</v>
      </c>
      <c r="D2214" s="15"/>
      <c r="E2214" s="131" t="s">
        <v>134</v>
      </c>
      <c r="F2214" s="83" t="s">
        <v>10</v>
      </c>
      <c r="G2214" s="16">
        <v>2</v>
      </c>
      <c r="H2214" s="169">
        <v>0</v>
      </c>
      <c r="I2214" s="177">
        <f>IF(ISNUMBER(G2214),ROUND(G2214*H2214,2),"")</f>
        <v>0</v>
      </c>
      <c r="J2214" s="42"/>
      <c r="K2214" s="141">
        <f>Tabela1[[#This Row],[Količina]]-Tabela1[[#This Row],[Cena skupaj]]</f>
        <v>2</v>
      </c>
      <c r="L2214" s="162">
        <f>IF(Tabela1[[#This Row],[Cena za enoto]]=1,Tabela1[[#This Row],[Količina]],0)</f>
        <v>0</v>
      </c>
      <c r="M2214" s="139">
        <f>Tabela1[[#This Row],[Cena za enoto]]</f>
        <v>0</v>
      </c>
      <c r="N2214" s="139">
        <f t="shared" si="144"/>
        <v>0</v>
      </c>
    </row>
    <row r="2215" spans="1:14" ht="22.5">
      <c r="A2215" s="139">
        <v>2209</v>
      </c>
      <c r="B2215" s="93">
        <v>3</v>
      </c>
      <c r="C2215" s="192" t="str">
        <f>IF(H2215&lt;&gt;"",COUNTA($H$12:H2215),"")</f>
        <v/>
      </c>
      <c r="D2215" s="14"/>
      <c r="E2215" s="193" t="s">
        <v>1599</v>
      </c>
      <c r="F2215" s="114"/>
      <c r="G2215" s="37"/>
      <c r="H2215" s="160"/>
      <c r="I2215" s="158">
        <f>SUM(I2216:I2222)</f>
        <v>0</v>
      </c>
      <c r="K2215" s="141">
        <f>Tabela1[[#This Row],[Količina]]-Tabela1[[#This Row],[Cena skupaj]]</f>
        <v>0</v>
      </c>
      <c r="L2215" s="162">
        <f>IF(Tabela1[[#This Row],[Cena za enoto]]=1,Tabela1[[#This Row],[Količina]],0)</f>
        <v>0</v>
      </c>
      <c r="M2215" s="139">
        <f>Tabela1[[#This Row],[Cena za enoto]]</f>
        <v>0</v>
      </c>
      <c r="N2215" s="139">
        <f t="shared" si="144"/>
        <v>0</v>
      </c>
    </row>
    <row r="2216" spans="1:14" ht="90">
      <c r="A2216" s="139">
        <v>2210</v>
      </c>
      <c r="B2216" s="98"/>
      <c r="C2216" s="132">
        <f>IF(H2216&lt;&gt;"",COUNTA($H$12:H2216),"")</f>
        <v>1181</v>
      </c>
      <c r="D2216" s="15">
        <v>1</v>
      </c>
      <c r="E2216" s="131" t="s">
        <v>3098</v>
      </c>
      <c r="F2216" s="83" t="s">
        <v>5</v>
      </c>
      <c r="G2216" s="16">
        <v>4</v>
      </c>
      <c r="H2216" s="169">
        <v>0</v>
      </c>
      <c r="I2216" s="177">
        <f t="shared" ref="I2216:I2222" si="145">IF(ISNUMBER(G2216),ROUND(G2216*H2216,2),"")</f>
        <v>0</v>
      </c>
      <c r="K2216" s="141">
        <f>Tabela1[[#This Row],[Količina]]-Tabela1[[#This Row],[Cena skupaj]]</f>
        <v>4</v>
      </c>
      <c r="L2216" s="162">
        <f>IF(Tabela1[[#This Row],[Cena za enoto]]=1,Tabela1[[#This Row],[Količina]],0)</f>
        <v>0</v>
      </c>
      <c r="M2216" s="139">
        <f>Tabela1[[#This Row],[Cena za enoto]]</f>
        <v>0</v>
      </c>
      <c r="N2216" s="139">
        <f t="shared" si="144"/>
        <v>0</v>
      </c>
    </row>
    <row r="2217" spans="1:14">
      <c r="A2217" s="139">
        <v>2211</v>
      </c>
      <c r="B2217" s="98"/>
      <c r="C2217" s="132">
        <f>IF(H2217&lt;&gt;"",COUNTA($H$12:H2217),"")</f>
        <v>1182</v>
      </c>
      <c r="D2217" s="15"/>
      <c r="E2217" s="131" t="s">
        <v>1307</v>
      </c>
      <c r="F2217" s="83" t="s">
        <v>5</v>
      </c>
      <c r="G2217" s="16">
        <v>4</v>
      </c>
      <c r="H2217" s="169">
        <v>0</v>
      </c>
      <c r="I2217" s="177">
        <f t="shared" si="145"/>
        <v>0</v>
      </c>
      <c r="K2217" s="141">
        <f>Tabela1[[#This Row],[Količina]]-Tabela1[[#This Row],[Cena skupaj]]</f>
        <v>4</v>
      </c>
      <c r="L2217" s="162">
        <f>IF(Tabela1[[#This Row],[Cena za enoto]]=1,Tabela1[[#This Row],[Količina]],0)</f>
        <v>0</v>
      </c>
      <c r="M2217" s="139">
        <f>Tabela1[[#This Row],[Cena za enoto]]</f>
        <v>0</v>
      </c>
      <c r="N2217" s="139">
        <f t="shared" si="144"/>
        <v>0</v>
      </c>
    </row>
    <row r="2218" spans="1:14" ht="90">
      <c r="A2218" s="139">
        <v>2212</v>
      </c>
      <c r="B2218" s="98"/>
      <c r="C2218" s="132">
        <f>IF(H2218&lt;&gt;"",COUNTA($H$12:H2218),"")</f>
        <v>1183</v>
      </c>
      <c r="D2218" s="15">
        <f>D2216+1</f>
        <v>2</v>
      </c>
      <c r="E2218" s="131" t="s">
        <v>3103</v>
      </c>
      <c r="F2218" s="83" t="s">
        <v>5</v>
      </c>
      <c r="G2218" s="16">
        <v>2</v>
      </c>
      <c r="H2218" s="169">
        <v>0</v>
      </c>
      <c r="I2218" s="177">
        <f t="shared" si="145"/>
        <v>0</v>
      </c>
      <c r="K2218" s="141">
        <f>Tabela1[[#This Row],[Količina]]-Tabela1[[#This Row],[Cena skupaj]]</f>
        <v>2</v>
      </c>
      <c r="L2218" s="162">
        <f>IF(Tabela1[[#This Row],[Cena za enoto]]=1,Tabela1[[#This Row],[Količina]],0)</f>
        <v>0</v>
      </c>
      <c r="M2218" s="139">
        <f>Tabela1[[#This Row],[Cena za enoto]]</f>
        <v>0</v>
      </c>
      <c r="N2218" s="139">
        <f t="shared" si="144"/>
        <v>0</v>
      </c>
    </row>
    <row r="2219" spans="1:14">
      <c r="A2219" s="139">
        <v>2213</v>
      </c>
      <c r="B2219" s="98"/>
      <c r="C2219" s="132">
        <f>IF(H2219&lt;&gt;"",COUNTA($H$12:H2219),"")</f>
        <v>1184</v>
      </c>
      <c r="D2219" s="15"/>
      <c r="E2219" s="131" t="s">
        <v>1597</v>
      </c>
      <c r="F2219" s="83" t="s">
        <v>5</v>
      </c>
      <c r="G2219" s="16">
        <v>2</v>
      </c>
      <c r="H2219" s="169">
        <v>0</v>
      </c>
      <c r="I2219" s="177">
        <f t="shared" si="145"/>
        <v>0</v>
      </c>
      <c r="K2219" s="141">
        <f>Tabela1[[#This Row],[Količina]]-Tabela1[[#This Row],[Cena skupaj]]</f>
        <v>2</v>
      </c>
      <c r="L2219" s="162">
        <f>IF(Tabela1[[#This Row],[Cena za enoto]]=1,Tabela1[[#This Row],[Količina]],0)</f>
        <v>0</v>
      </c>
      <c r="M2219" s="139">
        <f>Tabela1[[#This Row],[Cena za enoto]]</f>
        <v>0</v>
      </c>
      <c r="N2219" s="139">
        <f t="shared" si="144"/>
        <v>0</v>
      </c>
    </row>
    <row r="2220" spans="1:14" ht="123.75">
      <c r="A2220" s="139">
        <v>2214</v>
      </c>
      <c r="B2220" s="98"/>
      <c r="C2220" s="132">
        <f>IF(H2220&lt;&gt;"",COUNTA($H$12:H2220),"")</f>
        <v>1185</v>
      </c>
      <c r="D2220" s="15">
        <f>D2218+1</f>
        <v>3</v>
      </c>
      <c r="E2220" s="131" t="s">
        <v>1310</v>
      </c>
      <c r="F2220" s="83" t="s">
        <v>5</v>
      </c>
      <c r="G2220" s="16">
        <v>7</v>
      </c>
      <c r="H2220" s="169">
        <v>0</v>
      </c>
      <c r="I2220" s="177">
        <f t="shared" si="145"/>
        <v>0</v>
      </c>
      <c r="K2220" s="141">
        <f>Tabela1[[#This Row],[Količina]]-Tabela1[[#This Row],[Cena skupaj]]</f>
        <v>7</v>
      </c>
      <c r="L2220" s="162">
        <f>IF(Tabela1[[#This Row],[Cena za enoto]]=1,Tabela1[[#This Row],[Količina]],0)</f>
        <v>0</v>
      </c>
      <c r="M2220" s="139">
        <f>Tabela1[[#This Row],[Cena za enoto]]</f>
        <v>0</v>
      </c>
      <c r="N2220" s="139">
        <f t="shared" si="144"/>
        <v>0</v>
      </c>
    </row>
    <row r="2221" spans="1:14" ht="101.25">
      <c r="A2221" s="139">
        <v>2215</v>
      </c>
      <c r="B2221" s="98"/>
      <c r="C2221" s="132">
        <f>IF(H2221&lt;&gt;"",COUNTA($H$12:H2221),"")</f>
        <v>1186</v>
      </c>
      <c r="D2221" s="15">
        <f>D2220+1</f>
        <v>4</v>
      </c>
      <c r="E2221" s="131" t="s">
        <v>1312</v>
      </c>
      <c r="F2221" s="83" t="s">
        <v>5</v>
      </c>
      <c r="G2221" s="16">
        <v>9</v>
      </c>
      <c r="H2221" s="169">
        <v>0</v>
      </c>
      <c r="I2221" s="177">
        <f t="shared" si="145"/>
        <v>0</v>
      </c>
      <c r="K2221" s="141">
        <f>Tabela1[[#This Row],[Količina]]-Tabela1[[#This Row],[Cena skupaj]]</f>
        <v>9</v>
      </c>
      <c r="L2221" s="162">
        <f>IF(Tabela1[[#This Row],[Cena za enoto]]=1,Tabela1[[#This Row],[Količina]],0)</f>
        <v>0</v>
      </c>
      <c r="M2221" s="139">
        <f>Tabela1[[#This Row],[Cena za enoto]]</f>
        <v>0</v>
      </c>
      <c r="N2221" s="139">
        <f t="shared" si="144"/>
        <v>0</v>
      </c>
    </row>
    <row r="2222" spans="1:14">
      <c r="A2222" s="139">
        <v>2216</v>
      </c>
      <c r="B2222" s="98"/>
      <c r="C2222" s="132">
        <f>IF(H2222&lt;&gt;"",COUNTA($H$12:H2222),"")</f>
        <v>1187</v>
      </c>
      <c r="D2222" s="15"/>
      <c r="E2222" s="131" t="s">
        <v>1598</v>
      </c>
      <c r="F2222" s="83" t="s">
        <v>5</v>
      </c>
      <c r="G2222" s="16">
        <v>3</v>
      </c>
      <c r="H2222" s="169">
        <v>0</v>
      </c>
      <c r="I2222" s="177">
        <f t="shared" si="145"/>
        <v>0</v>
      </c>
      <c r="K2222" s="141">
        <f>Tabela1[[#This Row],[Količina]]-Tabela1[[#This Row],[Cena skupaj]]</f>
        <v>3</v>
      </c>
      <c r="L2222" s="162">
        <f>IF(Tabela1[[#This Row],[Cena za enoto]]=1,Tabela1[[#This Row],[Količina]],0)</f>
        <v>0</v>
      </c>
      <c r="M2222" s="139">
        <f>Tabela1[[#This Row],[Cena za enoto]]</f>
        <v>0</v>
      </c>
      <c r="N2222" s="139">
        <f t="shared" si="144"/>
        <v>0</v>
      </c>
    </row>
    <row r="2223" spans="1:14" ht="22.5">
      <c r="A2223" s="139">
        <v>2217</v>
      </c>
      <c r="B2223" s="93"/>
      <c r="C2223" s="192" t="str">
        <f>IF(H2223&lt;&gt;"",COUNTA($H$12:H2223),"")</f>
        <v/>
      </c>
      <c r="D2223" s="14"/>
      <c r="E2223" s="193" t="s">
        <v>1600</v>
      </c>
      <c r="F2223" s="114"/>
      <c r="G2223" s="37"/>
      <c r="H2223" s="160"/>
      <c r="I2223" s="158">
        <f>SUM(I2224:I2278)</f>
        <v>0</v>
      </c>
      <c r="K2223" s="141">
        <f>Tabela1[[#This Row],[Količina]]-Tabela1[[#This Row],[Cena skupaj]]</f>
        <v>0</v>
      </c>
      <c r="L2223" s="162">
        <f>IF(Tabela1[[#This Row],[Cena za enoto]]=1,Tabela1[[#This Row],[Količina]],0)</f>
        <v>0</v>
      </c>
      <c r="M2223" s="139">
        <f>Tabela1[[#This Row],[Cena za enoto]]</f>
        <v>0</v>
      </c>
      <c r="N2223" s="139">
        <f t="shared" si="144"/>
        <v>0</v>
      </c>
    </row>
    <row r="2224" spans="1:14" s="143" customFormat="1" ht="22.5">
      <c r="A2224" s="139">
        <v>2218</v>
      </c>
      <c r="B2224" s="98"/>
      <c r="C2224" s="132" t="str">
        <f>IF(H2224&lt;&gt;"",COUNTA($H$12:H2224),"")</f>
        <v/>
      </c>
      <c r="D2224" s="15">
        <v>1</v>
      </c>
      <c r="E2224" s="131" t="s">
        <v>1601</v>
      </c>
      <c r="F2224" s="83"/>
      <c r="G2224" s="16"/>
      <c r="H2224" s="159"/>
      <c r="I2224" s="177" t="str">
        <f t="shared" ref="I2224:I2246" si="146">IF(ISNUMBER(G2224),ROUND(G2224*H2224,2),"")</f>
        <v/>
      </c>
      <c r="J2224" s="42"/>
      <c r="K2224" s="141"/>
      <c r="L2224" s="162">
        <f>IF(Tabela1[[#This Row],[Cena za enoto]]=1,Tabela1[[#This Row],[Količina]],0)</f>
        <v>0</v>
      </c>
      <c r="M2224" s="139">
        <f>Tabela1[[#This Row],[Cena za enoto]]</f>
        <v>0</v>
      </c>
      <c r="N2224" s="139">
        <f t="shared" si="144"/>
        <v>0</v>
      </c>
    </row>
    <row r="2225" spans="1:14" s="143" customFormat="1">
      <c r="A2225" s="139">
        <v>2219</v>
      </c>
      <c r="B2225" s="98"/>
      <c r="C2225" s="132">
        <f>IF(H2225&lt;&gt;"",COUNTA($H$12:H2225),"")</f>
        <v>1188</v>
      </c>
      <c r="D2225" s="15"/>
      <c r="E2225" s="131" t="s">
        <v>1610</v>
      </c>
      <c r="F2225" s="83" t="s">
        <v>14</v>
      </c>
      <c r="G2225" s="16">
        <v>270</v>
      </c>
      <c r="H2225" s="169">
        <v>0</v>
      </c>
      <c r="I2225" s="177">
        <f t="shared" si="146"/>
        <v>0</v>
      </c>
      <c r="J2225" s="42"/>
      <c r="K2225" s="141">
        <f>Tabela1[[#This Row],[Količina]]-Tabela1[[#This Row],[Cena skupaj]]</f>
        <v>270</v>
      </c>
      <c r="L2225" s="162">
        <f>IF(Tabela1[[#This Row],[Cena za enoto]]=1,Tabela1[[#This Row],[Količina]],0)</f>
        <v>0</v>
      </c>
      <c r="M2225" s="139">
        <f>Tabela1[[#This Row],[Cena za enoto]]</f>
        <v>0</v>
      </c>
      <c r="N2225" s="139">
        <f t="shared" si="144"/>
        <v>0</v>
      </c>
    </row>
    <row r="2226" spans="1:14" s="143" customFormat="1" ht="22.5">
      <c r="A2226" s="139">
        <v>2220</v>
      </c>
      <c r="B2226" s="99"/>
      <c r="C2226" s="194" t="str">
        <f>IF(H2226&lt;&gt;"",COUNTA($H$12:H2226),"")</f>
        <v/>
      </c>
      <c r="D2226" s="15">
        <f>D2224+1</f>
        <v>2</v>
      </c>
      <c r="E2226" s="131" t="s">
        <v>149</v>
      </c>
      <c r="F2226" s="83"/>
      <c r="G2226" s="16"/>
      <c r="H2226" s="159"/>
      <c r="I2226" s="177" t="str">
        <f t="shared" si="146"/>
        <v/>
      </c>
      <c r="J2226" s="42"/>
      <c r="K2226" s="141"/>
      <c r="L2226" s="162">
        <f>IF(Tabela1[[#This Row],[Cena za enoto]]=1,Tabela1[[#This Row],[Količina]],0)</f>
        <v>0</v>
      </c>
      <c r="M2226" s="139">
        <f>Tabela1[[#This Row],[Cena za enoto]]</f>
        <v>0</v>
      </c>
      <c r="N2226" s="139">
        <f t="shared" si="144"/>
        <v>0</v>
      </c>
    </row>
    <row r="2227" spans="1:14" s="143" customFormat="1">
      <c r="A2227" s="139">
        <v>2221</v>
      </c>
      <c r="B2227" s="99"/>
      <c r="C2227" s="194">
        <f>IF(H2227&lt;&gt;"",COUNTA($H$12:H2227),"")</f>
        <v>1189</v>
      </c>
      <c r="D2227" s="15"/>
      <c r="E2227" s="131" t="s">
        <v>1313</v>
      </c>
      <c r="F2227" s="83" t="s">
        <v>14</v>
      </c>
      <c r="G2227" s="16">
        <v>185</v>
      </c>
      <c r="H2227" s="169">
        <v>0</v>
      </c>
      <c r="I2227" s="177">
        <f t="shared" si="146"/>
        <v>0</v>
      </c>
      <c r="J2227" s="42"/>
      <c r="K2227" s="141">
        <f>Tabela1[[#This Row],[Količina]]-Tabela1[[#This Row],[Cena skupaj]]</f>
        <v>185</v>
      </c>
      <c r="L2227" s="162">
        <f>IF(Tabela1[[#This Row],[Cena za enoto]]=1,Tabela1[[#This Row],[Količina]],0)</f>
        <v>0</v>
      </c>
      <c r="M2227" s="139">
        <f>Tabela1[[#This Row],[Cena za enoto]]</f>
        <v>0</v>
      </c>
      <c r="N2227" s="139">
        <f t="shared" si="144"/>
        <v>0</v>
      </c>
    </row>
    <row r="2228" spans="1:14" s="143" customFormat="1">
      <c r="A2228" s="139">
        <v>2222</v>
      </c>
      <c r="B2228" s="99"/>
      <c r="C2228" s="194">
        <f>IF(H2228&lt;&gt;"",COUNTA($H$12:H2228),"")</f>
        <v>1190</v>
      </c>
      <c r="D2228" s="15"/>
      <c r="E2228" s="131" t="s">
        <v>150</v>
      </c>
      <c r="F2228" s="83" t="s">
        <v>14</v>
      </c>
      <c r="G2228" s="16">
        <v>245</v>
      </c>
      <c r="H2228" s="169">
        <v>0</v>
      </c>
      <c r="I2228" s="177">
        <f t="shared" si="146"/>
        <v>0</v>
      </c>
      <c r="J2228" s="42"/>
      <c r="K2228" s="141">
        <f>Tabela1[[#This Row],[Količina]]-Tabela1[[#This Row],[Cena skupaj]]</f>
        <v>245</v>
      </c>
      <c r="L2228" s="162">
        <f>IF(Tabela1[[#This Row],[Cena za enoto]]=1,Tabela1[[#This Row],[Količina]],0)</f>
        <v>0</v>
      </c>
      <c r="M2228" s="139">
        <f>Tabela1[[#This Row],[Cena za enoto]]</f>
        <v>0</v>
      </c>
      <c r="N2228" s="139">
        <f t="shared" si="144"/>
        <v>0</v>
      </c>
    </row>
    <row r="2229" spans="1:14" s="143" customFormat="1">
      <c r="A2229" s="139">
        <v>2223</v>
      </c>
      <c r="B2229" s="98"/>
      <c r="C2229" s="132" t="str">
        <f>IF(H2229&lt;&gt;"",COUNTA($H$12:H2229),"")</f>
        <v/>
      </c>
      <c r="D2229" s="15">
        <f>D2226+1</f>
        <v>3</v>
      </c>
      <c r="E2229" s="131" t="s">
        <v>152</v>
      </c>
      <c r="F2229" s="83"/>
      <c r="G2229" s="16"/>
      <c r="H2229" s="159"/>
      <c r="I2229" s="177" t="str">
        <f t="shared" si="146"/>
        <v/>
      </c>
      <c r="J2229" s="42"/>
      <c r="K2229" s="141"/>
      <c r="L2229" s="162">
        <f>IF(Tabela1[[#This Row],[Cena za enoto]]=1,Tabela1[[#This Row],[Količina]],0)</f>
        <v>0</v>
      </c>
      <c r="M2229" s="139">
        <f>Tabela1[[#This Row],[Cena za enoto]]</f>
        <v>0</v>
      </c>
      <c r="N2229" s="139">
        <f t="shared" si="144"/>
        <v>0</v>
      </c>
    </row>
    <row r="2230" spans="1:14" s="143" customFormat="1">
      <c r="A2230" s="139">
        <v>2224</v>
      </c>
      <c r="B2230" s="98"/>
      <c r="C2230" s="132">
        <f>IF(H2230&lt;&gt;"",COUNTA($H$12:H2230),"")</f>
        <v>1191</v>
      </c>
      <c r="D2230" s="15"/>
      <c r="E2230" s="131" t="s">
        <v>1602</v>
      </c>
      <c r="F2230" s="83" t="s">
        <v>14</v>
      </c>
      <c r="G2230" s="16">
        <v>185</v>
      </c>
      <c r="H2230" s="169">
        <v>0</v>
      </c>
      <c r="I2230" s="177">
        <f t="shared" si="146"/>
        <v>0</v>
      </c>
      <c r="J2230" s="42"/>
      <c r="K2230" s="141">
        <f>Tabela1[[#This Row],[Količina]]-Tabela1[[#This Row],[Cena skupaj]]</f>
        <v>185</v>
      </c>
      <c r="L2230" s="162">
        <f>IF(Tabela1[[#This Row],[Cena za enoto]]=1,Tabela1[[#This Row],[Količina]],0)</f>
        <v>0</v>
      </c>
      <c r="M2230" s="139">
        <f>Tabela1[[#This Row],[Cena za enoto]]</f>
        <v>0</v>
      </c>
      <c r="N2230" s="139">
        <f t="shared" si="144"/>
        <v>0</v>
      </c>
    </row>
    <row r="2231" spans="1:14" s="143" customFormat="1">
      <c r="A2231" s="139">
        <v>2225</v>
      </c>
      <c r="B2231" s="98"/>
      <c r="C2231" s="132">
        <f>IF(H2231&lt;&gt;"",COUNTA($H$12:H2231),"")</f>
        <v>1192</v>
      </c>
      <c r="D2231" s="15"/>
      <c r="E2231" s="131" t="s">
        <v>154</v>
      </c>
      <c r="F2231" s="83" t="s">
        <v>14</v>
      </c>
      <c r="G2231" s="16">
        <v>245</v>
      </c>
      <c r="H2231" s="169">
        <v>0</v>
      </c>
      <c r="I2231" s="177">
        <f t="shared" si="146"/>
        <v>0</v>
      </c>
      <c r="J2231" s="42"/>
      <c r="K2231" s="141">
        <f>Tabela1[[#This Row],[Količina]]-Tabela1[[#This Row],[Cena skupaj]]</f>
        <v>245</v>
      </c>
      <c r="L2231" s="162">
        <f>IF(Tabela1[[#This Row],[Cena za enoto]]=1,Tabela1[[#This Row],[Količina]],0)</f>
        <v>0</v>
      </c>
      <c r="M2231" s="139">
        <f>Tabela1[[#This Row],[Cena za enoto]]</f>
        <v>0</v>
      </c>
      <c r="N2231" s="139">
        <f t="shared" si="144"/>
        <v>0</v>
      </c>
    </row>
    <row r="2232" spans="1:14" s="143" customFormat="1">
      <c r="A2232" s="139">
        <v>2226</v>
      </c>
      <c r="B2232" s="98"/>
      <c r="C2232" s="132">
        <f>IF(H2232&lt;&gt;"",COUNTA($H$12:H2232),"")</f>
        <v>1193</v>
      </c>
      <c r="D2232" s="15"/>
      <c r="E2232" s="131" t="s">
        <v>155</v>
      </c>
      <c r="F2232" s="83" t="s">
        <v>14</v>
      </c>
      <c r="G2232" s="16">
        <v>160</v>
      </c>
      <c r="H2232" s="169">
        <v>0</v>
      </c>
      <c r="I2232" s="177">
        <f t="shared" si="146"/>
        <v>0</v>
      </c>
      <c r="J2232" s="42"/>
      <c r="K2232" s="141">
        <f>Tabela1[[#This Row],[Količina]]-Tabela1[[#This Row],[Cena skupaj]]</f>
        <v>160</v>
      </c>
      <c r="L2232" s="162">
        <f>IF(Tabela1[[#This Row],[Cena za enoto]]=1,Tabela1[[#This Row],[Količina]],0)</f>
        <v>0</v>
      </c>
      <c r="M2232" s="139">
        <f>Tabela1[[#This Row],[Cena za enoto]]</f>
        <v>0</v>
      </c>
      <c r="N2232" s="139">
        <f t="shared" si="144"/>
        <v>0</v>
      </c>
    </row>
    <row r="2233" spans="1:14" ht="33.75">
      <c r="A2233" s="139">
        <v>2227</v>
      </c>
      <c r="B2233" s="98"/>
      <c r="C2233" s="132">
        <f>IF(H2233&lt;&gt;"",COUNTA($H$12:H2233),"")</f>
        <v>1194</v>
      </c>
      <c r="D2233" s="15">
        <f>D2229+1</f>
        <v>4</v>
      </c>
      <c r="E2233" s="131" t="s">
        <v>1314</v>
      </c>
      <c r="F2233" s="83" t="s">
        <v>10</v>
      </c>
      <c r="G2233" s="16">
        <v>3</v>
      </c>
      <c r="H2233" s="169">
        <v>0</v>
      </c>
      <c r="I2233" s="177">
        <f t="shared" si="146"/>
        <v>0</v>
      </c>
      <c r="K2233" s="141">
        <f>Tabela1[[#This Row],[Količina]]-Tabela1[[#This Row],[Cena skupaj]]</f>
        <v>3</v>
      </c>
      <c r="L2233" s="162">
        <f>IF(Tabela1[[#This Row],[Cena za enoto]]=1,Tabela1[[#This Row],[Količina]],0)</f>
        <v>0</v>
      </c>
      <c r="M2233" s="139">
        <f>Tabela1[[#This Row],[Cena za enoto]]</f>
        <v>0</v>
      </c>
      <c r="N2233" s="139">
        <f t="shared" si="144"/>
        <v>0</v>
      </c>
    </row>
    <row r="2234" spans="1:14" s="143" customFormat="1" ht="33.75">
      <c r="A2234" s="139">
        <v>2228</v>
      </c>
      <c r="B2234" s="98"/>
      <c r="C2234" s="132">
        <f>IF(H2234&lt;&gt;"",COUNTA($H$12:H2234),"")</f>
        <v>1195</v>
      </c>
      <c r="D2234" s="15">
        <f>D2233+1</f>
        <v>5</v>
      </c>
      <c r="E2234" s="131" t="s">
        <v>1315</v>
      </c>
      <c r="F2234" s="83" t="s">
        <v>10</v>
      </c>
      <c r="G2234" s="16">
        <v>3</v>
      </c>
      <c r="H2234" s="169">
        <v>0</v>
      </c>
      <c r="I2234" s="177">
        <f t="shared" si="146"/>
        <v>0</v>
      </c>
      <c r="J2234" s="42"/>
      <c r="K2234" s="141">
        <f>Tabela1[[#This Row],[Količina]]-Tabela1[[#This Row],[Cena skupaj]]</f>
        <v>3</v>
      </c>
      <c r="L2234" s="162">
        <f>IF(Tabela1[[#This Row],[Cena za enoto]]=1,Tabela1[[#This Row],[Količina]],0)</f>
        <v>0</v>
      </c>
      <c r="M2234" s="139">
        <f>Tabela1[[#This Row],[Cena za enoto]]</f>
        <v>0</v>
      </c>
      <c r="N2234" s="139">
        <f t="shared" si="144"/>
        <v>0</v>
      </c>
    </row>
    <row r="2235" spans="1:14" s="143" customFormat="1">
      <c r="A2235" s="139">
        <v>2229</v>
      </c>
      <c r="B2235" s="98"/>
      <c r="C2235" s="132" t="str">
        <f>IF(H2235&lt;&gt;"",COUNTA($H$12:H2235),"")</f>
        <v/>
      </c>
      <c r="D2235" s="15"/>
      <c r="E2235" s="131" t="s">
        <v>1603</v>
      </c>
      <c r="F2235" s="83"/>
      <c r="G2235" s="16"/>
      <c r="H2235" s="159"/>
      <c r="I2235" s="177" t="str">
        <f t="shared" si="146"/>
        <v/>
      </c>
      <c r="J2235" s="42"/>
      <c r="K2235" s="141"/>
      <c r="L2235" s="162">
        <f>IF(Tabela1[[#This Row],[Cena za enoto]]=1,Tabela1[[#This Row],[Količina]],0)</f>
        <v>0</v>
      </c>
      <c r="M2235" s="139">
        <f>Tabela1[[#This Row],[Cena za enoto]]</f>
        <v>0</v>
      </c>
      <c r="N2235" s="139">
        <f t="shared" si="144"/>
        <v>0</v>
      </c>
    </row>
    <row r="2236" spans="1:14" s="143" customFormat="1" ht="22.5">
      <c r="A2236" s="139">
        <v>2230</v>
      </c>
      <c r="B2236" s="98"/>
      <c r="C2236" s="132">
        <f>IF(H2236&lt;&gt;"",COUNTA($H$12:H2236),"")</f>
        <v>1196</v>
      </c>
      <c r="D2236" s="15">
        <f>D2234+1</f>
        <v>6</v>
      </c>
      <c r="E2236" s="131" t="s">
        <v>156</v>
      </c>
      <c r="F2236" s="83" t="s">
        <v>14</v>
      </c>
      <c r="G2236" s="16">
        <v>385</v>
      </c>
      <c r="H2236" s="169">
        <v>0</v>
      </c>
      <c r="I2236" s="177">
        <f t="shared" si="146"/>
        <v>0</v>
      </c>
      <c r="J2236" s="42"/>
      <c r="K2236" s="141">
        <f>Tabela1[[#This Row],[Količina]]-Tabela1[[#This Row],[Cena skupaj]]</f>
        <v>385</v>
      </c>
      <c r="L2236" s="162">
        <f>IF(Tabela1[[#This Row],[Cena za enoto]]=1,Tabela1[[#This Row],[Količina]],0)</f>
        <v>0</v>
      </c>
      <c r="M2236" s="139">
        <f>Tabela1[[#This Row],[Cena za enoto]]</f>
        <v>0</v>
      </c>
      <c r="N2236" s="139">
        <f t="shared" si="144"/>
        <v>0</v>
      </c>
    </row>
    <row r="2237" spans="1:14" s="143" customFormat="1">
      <c r="A2237" s="139">
        <v>2231</v>
      </c>
      <c r="B2237" s="98"/>
      <c r="C2237" s="132">
        <f>IF(H2237&lt;&gt;"",COUNTA($H$12:H2237),"")</f>
        <v>1197</v>
      </c>
      <c r="D2237" s="15"/>
      <c r="E2237" s="131" t="s">
        <v>157</v>
      </c>
      <c r="F2237" s="83" t="s">
        <v>10</v>
      </c>
      <c r="G2237" s="16">
        <v>16</v>
      </c>
      <c r="H2237" s="169">
        <v>0</v>
      </c>
      <c r="I2237" s="177">
        <f t="shared" si="146"/>
        <v>0</v>
      </c>
      <c r="J2237" s="42"/>
      <c r="K2237" s="141">
        <f>Tabela1[[#This Row],[Količina]]-Tabela1[[#This Row],[Cena skupaj]]</f>
        <v>16</v>
      </c>
      <c r="L2237" s="162">
        <f>IF(Tabela1[[#This Row],[Cena za enoto]]=1,Tabela1[[#This Row],[Količina]],0)</f>
        <v>0</v>
      </c>
      <c r="M2237" s="139">
        <f>Tabela1[[#This Row],[Cena za enoto]]</f>
        <v>0</v>
      </c>
      <c r="N2237" s="139">
        <f t="shared" si="144"/>
        <v>0</v>
      </c>
    </row>
    <row r="2238" spans="1:14" s="143" customFormat="1">
      <c r="A2238" s="139">
        <v>2232</v>
      </c>
      <c r="B2238" s="98"/>
      <c r="C2238" s="132">
        <f>IF(H2238&lt;&gt;"",COUNTA($H$12:H2238),"")</f>
        <v>1198</v>
      </c>
      <c r="D2238" s="15"/>
      <c r="E2238" s="131" t="s">
        <v>158</v>
      </c>
      <c r="F2238" s="83" t="s">
        <v>10</v>
      </c>
      <c r="G2238" s="16">
        <v>2</v>
      </c>
      <c r="H2238" s="169">
        <v>0</v>
      </c>
      <c r="I2238" s="177">
        <f t="shared" si="146"/>
        <v>0</v>
      </c>
      <c r="J2238" s="42"/>
      <c r="K2238" s="141">
        <f>Tabela1[[#This Row],[Količina]]-Tabela1[[#This Row],[Cena skupaj]]</f>
        <v>2</v>
      </c>
      <c r="L2238" s="162">
        <f>IF(Tabela1[[#This Row],[Cena za enoto]]=1,Tabela1[[#This Row],[Količina]],0)</f>
        <v>0</v>
      </c>
      <c r="M2238" s="139">
        <f>Tabela1[[#This Row],[Cena za enoto]]</f>
        <v>0</v>
      </c>
      <c r="N2238" s="139">
        <f t="shared" si="144"/>
        <v>0</v>
      </c>
    </row>
    <row r="2239" spans="1:14" s="143" customFormat="1" ht="22.5">
      <c r="A2239" s="139">
        <v>2233</v>
      </c>
      <c r="B2239" s="98"/>
      <c r="C2239" s="132">
        <f>IF(H2239&lt;&gt;"",COUNTA($H$12:H2239),"")</f>
        <v>1199</v>
      </c>
      <c r="D2239" s="15"/>
      <c r="E2239" s="131" t="s">
        <v>159</v>
      </c>
      <c r="F2239" s="83" t="s">
        <v>10</v>
      </c>
      <c r="G2239" s="16">
        <v>8</v>
      </c>
      <c r="H2239" s="169">
        <v>0</v>
      </c>
      <c r="I2239" s="177">
        <f t="shared" si="146"/>
        <v>0</v>
      </c>
      <c r="J2239" s="42"/>
      <c r="K2239" s="141">
        <f>Tabela1[[#This Row],[Količina]]-Tabela1[[#This Row],[Cena skupaj]]</f>
        <v>8</v>
      </c>
      <c r="L2239" s="162">
        <f>IF(Tabela1[[#This Row],[Cena za enoto]]=1,Tabela1[[#This Row],[Količina]],0)</f>
        <v>0</v>
      </c>
      <c r="M2239" s="139">
        <f>Tabela1[[#This Row],[Cena za enoto]]</f>
        <v>0</v>
      </c>
      <c r="N2239" s="139">
        <f t="shared" si="144"/>
        <v>0</v>
      </c>
    </row>
    <row r="2240" spans="1:14" s="143" customFormat="1" ht="22.5">
      <c r="A2240" s="139">
        <v>2234</v>
      </c>
      <c r="B2240" s="98"/>
      <c r="C2240" s="132">
        <f>IF(H2240&lt;&gt;"",COUNTA($H$12:H2240),"")</f>
        <v>1200</v>
      </c>
      <c r="D2240" s="15"/>
      <c r="E2240" s="131" t="s">
        <v>1339</v>
      </c>
      <c r="F2240" s="83" t="s">
        <v>14</v>
      </c>
      <c r="G2240" s="16">
        <v>1</v>
      </c>
      <c r="H2240" s="169">
        <v>0</v>
      </c>
      <c r="I2240" s="177">
        <f t="shared" si="146"/>
        <v>0</v>
      </c>
      <c r="J2240" s="42"/>
      <c r="K2240" s="141">
        <f>Tabela1[[#This Row],[Količina]]-Tabela1[[#This Row],[Cena skupaj]]</f>
        <v>1</v>
      </c>
      <c r="L2240" s="162">
        <f>IF(Tabela1[[#This Row],[Cena za enoto]]=1,Tabela1[[#This Row],[Količina]],0)</f>
        <v>0</v>
      </c>
      <c r="M2240" s="139">
        <f>Tabela1[[#This Row],[Cena za enoto]]</f>
        <v>0</v>
      </c>
      <c r="N2240" s="139">
        <f t="shared" si="144"/>
        <v>0</v>
      </c>
    </row>
    <row r="2241" spans="1:14" s="143" customFormat="1" ht="33.75">
      <c r="A2241" s="139">
        <v>2235</v>
      </c>
      <c r="B2241" s="98"/>
      <c r="C2241" s="132">
        <f>IF(H2241&lt;&gt;"",COUNTA($H$12:H2241),"")</f>
        <v>1201</v>
      </c>
      <c r="D2241" s="15"/>
      <c r="E2241" s="131" t="s">
        <v>1316</v>
      </c>
      <c r="F2241" s="83" t="s">
        <v>14</v>
      </c>
      <c r="G2241" s="16">
        <v>98</v>
      </c>
      <c r="H2241" s="169">
        <v>0</v>
      </c>
      <c r="I2241" s="177">
        <f t="shared" si="146"/>
        <v>0</v>
      </c>
      <c r="J2241" s="42"/>
      <c r="K2241" s="141">
        <f>Tabela1[[#This Row],[Količina]]-Tabela1[[#This Row],[Cena skupaj]]</f>
        <v>98</v>
      </c>
      <c r="L2241" s="162">
        <f>IF(Tabela1[[#This Row],[Cena za enoto]]=1,Tabela1[[#This Row],[Količina]],0)</f>
        <v>0</v>
      </c>
      <c r="M2241" s="139">
        <f>Tabela1[[#This Row],[Cena za enoto]]</f>
        <v>0</v>
      </c>
      <c r="N2241" s="139">
        <f t="shared" si="144"/>
        <v>0</v>
      </c>
    </row>
    <row r="2242" spans="1:14" s="143" customFormat="1" ht="33.75">
      <c r="A2242" s="139">
        <v>2236</v>
      </c>
      <c r="B2242" s="98"/>
      <c r="C2242" s="132">
        <f>IF(H2242&lt;&gt;"",COUNTA($H$12:H2242),"")</f>
        <v>1202</v>
      </c>
      <c r="D2242" s="15"/>
      <c r="E2242" s="131" t="s">
        <v>1317</v>
      </c>
      <c r="F2242" s="83" t="s">
        <v>14</v>
      </c>
      <c r="G2242" s="16">
        <v>6</v>
      </c>
      <c r="H2242" s="169">
        <v>0</v>
      </c>
      <c r="I2242" s="177">
        <f t="shared" si="146"/>
        <v>0</v>
      </c>
      <c r="J2242" s="42"/>
      <c r="K2242" s="141">
        <f>Tabela1[[#This Row],[Količina]]-Tabela1[[#This Row],[Cena skupaj]]</f>
        <v>6</v>
      </c>
      <c r="L2242" s="162">
        <f>IF(Tabela1[[#This Row],[Cena za enoto]]=1,Tabela1[[#This Row],[Količina]],0)</f>
        <v>0</v>
      </c>
      <c r="M2242" s="139">
        <f>Tabela1[[#This Row],[Cena za enoto]]</f>
        <v>0</v>
      </c>
      <c r="N2242" s="139">
        <f t="shared" si="144"/>
        <v>0</v>
      </c>
    </row>
    <row r="2243" spans="1:14" s="143" customFormat="1" ht="22.5">
      <c r="A2243" s="139">
        <v>2237</v>
      </c>
      <c r="B2243" s="98"/>
      <c r="C2243" s="132">
        <f>IF(H2243&lt;&gt;"",COUNTA($H$12:H2243),"")</f>
        <v>1203</v>
      </c>
      <c r="D2243" s="15"/>
      <c r="E2243" s="131" t="s">
        <v>160</v>
      </c>
      <c r="F2243" s="83" t="s">
        <v>10</v>
      </c>
      <c r="G2243" s="16">
        <v>8</v>
      </c>
      <c r="H2243" s="169">
        <v>0</v>
      </c>
      <c r="I2243" s="177">
        <f t="shared" si="146"/>
        <v>0</v>
      </c>
      <c r="J2243" s="42"/>
      <c r="K2243" s="141">
        <f>Tabela1[[#This Row],[Količina]]-Tabela1[[#This Row],[Cena skupaj]]</f>
        <v>8</v>
      </c>
      <c r="L2243" s="162">
        <f>IF(Tabela1[[#This Row],[Cena za enoto]]=1,Tabela1[[#This Row],[Količina]],0)</f>
        <v>0</v>
      </c>
      <c r="M2243" s="139">
        <f>Tabela1[[#This Row],[Cena za enoto]]</f>
        <v>0</v>
      </c>
      <c r="N2243" s="139">
        <f t="shared" si="144"/>
        <v>0</v>
      </c>
    </row>
    <row r="2244" spans="1:14" ht="33.75">
      <c r="A2244" s="139">
        <v>2238</v>
      </c>
      <c r="B2244" s="98"/>
      <c r="C2244" s="132">
        <f>IF(H2244&lt;&gt;"",COUNTA($H$12:H2244),"")</f>
        <v>1204</v>
      </c>
      <c r="D2244" s="15">
        <f>D2236+1</f>
        <v>7</v>
      </c>
      <c r="E2244" s="131" t="s">
        <v>1611</v>
      </c>
      <c r="F2244" s="83" t="s">
        <v>10</v>
      </c>
      <c r="G2244" s="16">
        <v>12</v>
      </c>
      <c r="H2244" s="169">
        <v>0</v>
      </c>
      <c r="I2244" s="177">
        <f t="shared" si="146"/>
        <v>0</v>
      </c>
      <c r="K2244" s="141">
        <f>Tabela1[[#This Row],[Količina]]-Tabela1[[#This Row],[Cena skupaj]]</f>
        <v>12</v>
      </c>
      <c r="L2244" s="162">
        <f>IF(Tabela1[[#This Row],[Cena za enoto]]=1,Tabela1[[#This Row],[Količina]],0)</f>
        <v>0</v>
      </c>
      <c r="M2244" s="139">
        <f>Tabela1[[#This Row],[Cena za enoto]]</f>
        <v>0</v>
      </c>
      <c r="N2244" s="139">
        <f t="shared" si="144"/>
        <v>0</v>
      </c>
    </row>
    <row r="2245" spans="1:14" ht="45">
      <c r="A2245" s="139">
        <v>2239</v>
      </c>
      <c r="B2245" s="98"/>
      <c r="C2245" s="132">
        <f>IF(H2245&lt;&gt;"",COUNTA($H$12:H2245),"")</f>
        <v>1205</v>
      </c>
      <c r="D2245" s="15">
        <f>D2244+1</f>
        <v>8</v>
      </c>
      <c r="E2245" s="131" t="s">
        <v>1604</v>
      </c>
      <c r="F2245" s="83" t="s">
        <v>10</v>
      </c>
      <c r="G2245" s="16">
        <v>18</v>
      </c>
      <c r="H2245" s="169">
        <v>0</v>
      </c>
      <c r="I2245" s="177">
        <f t="shared" si="146"/>
        <v>0</v>
      </c>
      <c r="K2245" s="141">
        <f>Tabela1[[#This Row],[Količina]]-Tabela1[[#This Row],[Cena skupaj]]</f>
        <v>18</v>
      </c>
      <c r="L2245" s="162">
        <f>IF(Tabela1[[#This Row],[Cena za enoto]]=1,Tabela1[[#This Row],[Količina]],0)</f>
        <v>0</v>
      </c>
      <c r="M2245" s="139">
        <f>Tabela1[[#This Row],[Cena za enoto]]</f>
        <v>0</v>
      </c>
      <c r="N2245" s="139">
        <f t="shared" si="144"/>
        <v>0</v>
      </c>
    </row>
    <row r="2246" spans="1:14" ht="22.5">
      <c r="A2246" s="139">
        <v>2240</v>
      </c>
      <c r="B2246" s="98"/>
      <c r="C2246" s="132">
        <f>IF(H2246&lt;&gt;"",COUNTA($H$12:H2246),"")</f>
        <v>1206</v>
      </c>
      <c r="D2246" s="15">
        <f>D2245+1</f>
        <v>9</v>
      </c>
      <c r="E2246" s="131" t="s">
        <v>1612</v>
      </c>
      <c r="F2246" s="83" t="s">
        <v>10</v>
      </c>
      <c r="G2246" s="16">
        <v>5</v>
      </c>
      <c r="H2246" s="169">
        <v>0</v>
      </c>
      <c r="I2246" s="177">
        <f t="shared" si="146"/>
        <v>0</v>
      </c>
      <c r="K2246" s="141">
        <f>Tabela1[[#This Row],[Količina]]-Tabela1[[#This Row],[Cena skupaj]]</f>
        <v>5</v>
      </c>
      <c r="L2246" s="162">
        <f>IF(Tabela1[[#This Row],[Cena za enoto]]=1,Tabela1[[#This Row],[Količina]],0)</f>
        <v>0</v>
      </c>
      <c r="M2246" s="139">
        <f>Tabela1[[#This Row],[Cena za enoto]]</f>
        <v>0</v>
      </c>
      <c r="N2246" s="139">
        <f t="shared" si="144"/>
        <v>0</v>
      </c>
    </row>
    <row r="2247" spans="1:14" s="143" customFormat="1">
      <c r="A2247" s="139">
        <v>2241</v>
      </c>
      <c r="B2247" s="98"/>
      <c r="C2247" s="132" t="str">
        <f>IF(H2247&lt;&gt;"",COUNTA($H$12:H2247),"")</f>
        <v/>
      </c>
      <c r="D2247" s="15">
        <f>D2246+1</f>
        <v>10</v>
      </c>
      <c r="E2247" s="131" t="s">
        <v>1605</v>
      </c>
      <c r="F2247" s="83"/>
      <c r="G2247" s="16"/>
      <c r="H2247" s="159"/>
      <c r="I2247" s="177"/>
      <c r="J2247" s="42"/>
      <c r="K2247" s="141">
        <f>Tabela1[[#This Row],[Količina]]-Tabela1[[#This Row],[Cena skupaj]]</f>
        <v>0</v>
      </c>
      <c r="L2247" s="162">
        <f>IF(Tabela1[[#This Row],[Cena za enoto]]=1,Tabela1[[#This Row],[Količina]],0)</f>
        <v>0</v>
      </c>
      <c r="M2247" s="139">
        <f>Tabela1[[#This Row],[Cena za enoto]]</f>
        <v>0</v>
      </c>
      <c r="N2247" s="139">
        <f t="shared" si="144"/>
        <v>0</v>
      </c>
    </row>
    <row r="2248" spans="1:14" s="147" customFormat="1" ht="33.75">
      <c r="A2248" s="145">
        <v>2242</v>
      </c>
      <c r="B2248" s="100"/>
      <c r="C2248" s="190" t="str">
        <f>IF(H2248&lt;&gt;"",COUNTA($H$12:H2248),"")</f>
        <v/>
      </c>
      <c r="D2248" s="44"/>
      <c r="E2248" s="205" t="s">
        <v>1606</v>
      </c>
      <c r="F2248" s="83" t="s">
        <v>10</v>
      </c>
      <c r="G2248" s="115">
        <v>1</v>
      </c>
      <c r="H2248" s="159"/>
      <c r="I2248" s="159"/>
      <c r="J2248" s="134"/>
      <c r="K2248" s="141"/>
      <c r="L2248" s="162">
        <f>IF(Tabela1[[#This Row],[Cena za enoto]]=1,Tabela1[[#This Row],[Količina]],0)</f>
        <v>0</v>
      </c>
      <c r="M2248" s="139">
        <f>Tabela1[[#This Row],[Cena za enoto]]</f>
        <v>0</v>
      </c>
      <c r="N2248" s="139">
        <f t="shared" si="144"/>
        <v>0</v>
      </c>
    </row>
    <row r="2249" spans="1:14" s="147" customFormat="1">
      <c r="A2249" s="145">
        <v>2243</v>
      </c>
      <c r="B2249" s="100"/>
      <c r="C2249" s="190" t="str">
        <f>IF(H2249&lt;&gt;"",COUNTA($H$12:H2249),"")</f>
        <v/>
      </c>
      <c r="D2249" s="44"/>
      <c r="E2249" s="205" t="s">
        <v>1607</v>
      </c>
      <c r="F2249" s="83" t="s">
        <v>10</v>
      </c>
      <c r="G2249" s="115">
        <v>1</v>
      </c>
      <c r="H2249" s="159"/>
      <c r="I2249" s="159"/>
      <c r="J2249" s="134"/>
      <c r="K2249" s="141"/>
      <c r="L2249" s="162">
        <f>IF(Tabela1[[#This Row],[Cena za enoto]]=1,Tabela1[[#This Row],[Količina]],0)</f>
        <v>0</v>
      </c>
      <c r="M2249" s="139">
        <f>Tabela1[[#This Row],[Cena za enoto]]</f>
        <v>0</v>
      </c>
      <c r="N2249" s="139">
        <f t="shared" si="144"/>
        <v>0</v>
      </c>
    </row>
    <row r="2250" spans="1:14" s="147" customFormat="1">
      <c r="A2250" s="145">
        <v>2244</v>
      </c>
      <c r="B2250" s="100"/>
      <c r="C2250" s="190" t="str">
        <f>IF(H2250&lt;&gt;"",COUNTA($H$12:H2250),"")</f>
        <v/>
      </c>
      <c r="D2250" s="44"/>
      <c r="E2250" s="205" t="s">
        <v>1321</v>
      </c>
      <c r="F2250" s="83" t="s">
        <v>10</v>
      </c>
      <c r="G2250" s="115">
        <v>3</v>
      </c>
      <c r="H2250" s="159"/>
      <c r="I2250" s="159"/>
      <c r="J2250" s="134"/>
      <c r="K2250" s="141"/>
      <c r="L2250" s="162">
        <f>IF(Tabela1[[#This Row],[Cena za enoto]]=1,Tabela1[[#This Row],[Količina]],0)</f>
        <v>0</v>
      </c>
      <c r="M2250" s="139">
        <f>Tabela1[[#This Row],[Cena za enoto]]</f>
        <v>0</v>
      </c>
      <c r="N2250" s="139">
        <f t="shared" si="144"/>
        <v>0</v>
      </c>
    </row>
    <row r="2251" spans="1:14" s="147" customFormat="1">
      <c r="A2251" s="145">
        <v>2245</v>
      </c>
      <c r="B2251" s="100"/>
      <c r="C2251" s="190" t="str">
        <f>IF(H2251&lt;&gt;"",COUNTA($H$12:H2251),"")</f>
        <v/>
      </c>
      <c r="D2251" s="44"/>
      <c r="E2251" s="205" t="s">
        <v>1322</v>
      </c>
      <c r="F2251" s="83" t="s">
        <v>10</v>
      </c>
      <c r="G2251" s="115">
        <v>6</v>
      </c>
      <c r="H2251" s="159"/>
      <c r="I2251" s="159"/>
      <c r="J2251" s="134"/>
      <c r="K2251" s="141"/>
      <c r="L2251" s="162">
        <f>IF(Tabela1[[#This Row],[Cena za enoto]]=1,Tabela1[[#This Row],[Količina]],0)</f>
        <v>0</v>
      </c>
      <c r="M2251" s="139">
        <f>Tabela1[[#This Row],[Cena za enoto]]</f>
        <v>0</v>
      </c>
      <c r="N2251" s="139">
        <f t="shared" si="144"/>
        <v>0</v>
      </c>
    </row>
    <row r="2252" spans="1:14" s="147" customFormat="1">
      <c r="A2252" s="145">
        <v>2246</v>
      </c>
      <c r="B2252" s="100"/>
      <c r="C2252" s="190" t="str">
        <f>IF(H2252&lt;&gt;"",COUNTA($H$12:H2252),"")</f>
        <v/>
      </c>
      <c r="D2252" s="44"/>
      <c r="E2252" s="205" t="s">
        <v>1323</v>
      </c>
      <c r="F2252" s="83" t="s">
        <v>10</v>
      </c>
      <c r="G2252" s="115">
        <v>2</v>
      </c>
      <c r="H2252" s="159"/>
      <c r="I2252" s="159"/>
      <c r="J2252" s="134"/>
      <c r="K2252" s="141"/>
      <c r="L2252" s="162">
        <f>IF(Tabela1[[#This Row],[Cena za enoto]]=1,Tabela1[[#This Row],[Količina]],0)</f>
        <v>0</v>
      </c>
      <c r="M2252" s="139">
        <f>Tabela1[[#This Row],[Cena za enoto]]</f>
        <v>0</v>
      </c>
      <c r="N2252" s="139">
        <f t="shared" si="144"/>
        <v>0</v>
      </c>
    </row>
    <row r="2253" spans="1:14" s="147" customFormat="1">
      <c r="A2253" s="145">
        <v>2247</v>
      </c>
      <c r="B2253" s="100"/>
      <c r="C2253" s="190" t="str">
        <f>IF(H2253&lt;&gt;"",COUNTA($H$12:H2253),"")</f>
        <v/>
      </c>
      <c r="D2253" s="44"/>
      <c r="E2253" s="205" t="s">
        <v>1324</v>
      </c>
      <c r="F2253" s="83" t="s">
        <v>10</v>
      </c>
      <c r="G2253" s="115">
        <v>3</v>
      </c>
      <c r="H2253" s="159"/>
      <c r="I2253" s="159"/>
      <c r="J2253" s="134"/>
      <c r="K2253" s="141"/>
      <c r="L2253" s="162">
        <f>IF(Tabela1[[#This Row],[Cena za enoto]]=1,Tabela1[[#This Row],[Količina]],0)</f>
        <v>0</v>
      </c>
      <c r="M2253" s="139">
        <f>Tabela1[[#This Row],[Cena za enoto]]</f>
        <v>0</v>
      </c>
      <c r="N2253" s="139">
        <f t="shared" si="144"/>
        <v>0</v>
      </c>
    </row>
    <row r="2254" spans="1:14" s="147" customFormat="1">
      <c r="A2254" s="145">
        <v>2248</v>
      </c>
      <c r="B2254" s="100"/>
      <c r="C2254" s="190" t="str">
        <f>IF(H2254&lt;&gt;"",COUNTA($H$12:H2254),"")</f>
        <v/>
      </c>
      <c r="D2254" s="44"/>
      <c r="E2254" s="205" t="s">
        <v>1325</v>
      </c>
      <c r="F2254" s="83" t="s">
        <v>10</v>
      </c>
      <c r="G2254" s="115">
        <v>1</v>
      </c>
      <c r="H2254" s="159"/>
      <c r="I2254" s="159"/>
      <c r="J2254" s="134"/>
      <c r="K2254" s="141"/>
      <c r="L2254" s="162">
        <f>IF(Tabela1[[#This Row],[Cena za enoto]]=1,Tabela1[[#This Row],[Količina]],0)</f>
        <v>0</v>
      </c>
      <c r="M2254" s="139">
        <f>Tabela1[[#This Row],[Cena za enoto]]</f>
        <v>0</v>
      </c>
      <c r="N2254" s="139">
        <f t="shared" ref="N2254:N2317" si="147">L2254*M2254</f>
        <v>0</v>
      </c>
    </row>
    <row r="2255" spans="1:14" s="147" customFormat="1">
      <c r="A2255" s="145">
        <v>2249</v>
      </c>
      <c r="B2255" s="100"/>
      <c r="C2255" s="190" t="str">
        <f>IF(H2255&lt;&gt;"",COUNTA($H$12:H2255),"")</f>
        <v/>
      </c>
      <c r="D2255" s="44"/>
      <c r="E2255" s="205" t="s">
        <v>1326</v>
      </c>
      <c r="F2255" s="83" t="s">
        <v>10</v>
      </c>
      <c r="G2255" s="115">
        <v>10</v>
      </c>
      <c r="H2255" s="159"/>
      <c r="I2255" s="159"/>
      <c r="J2255" s="134"/>
      <c r="K2255" s="141"/>
      <c r="L2255" s="162">
        <f>IF(Tabela1[[#This Row],[Cena za enoto]]=1,Tabela1[[#This Row],[Količina]],0)</f>
        <v>0</v>
      </c>
      <c r="M2255" s="139">
        <f>Tabela1[[#This Row],[Cena za enoto]]</f>
        <v>0</v>
      </c>
      <c r="N2255" s="139">
        <f t="shared" si="147"/>
        <v>0</v>
      </c>
    </row>
    <row r="2256" spans="1:14" s="147" customFormat="1">
      <c r="A2256" s="145">
        <v>2250</v>
      </c>
      <c r="B2256" s="100"/>
      <c r="C2256" s="190" t="str">
        <f>IF(H2256&lt;&gt;"",COUNTA($H$12:H2256),"")</f>
        <v/>
      </c>
      <c r="D2256" s="44"/>
      <c r="E2256" s="205" t="s">
        <v>1327</v>
      </c>
      <c r="F2256" s="83" t="s">
        <v>10</v>
      </c>
      <c r="G2256" s="115">
        <v>2</v>
      </c>
      <c r="H2256" s="159"/>
      <c r="I2256" s="159"/>
      <c r="J2256" s="134"/>
      <c r="K2256" s="141"/>
      <c r="L2256" s="162">
        <f>IF(Tabela1[[#This Row],[Cena za enoto]]=1,Tabela1[[#This Row],[Količina]],0)</f>
        <v>0</v>
      </c>
      <c r="M2256" s="139">
        <f>Tabela1[[#This Row],[Cena za enoto]]</f>
        <v>0</v>
      </c>
      <c r="N2256" s="139">
        <f t="shared" si="147"/>
        <v>0</v>
      </c>
    </row>
    <row r="2257" spans="1:14" s="147" customFormat="1">
      <c r="A2257" s="145">
        <v>2251</v>
      </c>
      <c r="B2257" s="100"/>
      <c r="C2257" s="190" t="str">
        <f>IF(H2257&lt;&gt;"",COUNTA($H$12:H2257),"")</f>
        <v/>
      </c>
      <c r="D2257" s="44"/>
      <c r="E2257" s="205" t="s">
        <v>1328</v>
      </c>
      <c r="F2257" s="83" t="s">
        <v>10</v>
      </c>
      <c r="G2257" s="115">
        <v>4</v>
      </c>
      <c r="H2257" s="159"/>
      <c r="I2257" s="159"/>
      <c r="J2257" s="134"/>
      <c r="K2257" s="141"/>
      <c r="L2257" s="162">
        <f>IF(Tabela1[[#This Row],[Cena za enoto]]=1,Tabela1[[#This Row],[Količina]],0)</f>
        <v>0</v>
      </c>
      <c r="M2257" s="139">
        <f>Tabela1[[#This Row],[Cena za enoto]]</f>
        <v>0</v>
      </c>
      <c r="N2257" s="139">
        <f t="shared" si="147"/>
        <v>0</v>
      </c>
    </row>
    <row r="2258" spans="1:14" s="147" customFormat="1">
      <c r="A2258" s="145">
        <v>2252</v>
      </c>
      <c r="B2258" s="100"/>
      <c r="C2258" s="190" t="str">
        <f>IF(H2258&lt;&gt;"",COUNTA($H$12:H2258),"")</f>
        <v/>
      </c>
      <c r="D2258" s="44"/>
      <c r="E2258" s="205" t="s">
        <v>1330</v>
      </c>
      <c r="F2258" s="83" t="s">
        <v>10</v>
      </c>
      <c r="G2258" s="115">
        <v>1</v>
      </c>
      <c r="H2258" s="159"/>
      <c r="I2258" s="159"/>
      <c r="J2258" s="134"/>
      <c r="K2258" s="141"/>
      <c r="L2258" s="162">
        <f>IF(Tabela1[[#This Row],[Cena za enoto]]=1,Tabela1[[#This Row],[Količina]],0)</f>
        <v>0</v>
      </c>
      <c r="M2258" s="139">
        <f>Tabela1[[#This Row],[Cena za enoto]]</f>
        <v>0</v>
      </c>
      <c r="N2258" s="139">
        <f t="shared" si="147"/>
        <v>0</v>
      </c>
    </row>
    <row r="2259" spans="1:14" s="147" customFormat="1">
      <c r="A2259" s="145">
        <v>2253</v>
      </c>
      <c r="B2259" s="100"/>
      <c r="C2259" s="190" t="str">
        <f>IF(H2259&lt;&gt;"",COUNTA($H$12:H2259),"")</f>
        <v/>
      </c>
      <c r="D2259" s="44"/>
      <c r="E2259" s="205" t="s">
        <v>142</v>
      </c>
      <c r="F2259" s="83" t="s">
        <v>10</v>
      </c>
      <c r="G2259" s="115">
        <v>1</v>
      </c>
      <c r="H2259" s="159"/>
      <c r="I2259" s="159"/>
      <c r="J2259" s="134"/>
      <c r="K2259" s="141"/>
      <c r="L2259" s="162">
        <f>IF(Tabela1[[#This Row],[Cena za enoto]]=1,Tabela1[[#This Row],[Količina]],0)</f>
        <v>0</v>
      </c>
      <c r="M2259" s="139">
        <f>Tabela1[[#This Row],[Cena za enoto]]</f>
        <v>0</v>
      </c>
      <c r="N2259" s="139">
        <f t="shared" si="147"/>
        <v>0</v>
      </c>
    </row>
    <row r="2260" spans="1:14" s="147" customFormat="1">
      <c r="A2260" s="145">
        <v>2254</v>
      </c>
      <c r="B2260" s="100"/>
      <c r="C2260" s="190" t="str">
        <f>IF(H2260&lt;&gt;"",COUNTA($H$12:H2260),"")</f>
        <v/>
      </c>
      <c r="D2260" s="44"/>
      <c r="E2260" s="205" t="s">
        <v>180</v>
      </c>
      <c r="F2260" s="83" t="s">
        <v>10</v>
      </c>
      <c r="G2260" s="115">
        <v>1</v>
      </c>
      <c r="H2260" s="159"/>
      <c r="I2260" s="159"/>
      <c r="J2260" s="134"/>
      <c r="K2260" s="141"/>
      <c r="L2260" s="162">
        <f>IF(Tabela1[[#This Row],[Cena za enoto]]=1,Tabela1[[#This Row],[Količina]],0)</f>
        <v>0</v>
      </c>
      <c r="M2260" s="139">
        <f>Tabela1[[#This Row],[Cena za enoto]]</f>
        <v>0</v>
      </c>
      <c r="N2260" s="139">
        <f t="shared" si="147"/>
        <v>0</v>
      </c>
    </row>
    <row r="2261" spans="1:14" s="147" customFormat="1">
      <c r="A2261" s="145">
        <v>2255</v>
      </c>
      <c r="B2261" s="100"/>
      <c r="C2261" s="190" t="str">
        <f>IF(H2261&lt;&gt;"",COUNTA($H$12:H2261),"")</f>
        <v/>
      </c>
      <c r="D2261" s="44"/>
      <c r="E2261" s="205" t="s">
        <v>1272</v>
      </c>
      <c r="F2261" s="83" t="s">
        <v>10</v>
      </c>
      <c r="G2261" s="115">
        <v>1</v>
      </c>
      <c r="H2261" s="159"/>
      <c r="I2261" s="159"/>
      <c r="J2261" s="134"/>
      <c r="K2261" s="141"/>
      <c r="L2261" s="162">
        <f>IF(Tabela1[[#This Row],[Cena za enoto]]=1,Tabela1[[#This Row],[Količina]],0)</f>
        <v>0</v>
      </c>
      <c r="M2261" s="139">
        <f>Tabela1[[#This Row],[Cena za enoto]]</f>
        <v>0</v>
      </c>
      <c r="N2261" s="139">
        <f t="shared" si="147"/>
        <v>0</v>
      </c>
    </row>
    <row r="2262" spans="1:14" s="147" customFormat="1">
      <c r="A2262" s="145">
        <v>2256</v>
      </c>
      <c r="B2262" s="100"/>
      <c r="C2262" s="190" t="str">
        <f>IF(H2262&lt;&gt;"",COUNTA($H$12:H2262),"")</f>
        <v/>
      </c>
      <c r="D2262" s="44"/>
      <c r="E2262" s="205" t="s">
        <v>1271</v>
      </c>
      <c r="F2262" s="83" t="s">
        <v>10</v>
      </c>
      <c r="G2262" s="115">
        <v>2</v>
      </c>
      <c r="H2262" s="159"/>
      <c r="I2262" s="159"/>
      <c r="J2262" s="134"/>
      <c r="K2262" s="141"/>
      <c r="L2262" s="162">
        <f>IF(Tabela1[[#This Row],[Cena za enoto]]=1,Tabela1[[#This Row],[Količina]],0)</f>
        <v>0</v>
      </c>
      <c r="M2262" s="139">
        <f>Tabela1[[#This Row],[Cena za enoto]]</f>
        <v>0</v>
      </c>
      <c r="N2262" s="139">
        <f t="shared" si="147"/>
        <v>0</v>
      </c>
    </row>
    <row r="2263" spans="1:14" s="147" customFormat="1">
      <c r="A2263" s="145">
        <v>2257</v>
      </c>
      <c r="B2263" s="100"/>
      <c r="C2263" s="190" t="str">
        <f>IF(H2263&lt;&gt;"",COUNTA($H$12:H2263),"")</f>
        <v/>
      </c>
      <c r="D2263" s="44"/>
      <c r="E2263" s="205" t="s">
        <v>1332</v>
      </c>
      <c r="F2263" s="83" t="s">
        <v>10</v>
      </c>
      <c r="G2263" s="115">
        <v>3</v>
      </c>
      <c r="H2263" s="159"/>
      <c r="I2263" s="159"/>
      <c r="J2263" s="134"/>
      <c r="K2263" s="141"/>
      <c r="L2263" s="162">
        <f>IF(Tabela1[[#This Row],[Cena za enoto]]=1,Tabela1[[#This Row],[Količina]],0)</f>
        <v>0</v>
      </c>
      <c r="M2263" s="139">
        <f>Tabela1[[#This Row],[Cena za enoto]]</f>
        <v>0</v>
      </c>
      <c r="N2263" s="139">
        <f t="shared" si="147"/>
        <v>0</v>
      </c>
    </row>
    <row r="2264" spans="1:14" s="147" customFormat="1">
      <c r="A2264" s="145">
        <v>2258</v>
      </c>
      <c r="B2264" s="100"/>
      <c r="C2264" s="190" t="str">
        <f>IF(H2264&lt;&gt;"",COUNTA($H$12:H2264),"")</f>
        <v/>
      </c>
      <c r="D2264" s="44"/>
      <c r="E2264" s="205" t="s">
        <v>1333</v>
      </c>
      <c r="F2264" s="83" t="s">
        <v>10</v>
      </c>
      <c r="G2264" s="115">
        <v>1</v>
      </c>
      <c r="H2264" s="159"/>
      <c r="I2264" s="159"/>
      <c r="J2264" s="134"/>
      <c r="K2264" s="141"/>
      <c r="L2264" s="162">
        <f>IF(Tabela1[[#This Row],[Cena za enoto]]=1,Tabela1[[#This Row],[Količina]],0)</f>
        <v>0</v>
      </c>
      <c r="M2264" s="139">
        <f>Tabela1[[#This Row],[Cena za enoto]]</f>
        <v>0</v>
      </c>
      <c r="N2264" s="139">
        <f t="shared" si="147"/>
        <v>0</v>
      </c>
    </row>
    <row r="2265" spans="1:14" s="147" customFormat="1">
      <c r="A2265" s="145">
        <v>2259</v>
      </c>
      <c r="B2265" s="100"/>
      <c r="C2265" s="190" t="str">
        <f>IF(H2265&lt;&gt;"",COUNTA($H$12:H2265),"")</f>
        <v/>
      </c>
      <c r="D2265" s="44"/>
      <c r="E2265" s="205" t="s">
        <v>141</v>
      </c>
      <c r="F2265" s="83" t="s">
        <v>10</v>
      </c>
      <c r="G2265" s="115">
        <v>1</v>
      </c>
      <c r="H2265" s="159"/>
      <c r="I2265" s="159"/>
      <c r="J2265" s="134"/>
      <c r="K2265" s="141"/>
      <c r="L2265" s="162">
        <f>IF(Tabela1[[#This Row],[Cena za enoto]]=1,Tabela1[[#This Row],[Količina]],0)</f>
        <v>0</v>
      </c>
      <c r="M2265" s="139">
        <f>Tabela1[[#This Row],[Cena za enoto]]</f>
        <v>0</v>
      </c>
      <c r="N2265" s="139">
        <f t="shared" si="147"/>
        <v>0</v>
      </c>
    </row>
    <row r="2266" spans="1:14" s="147" customFormat="1">
      <c r="A2266" s="145">
        <v>2260</v>
      </c>
      <c r="B2266" s="100"/>
      <c r="C2266" s="190" t="str">
        <f>IF(H2266&lt;&gt;"",COUNTA($H$12:H2266),"")</f>
        <v/>
      </c>
      <c r="D2266" s="44"/>
      <c r="E2266" s="205" t="s">
        <v>1334</v>
      </c>
      <c r="F2266" s="83" t="s">
        <v>10</v>
      </c>
      <c r="G2266" s="115">
        <v>2</v>
      </c>
      <c r="H2266" s="159"/>
      <c r="I2266" s="159"/>
      <c r="J2266" s="134"/>
      <c r="K2266" s="141"/>
      <c r="L2266" s="162">
        <f>IF(Tabela1[[#This Row],[Cena za enoto]]=1,Tabela1[[#This Row],[Količina]],0)</f>
        <v>0</v>
      </c>
      <c r="M2266" s="139">
        <f>Tabela1[[#This Row],[Cena za enoto]]</f>
        <v>0</v>
      </c>
      <c r="N2266" s="139">
        <f t="shared" si="147"/>
        <v>0</v>
      </c>
    </row>
    <row r="2267" spans="1:14" s="147" customFormat="1">
      <c r="A2267" s="145">
        <v>2261</v>
      </c>
      <c r="B2267" s="100"/>
      <c r="C2267" s="190" t="str">
        <f>IF(H2267&lt;&gt;"",COUNTA($H$12:H2267),"")</f>
        <v/>
      </c>
      <c r="D2267" s="44"/>
      <c r="E2267" s="205" t="s">
        <v>1335</v>
      </c>
      <c r="F2267" s="83" t="s">
        <v>10</v>
      </c>
      <c r="G2267" s="115">
        <v>1</v>
      </c>
      <c r="H2267" s="159"/>
      <c r="I2267" s="159"/>
      <c r="J2267" s="134"/>
      <c r="K2267" s="141"/>
      <c r="L2267" s="162">
        <f>IF(Tabela1[[#This Row],[Cena za enoto]]=1,Tabela1[[#This Row],[Količina]],0)</f>
        <v>0</v>
      </c>
      <c r="M2267" s="139">
        <f>Tabela1[[#This Row],[Cena za enoto]]</f>
        <v>0</v>
      </c>
      <c r="N2267" s="139">
        <f t="shared" si="147"/>
        <v>0</v>
      </c>
    </row>
    <row r="2268" spans="1:14" s="147" customFormat="1">
      <c r="A2268" s="145">
        <v>2262</v>
      </c>
      <c r="B2268" s="100"/>
      <c r="C2268" s="190" t="str">
        <f>IF(H2268&lt;&gt;"",COUNTA($H$12:H2268),"")</f>
        <v/>
      </c>
      <c r="D2268" s="44"/>
      <c r="E2268" s="205" t="s">
        <v>1608</v>
      </c>
      <c r="F2268" s="83" t="s">
        <v>10</v>
      </c>
      <c r="G2268" s="115">
        <v>4</v>
      </c>
      <c r="H2268" s="159"/>
      <c r="I2268" s="159"/>
      <c r="J2268" s="134"/>
      <c r="K2268" s="141"/>
      <c r="L2268" s="162">
        <f>IF(Tabela1[[#This Row],[Cena za enoto]]=1,Tabela1[[#This Row],[Količina]],0)</f>
        <v>0</v>
      </c>
      <c r="M2268" s="139">
        <f>Tabela1[[#This Row],[Cena za enoto]]</f>
        <v>0</v>
      </c>
      <c r="N2268" s="139">
        <f t="shared" si="147"/>
        <v>0</v>
      </c>
    </row>
    <row r="2269" spans="1:14" s="147" customFormat="1">
      <c r="A2269" s="145">
        <v>2263</v>
      </c>
      <c r="B2269" s="100"/>
      <c r="C2269" s="190" t="str">
        <f>IF(H2269&lt;&gt;"",COUNTA($H$12:H2269),"")</f>
        <v/>
      </c>
      <c r="D2269" s="44"/>
      <c r="E2269" s="205" t="s">
        <v>143</v>
      </c>
      <c r="F2269" s="83" t="s">
        <v>10</v>
      </c>
      <c r="G2269" s="115">
        <v>8</v>
      </c>
      <c r="H2269" s="159"/>
      <c r="I2269" s="159"/>
      <c r="J2269" s="134"/>
      <c r="K2269" s="141"/>
      <c r="L2269" s="162">
        <f>IF(Tabela1[[#This Row],[Cena za enoto]]=1,Tabela1[[#This Row],[Količina]],0)</f>
        <v>0</v>
      </c>
      <c r="M2269" s="139">
        <f>Tabela1[[#This Row],[Cena za enoto]]</f>
        <v>0</v>
      </c>
      <c r="N2269" s="139">
        <f t="shared" si="147"/>
        <v>0</v>
      </c>
    </row>
    <row r="2270" spans="1:14" s="147" customFormat="1">
      <c r="A2270" s="145">
        <v>2264</v>
      </c>
      <c r="B2270" s="100"/>
      <c r="C2270" s="190" t="str">
        <f>IF(H2270&lt;&gt;"",COUNTA($H$12:H2270),"")</f>
        <v/>
      </c>
      <c r="D2270" s="44"/>
      <c r="E2270" s="205" t="s">
        <v>144</v>
      </c>
      <c r="F2270" s="83" t="s">
        <v>10</v>
      </c>
      <c r="G2270" s="115">
        <v>70</v>
      </c>
      <c r="H2270" s="159"/>
      <c r="I2270" s="159"/>
      <c r="J2270" s="134"/>
      <c r="K2270" s="141"/>
      <c r="L2270" s="162">
        <f>IF(Tabela1[[#This Row],[Cena za enoto]]=1,Tabela1[[#This Row],[Količina]],0)</f>
        <v>0</v>
      </c>
      <c r="M2270" s="139">
        <f>Tabela1[[#This Row],[Cena za enoto]]</f>
        <v>0</v>
      </c>
      <c r="N2270" s="139">
        <f t="shared" si="147"/>
        <v>0</v>
      </c>
    </row>
    <row r="2271" spans="1:14" s="143" customFormat="1">
      <c r="A2271" s="139">
        <v>2265</v>
      </c>
      <c r="B2271" s="98"/>
      <c r="C2271" s="132" t="str">
        <f>IF(H2271&lt;&gt;"",COUNTA($H$12:H2271),"")</f>
        <v/>
      </c>
      <c r="D2271" s="15"/>
      <c r="E2271" s="131" t="s">
        <v>145</v>
      </c>
      <c r="F2271" s="83"/>
      <c r="G2271" s="16"/>
      <c r="H2271" s="159"/>
      <c r="I2271" s="177"/>
      <c r="J2271" s="42"/>
      <c r="K2271" s="141">
        <f>Tabela1[[#This Row],[Količina]]-Tabela1[[#This Row],[Cena skupaj]]</f>
        <v>0</v>
      </c>
      <c r="L2271" s="162">
        <f>IF(Tabela1[[#This Row],[Cena za enoto]]=1,Tabela1[[#This Row],[Količina]],0)</f>
        <v>0</v>
      </c>
      <c r="M2271" s="139">
        <f>Tabela1[[#This Row],[Cena za enoto]]</f>
        <v>0</v>
      </c>
      <c r="N2271" s="139">
        <f t="shared" si="147"/>
        <v>0</v>
      </c>
    </row>
    <row r="2272" spans="1:14" s="143" customFormat="1">
      <c r="A2272" s="139">
        <v>2266</v>
      </c>
      <c r="B2272" s="98"/>
      <c r="C2272" s="132" t="str">
        <f>IF(H2272&lt;&gt;"",COUNTA($H$12:H2272),"")</f>
        <v/>
      </c>
      <c r="D2272" s="15"/>
      <c r="E2272" s="131" t="s">
        <v>146</v>
      </c>
      <c r="F2272" s="83"/>
      <c r="G2272" s="16"/>
      <c r="H2272" s="159"/>
      <c r="I2272" s="177"/>
      <c r="J2272" s="42"/>
      <c r="K2272" s="141">
        <f>Tabela1[[#This Row],[Količina]]-Tabela1[[#This Row],[Cena skupaj]]</f>
        <v>0</v>
      </c>
      <c r="L2272" s="162">
        <f>IF(Tabela1[[#This Row],[Cena za enoto]]=1,Tabela1[[#This Row],[Količina]],0)</f>
        <v>0</v>
      </c>
      <c r="M2272" s="139">
        <f>Tabela1[[#This Row],[Cena za enoto]]</f>
        <v>0</v>
      </c>
      <c r="N2272" s="139">
        <f t="shared" si="147"/>
        <v>0</v>
      </c>
    </row>
    <row r="2273" spans="1:14" s="143" customFormat="1">
      <c r="A2273" s="139">
        <v>2267</v>
      </c>
      <c r="B2273" s="98"/>
      <c r="C2273" s="132" t="str">
        <f>IF(H2273&lt;&gt;"",COUNTA($H$12:H2273),"")</f>
        <v/>
      </c>
      <c r="D2273" s="15"/>
      <c r="E2273" s="131" t="s">
        <v>147</v>
      </c>
      <c r="F2273" s="83"/>
      <c r="G2273" s="16"/>
      <c r="H2273" s="159"/>
      <c r="I2273" s="177"/>
      <c r="J2273" s="42"/>
      <c r="K2273" s="141">
        <f>Tabela1[[#This Row],[Količina]]-Tabela1[[#This Row],[Cena skupaj]]</f>
        <v>0</v>
      </c>
      <c r="L2273" s="162">
        <f>IF(Tabela1[[#This Row],[Cena za enoto]]=1,Tabela1[[#This Row],[Količina]],0)</f>
        <v>0</v>
      </c>
      <c r="M2273" s="139">
        <f>Tabela1[[#This Row],[Cena za enoto]]</f>
        <v>0</v>
      </c>
      <c r="N2273" s="139">
        <f t="shared" si="147"/>
        <v>0</v>
      </c>
    </row>
    <row r="2274" spans="1:14" s="143" customFormat="1">
      <c r="A2274" s="139">
        <v>2268</v>
      </c>
      <c r="B2274" s="98"/>
      <c r="C2274" s="132">
        <f>IF(H2274&lt;&gt;"",COUNTA($H$12:H2274),"")</f>
        <v>1207</v>
      </c>
      <c r="D2274" s="15"/>
      <c r="E2274" s="131" t="s">
        <v>1306</v>
      </c>
      <c r="F2274" s="83" t="s">
        <v>10</v>
      </c>
      <c r="G2274" s="16">
        <v>1</v>
      </c>
      <c r="H2274" s="169">
        <v>0</v>
      </c>
      <c r="I2274" s="177">
        <f>IF(ISNUMBER(G2274),ROUND(G2274*H2274,2),"")</f>
        <v>0</v>
      </c>
      <c r="J2274" s="42"/>
      <c r="K2274" s="141">
        <f>Tabela1[[#This Row],[Količina]]-Tabela1[[#This Row],[Cena skupaj]]</f>
        <v>1</v>
      </c>
      <c r="L2274" s="162">
        <f>IF(Tabela1[[#This Row],[Cena za enoto]]=1,Tabela1[[#This Row],[Količina]],0)</f>
        <v>0</v>
      </c>
      <c r="M2274" s="139">
        <f>Tabela1[[#This Row],[Cena za enoto]]</f>
        <v>0</v>
      </c>
      <c r="N2274" s="139">
        <f t="shared" si="147"/>
        <v>0</v>
      </c>
    </row>
    <row r="2275" spans="1:14" ht="22.5">
      <c r="A2275" s="139">
        <v>2269</v>
      </c>
      <c r="B2275" s="98"/>
      <c r="C2275" s="132">
        <f>IF(H2275&lt;&gt;"",COUNTA($H$12:H2275),"")</f>
        <v>1208</v>
      </c>
      <c r="D2275" s="15">
        <f>D2247+1</f>
        <v>11</v>
      </c>
      <c r="E2275" s="131" t="s">
        <v>1609</v>
      </c>
      <c r="F2275" s="83" t="s">
        <v>14</v>
      </c>
      <c r="G2275" s="16">
        <v>48</v>
      </c>
      <c r="H2275" s="169">
        <v>0</v>
      </c>
      <c r="I2275" s="177">
        <f>IF(ISNUMBER(G2275),ROUND(G2275*H2275,2),"")</f>
        <v>0</v>
      </c>
      <c r="K2275" s="141">
        <f>Tabela1[[#This Row],[Količina]]-Tabela1[[#This Row],[Cena skupaj]]</f>
        <v>48</v>
      </c>
      <c r="L2275" s="162">
        <f>IF(Tabela1[[#This Row],[Cena za enoto]]=1,Tabela1[[#This Row],[Količina]],0)</f>
        <v>0</v>
      </c>
      <c r="M2275" s="139">
        <f>Tabela1[[#This Row],[Cena za enoto]]</f>
        <v>0</v>
      </c>
      <c r="N2275" s="139">
        <f t="shared" si="147"/>
        <v>0</v>
      </c>
    </row>
    <row r="2276" spans="1:14">
      <c r="A2276" s="139">
        <v>2270</v>
      </c>
      <c r="B2276" s="98"/>
      <c r="C2276" s="132">
        <f>IF(H2276&lt;&gt;"",COUNTA($H$12:H2276),"")</f>
        <v>1209</v>
      </c>
      <c r="D2276" s="15">
        <f>D2275+1</f>
        <v>12</v>
      </c>
      <c r="E2276" s="131" t="s">
        <v>187</v>
      </c>
      <c r="F2276" s="83" t="s">
        <v>10</v>
      </c>
      <c r="G2276" s="16">
        <v>1</v>
      </c>
      <c r="H2276" s="169">
        <v>0</v>
      </c>
      <c r="I2276" s="177">
        <f>IF(ISNUMBER(G2276),ROUND(G2276*H2276,2),"")</f>
        <v>0</v>
      </c>
      <c r="K2276" s="141">
        <f>Tabela1[[#This Row],[Količina]]-Tabela1[[#This Row],[Cena skupaj]]</f>
        <v>1</v>
      </c>
      <c r="L2276" s="162">
        <f>IF(Tabela1[[#This Row],[Cena za enoto]]=1,Tabela1[[#This Row],[Količina]],0)</f>
        <v>0</v>
      </c>
      <c r="M2276" s="139">
        <f>Tabela1[[#This Row],[Cena za enoto]]</f>
        <v>0</v>
      </c>
      <c r="N2276" s="139">
        <f t="shared" si="147"/>
        <v>0</v>
      </c>
    </row>
    <row r="2277" spans="1:14" ht="33.75">
      <c r="A2277" s="139">
        <v>2271</v>
      </c>
      <c r="B2277" s="98"/>
      <c r="C2277" s="132">
        <f>IF(H2277&lt;&gt;"",COUNTA($H$12:H2277),"")</f>
        <v>1210</v>
      </c>
      <c r="D2277" s="15">
        <f>D2276+1</f>
        <v>13</v>
      </c>
      <c r="E2277" s="131" t="s">
        <v>186</v>
      </c>
      <c r="F2277" s="83" t="s">
        <v>10</v>
      </c>
      <c r="G2277" s="16">
        <v>1</v>
      </c>
      <c r="H2277" s="169">
        <v>0</v>
      </c>
      <c r="I2277" s="177">
        <f>IF(ISNUMBER(G2277),ROUND(G2277*H2277,2),"")</f>
        <v>0</v>
      </c>
      <c r="K2277" s="141">
        <f>Tabela1[[#This Row],[Količina]]-Tabela1[[#This Row],[Cena skupaj]]</f>
        <v>1</v>
      </c>
      <c r="L2277" s="162">
        <f>IF(Tabela1[[#This Row],[Cena za enoto]]=1,Tabela1[[#This Row],[Količina]],0)</f>
        <v>0</v>
      </c>
      <c r="M2277" s="139">
        <f>Tabela1[[#This Row],[Cena za enoto]]</f>
        <v>0</v>
      </c>
      <c r="N2277" s="139">
        <f t="shared" si="147"/>
        <v>0</v>
      </c>
    </row>
    <row r="2278" spans="1:14">
      <c r="A2278" s="139">
        <v>2272</v>
      </c>
      <c r="B2278" s="98"/>
      <c r="C2278" s="132">
        <f>IF(H2278&lt;&gt;"",COUNTA($H$12:H2278),"")</f>
        <v>1211</v>
      </c>
      <c r="D2278" s="44">
        <f>D2277+1</f>
        <v>14</v>
      </c>
      <c r="E2278" s="206" t="s">
        <v>3277</v>
      </c>
      <c r="F2278" s="83" t="s">
        <v>5</v>
      </c>
      <c r="G2278" s="82">
        <v>1</v>
      </c>
      <c r="H2278" s="169">
        <v>0</v>
      </c>
      <c r="I2278" s="201">
        <f>IF(ISNUMBER(G2278),ROUND(G2278*H2278,2),"")</f>
        <v>0</v>
      </c>
      <c r="K2278" s="141">
        <f>Tabela1[[#This Row],[Količina]]-Tabela1[[#This Row],[Cena skupaj]]</f>
        <v>1</v>
      </c>
      <c r="L2278" s="162">
        <f>IF(Tabela1[[#This Row],[Cena za enoto]]=1,Tabela1[[#This Row],[Količina]],0)</f>
        <v>0</v>
      </c>
      <c r="M2278" s="139">
        <f>Tabela1[[#This Row],[Cena za enoto]]</f>
        <v>0</v>
      </c>
      <c r="N2278" s="139">
        <f t="shared" si="147"/>
        <v>0</v>
      </c>
    </row>
    <row r="2279" spans="1:14">
      <c r="A2279" s="139">
        <v>2273</v>
      </c>
      <c r="B2279" s="96">
        <v>1</v>
      </c>
      <c r="C2279" s="202" t="str">
        <f>IF(H2279&lt;&gt;"",COUNTA($H$12:H2279),"")</f>
        <v/>
      </c>
      <c r="D2279" s="12"/>
      <c r="E2279" s="183" t="s">
        <v>1749</v>
      </c>
      <c r="F2279" s="184"/>
      <c r="G2279" s="35"/>
      <c r="H2279" s="156"/>
      <c r="I2279" s="185">
        <f>I2280+I2645+I2796</f>
        <v>0</v>
      </c>
      <c r="J2279" s="55"/>
      <c r="K2279" s="141">
        <f>Tabela1[[#This Row],[Količina]]-Tabela1[[#This Row],[Cena skupaj]]</f>
        <v>0</v>
      </c>
      <c r="L2279" s="162">
        <f>IF(Tabela1[[#This Row],[Cena za enoto]]=1,Tabela1[[#This Row],[Količina]],0)</f>
        <v>0</v>
      </c>
      <c r="M2279" s="139">
        <f>Tabela1[[#This Row],[Cena za enoto]]</f>
        <v>0</v>
      </c>
      <c r="N2279" s="139">
        <f t="shared" si="147"/>
        <v>0</v>
      </c>
    </row>
    <row r="2280" spans="1:14" s="142" customFormat="1" ht="15">
      <c r="A2280" s="139">
        <v>2274</v>
      </c>
      <c r="B2280" s="97">
        <v>2</v>
      </c>
      <c r="C2280" s="186" t="str">
        <f>IF(H2280&lt;&gt;"",COUNTA($H$12:H2280),"")</f>
        <v/>
      </c>
      <c r="D2280" s="13"/>
      <c r="E2280" s="187" t="s">
        <v>1613</v>
      </c>
      <c r="F2280" s="188"/>
      <c r="G2280" s="36"/>
      <c r="H2280" s="157"/>
      <c r="I2280" s="189">
        <f>I2281+I2425+I2506</f>
        <v>0</v>
      </c>
      <c r="J2280" s="8"/>
      <c r="K2280" s="141">
        <f>Tabela1[[#This Row],[Količina]]-Tabela1[[#This Row],[Cena skupaj]]</f>
        <v>0</v>
      </c>
      <c r="L2280" s="162">
        <f>IF(Tabela1[[#This Row],[Cena za enoto]]=1,Tabela1[[#This Row],[Količina]],0)</f>
        <v>0</v>
      </c>
      <c r="M2280" s="139">
        <f>Tabela1[[#This Row],[Cena za enoto]]</f>
        <v>0</v>
      </c>
      <c r="N2280" s="139">
        <f t="shared" si="147"/>
        <v>0</v>
      </c>
    </row>
    <row r="2281" spans="1:14">
      <c r="A2281" s="139">
        <v>2275</v>
      </c>
      <c r="B2281" s="93">
        <v>3</v>
      </c>
      <c r="C2281" s="192" t="str">
        <f>IF(H2281&lt;&gt;"",COUNTA($H$12:H2281),"")</f>
        <v/>
      </c>
      <c r="D2281" s="14"/>
      <c r="E2281" s="193" t="s">
        <v>1614</v>
      </c>
      <c r="F2281" s="114"/>
      <c r="G2281" s="37"/>
      <c r="H2281" s="160"/>
      <c r="I2281" s="158">
        <f>SUM(I2282:I2424)</f>
        <v>0</v>
      </c>
      <c r="K2281" s="141">
        <f>Tabela1[[#This Row],[Količina]]-Tabela1[[#This Row],[Cena skupaj]]</f>
        <v>0</v>
      </c>
      <c r="L2281" s="162">
        <f>IF(Tabela1[[#This Row],[Cena za enoto]]=1,Tabela1[[#This Row],[Količina]],0)</f>
        <v>0</v>
      </c>
      <c r="M2281" s="139">
        <f>Tabela1[[#This Row],[Cena za enoto]]</f>
        <v>0</v>
      </c>
      <c r="N2281" s="139">
        <f t="shared" si="147"/>
        <v>0</v>
      </c>
    </row>
    <row r="2282" spans="1:14" s="143" customFormat="1" ht="22.5">
      <c r="A2282" s="139">
        <v>2276</v>
      </c>
      <c r="B2282" s="98"/>
      <c r="C2282" s="132" t="str">
        <f>IF(H2282&lt;&gt;"",COUNTA($H$12:H2282),"")</f>
        <v/>
      </c>
      <c r="D2282" s="15" t="s">
        <v>260</v>
      </c>
      <c r="E2282" s="131" t="s">
        <v>1615</v>
      </c>
      <c r="F2282" s="83"/>
      <c r="G2282" s="16"/>
      <c r="H2282" s="159"/>
      <c r="I2282" s="177" t="str">
        <f t="shared" ref="I2282:I2313" si="148">IF(ISNUMBER(G2282),ROUND(G2282*H2282,2),"")</f>
        <v/>
      </c>
      <c r="J2282" s="42"/>
      <c r="K2282" s="141"/>
      <c r="L2282" s="162">
        <f>IF(Tabela1[[#This Row],[Cena za enoto]]=1,Tabela1[[#This Row],[Količina]],0)</f>
        <v>0</v>
      </c>
      <c r="M2282" s="139">
        <f>Tabela1[[#This Row],[Cena za enoto]]</f>
        <v>0</v>
      </c>
      <c r="N2282" s="139">
        <f t="shared" si="147"/>
        <v>0</v>
      </c>
    </row>
    <row r="2283" spans="1:14" s="143" customFormat="1" ht="90">
      <c r="A2283" s="139">
        <v>2277</v>
      </c>
      <c r="B2283" s="98"/>
      <c r="C2283" s="132" t="str">
        <f>IF(H2283&lt;&gt;"",COUNTA($H$12:H2283),"")</f>
        <v/>
      </c>
      <c r="D2283" s="15"/>
      <c r="E2283" s="131" t="s">
        <v>1616</v>
      </c>
      <c r="F2283" s="83"/>
      <c r="G2283" s="16"/>
      <c r="H2283" s="159"/>
      <c r="I2283" s="177" t="str">
        <f t="shared" si="148"/>
        <v/>
      </c>
      <c r="J2283" s="42"/>
      <c r="K2283" s="141"/>
      <c r="L2283" s="162">
        <f>IF(Tabela1[[#This Row],[Cena za enoto]]=1,Tabela1[[#This Row],[Količina]],0)</f>
        <v>0</v>
      </c>
      <c r="M2283" s="139">
        <f>Tabela1[[#This Row],[Cena za enoto]]</f>
        <v>0</v>
      </c>
      <c r="N2283" s="139">
        <f t="shared" si="147"/>
        <v>0</v>
      </c>
    </row>
    <row r="2284" spans="1:14" s="143" customFormat="1" ht="33.75">
      <c r="A2284" s="139">
        <v>2278</v>
      </c>
      <c r="B2284" s="98"/>
      <c r="C2284" s="132" t="str">
        <f>IF(H2284&lt;&gt;"",COUNTA($H$12:H2284),"")</f>
        <v/>
      </c>
      <c r="D2284" s="15"/>
      <c r="E2284" s="131" t="s">
        <v>1617</v>
      </c>
      <c r="F2284" s="83"/>
      <c r="G2284" s="16"/>
      <c r="H2284" s="159"/>
      <c r="I2284" s="177" t="str">
        <f t="shared" si="148"/>
        <v/>
      </c>
      <c r="J2284" s="42"/>
      <c r="K2284" s="141"/>
      <c r="L2284" s="162">
        <f>IF(Tabela1[[#This Row],[Cena za enoto]]=1,Tabela1[[#This Row],[Količina]],0)</f>
        <v>0</v>
      </c>
      <c r="M2284" s="139">
        <f>Tabela1[[#This Row],[Cena za enoto]]</f>
        <v>0</v>
      </c>
      <c r="N2284" s="139">
        <f t="shared" si="147"/>
        <v>0</v>
      </c>
    </row>
    <row r="2285" spans="1:14" s="143" customFormat="1" ht="67.5">
      <c r="A2285" s="139">
        <v>2279</v>
      </c>
      <c r="B2285" s="98"/>
      <c r="C2285" s="132" t="str">
        <f>IF(H2285&lt;&gt;"",COUNTA($H$12:H2285),"")</f>
        <v/>
      </c>
      <c r="D2285" s="15"/>
      <c r="E2285" s="131" t="s">
        <v>1618</v>
      </c>
      <c r="F2285" s="83"/>
      <c r="G2285" s="16"/>
      <c r="H2285" s="159"/>
      <c r="I2285" s="177" t="str">
        <f t="shared" si="148"/>
        <v/>
      </c>
      <c r="J2285" s="42"/>
      <c r="K2285" s="141"/>
      <c r="L2285" s="162">
        <f>IF(Tabela1[[#This Row],[Cena za enoto]]=1,Tabela1[[#This Row],[Količina]],0)</f>
        <v>0</v>
      </c>
      <c r="M2285" s="139">
        <f>Tabela1[[#This Row],[Cena za enoto]]</f>
        <v>0</v>
      </c>
      <c r="N2285" s="139">
        <f t="shared" si="147"/>
        <v>0</v>
      </c>
    </row>
    <row r="2286" spans="1:14" s="143" customFormat="1" ht="45">
      <c r="A2286" s="139">
        <v>2280</v>
      </c>
      <c r="B2286" s="98"/>
      <c r="C2286" s="132" t="str">
        <f>IF(H2286&lt;&gt;"",COUNTA($H$12:H2286),"")</f>
        <v/>
      </c>
      <c r="D2286" s="15"/>
      <c r="E2286" s="131" t="s">
        <v>1619</v>
      </c>
      <c r="F2286" s="83"/>
      <c r="G2286" s="16"/>
      <c r="H2286" s="159"/>
      <c r="I2286" s="177" t="str">
        <f t="shared" si="148"/>
        <v/>
      </c>
      <c r="J2286" s="42"/>
      <c r="K2286" s="141"/>
      <c r="L2286" s="162">
        <f>IF(Tabela1[[#This Row],[Cena za enoto]]=1,Tabela1[[#This Row],[Količina]],0)</f>
        <v>0</v>
      </c>
      <c r="M2286" s="139">
        <f>Tabela1[[#This Row],[Cena za enoto]]</f>
        <v>0</v>
      </c>
      <c r="N2286" s="139">
        <f t="shared" si="147"/>
        <v>0</v>
      </c>
    </row>
    <row r="2287" spans="1:14" s="143" customFormat="1">
      <c r="A2287" s="139">
        <v>2281</v>
      </c>
      <c r="B2287" s="98"/>
      <c r="C2287" s="132" t="str">
        <f>IF(H2287&lt;&gt;"",COUNTA($H$12:H2287),"")</f>
        <v/>
      </c>
      <c r="D2287" s="15"/>
      <c r="E2287" s="131" t="s">
        <v>1620</v>
      </c>
      <c r="F2287" s="83"/>
      <c r="G2287" s="16"/>
      <c r="H2287" s="159"/>
      <c r="I2287" s="177" t="str">
        <f t="shared" si="148"/>
        <v/>
      </c>
      <c r="J2287" s="42"/>
      <c r="K2287" s="141"/>
      <c r="L2287" s="162">
        <f>IF(Tabela1[[#This Row],[Cena za enoto]]=1,Tabela1[[#This Row],[Količina]],0)</f>
        <v>0</v>
      </c>
      <c r="M2287" s="139">
        <f>Tabela1[[#This Row],[Cena za enoto]]</f>
        <v>0</v>
      </c>
      <c r="N2287" s="139">
        <f t="shared" si="147"/>
        <v>0</v>
      </c>
    </row>
    <row r="2288" spans="1:14" s="143" customFormat="1">
      <c r="A2288" s="139">
        <v>2282</v>
      </c>
      <c r="B2288" s="98"/>
      <c r="C2288" s="132" t="str">
        <f>IF(H2288&lt;&gt;"",COUNTA($H$12:H2288),"")</f>
        <v/>
      </c>
      <c r="D2288" s="15"/>
      <c r="E2288" s="131" t="s">
        <v>1621</v>
      </c>
      <c r="F2288" s="83"/>
      <c r="G2288" s="16"/>
      <c r="H2288" s="159"/>
      <c r="I2288" s="177" t="str">
        <f t="shared" si="148"/>
        <v/>
      </c>
      <c r="J2288" s="42"/>
      <c r="K2288" s="141"/>
      <c r="L2288" s="162">
        <f>IF(Tabela1[[#This Row],[Cena za enoto]]=1,Tabela1[[#This Row],[Količina]],0)</f>
        <v>0</v>
      </c>
      <c r="M2288" s="139">
        <f>Tabela1[[#This Row],[Cena za enoto]]</f>
        <v>0</v>
      </c>
      <c r="N2288" s="139">
        <f t="shared" si="147"/>
        <v>0</v>
      </c>
    </row>
    <row r="2289" spans="1:14" s="143" customFormat="1">
      <c r="A2289" s="139">
        <v>2283</v>
      </c>
      <c r="B2289" s="98"/>
      <c r="C2289" s="132" t="str">
        <f>IF(H2289&lt;&gt;"",COUNTA($H$12:H2289),"")</f>
        <v/>
      </c>
      <c r="D2289" s="15"/>
      <c r="E2289" s="131" t="s">
        <v>1622</v>
      </c>
      <c r="F2289" s="83"/>
      <c r="G2289" s="16"/>
      <c r="H2289" s="159"/>
      <c r="I2289" s="177" t="str">
        <f t="shared" si="148"/>
        <v/>
      </c>
      <c r="J2289" s="42"/>
      <c r="K2289" s="141"/>
      <c r="L2289" s="162">
        <f>IF(Tabela1[[#This Row],[Cena za enoto]]=1,Tabela1[[#This Row],[Količina]],0)</f>
        <v>0</v>
      </c>
      <c r="M2289" s="139">
        <f>Tabela1[[#This Row],[Cena za enoto]]</f>
        <v>0</v>
      </c>
      <c r="N2289" s="139">
        <f t="shared" si="147"/>
        <v>0</v>
      </c>
    </row>
    <row r="2290" spans="1:14" s="143" customFormat="1">
      <c r="A2290" s="139">
        <v>2284</v>
      </c>
      <c r="B2290" s="98"/>
      <c r="C2290" s="132" t="str">
        <f>IF(H2290&lt;&gt;"",COUNTA($H$12:H2290),"")</f>
        <v/>
      </c>
      <c r="D2290" s="15"/>
      <c r="E2290" s="131" t="s">
        <v>1623</v>
      </c>
      <c r="F2290" s="83"/>
      <c r="G2290" s="16"/>
      <c r="H2290" s="159"/>
      <c r="I2290" s="177" t="str">
        <f t="shared" si="148"/>
        <v/>
      </c>
      <c r="J2290" s="42"/>
      <c r="K2290" s="141"/>
      <c r="L2290" s="162">
        <f>IF(Tabela1[[#This Row],[Cena za enoto]]=1,Tabela1[[#This Row],[Količina]],0)</f>
        <v>0</v>
      </c>
      <c r="M2290" s="139">
        <f>Tabela1[[#This Row],[Cena za enoto]]</f>
        <v>0</v>
      </c>
      <c r="N2290" s="139">
        <f t="shared" si="147"/>
        <v>0</v>
      </c>
    </row>
    <row r="2291" spans="1:14" s="143" customFormat="1">
      <c r="A2291" s="139">
        <v>2285</v>
      </c>
      <c r="B2291" s="98"/>
      <c r="C2291" s="132" t="str">
        <f>IF(H2291&lt;&gt;"",COUNTA($H$12:H2291),"")</f>
        <v/>
      </c>
      <c r="D2291" s="15"/>
      <c r="E2291" s="131" t="s">
        <v>1624</v>
      </c>
      <c r="F2291" s="83"/>
      <c r="G2291" s="16"/>
      <c r="H2291" s="159"/>
      <c r="I2291" s="177" t="str">
        <f t="shared" si="148"/>
        <v/>
      </c>
      <c r="J2291" s="42"/>
      <c r="K2291" s="141"/>
      <c r="L2291" s="162">
        <f>IF(Tabela1[[#This Row],[Cena za enoto]]=1,Tabela1[[#This Row],[Količina]],0)</f>
        <v>0</v>
      </c>
      <c r="M2291" s="139">
        <f>Tabela1[[#This Row],[Cena za enoto]]</f>
        <v>0</v>
      </c>
      <c r="N2291" s="139">
        <f t="shared" si="147"/>
        <v>0</v>
      </c>
    </row>
    <row r="2292" spans="1:14" s="143" customFormat="1">
      <c r="A2292" s="139">
        <v>2286</v>
      </c>
      <c r="B2292" s="98"/>
      <c r="C2292" s="132" t="str">
        <f>IF(H2292&lt;&gt;"",COUNTA($H$12:H2292),"")</f>
        <v/>
      </c>
      <c r="D2292" s="15"/>
      <c r="E2292" s="131" t="s">
        <v>1625</v>
      </c>
      <c r="F2292" s="83"/>
      <c r="G2292" s="16"/>
      <c r="H2292" s="159"/>
      <c r="I2292" s="177" t="str">
        <f t="shared" si="148"/>
        <v/>
      </c>
      <c r="J2292" s="42"/>
      <c r="K2292" s="141"/>
      <c r="L2292" s="162">
        <f>IF(Tabela1[[#This Row],[Cena za enoto]]=1,Tabela1[[#This Row],[Količina]],0)</f>
        <v>0</v>
      </c>
      <c r="M2292" s="139">
        <f>Tabela1[[#This Row],[Cena za enoto]]</f>
        <v>0</v>
      </c>
      <c r="N2292" s="139">
        <f t="shared" si="147"/>
        <v>0</v>
      </c>
    </row>
    <row r="2293" spans="1:14" s="143" customFormat="1">
      <c r="A2293" s="139">
        <v>2287</v>
      </c>
      <c r="B2293" s="98"/>
      <c r="C2293" s="132" t="str">
        <f>IF(H2293&lt;&gt;"",COUNTA($H$12:H2293),"")</f>
        <v/>
      </c>
      <c r="D2293" s="15"/>
      <c r="E2293" s="131" t="s">
        <v>1626</v>
      </c>
      <c r="F2293" s="83"/>
      <c r="G2293" s="16"/>
      <c r="H2293" s="159"/>
      <c r="I2293" s="177" t="str">
        <f t="shared" si="148"/>
        <v/>
      </c>
      <c r="J2293" s="42"/>
      <c r="K2293" s="141"/>
      <c r="L2293" s="162">
        <f>IF(Tabela1[[#This Row],[Cena za enoto]]=1,Tabela1[[#This Row],[Količina]],0)</f>
        <v>0</v>
      </c>
      <c r="M2293" s="139">
        <f>Tabela1[[#This Row],[Cena za enoto]]</f>
        <v>0</v>
      </c>
      <c r="N2293" s="139">
        <f t="shared" si="147"/>
        <v>0</v>
      </c>
    </row>
    <row r="2294" spans="1:14" s="143" customFormat="1">
      <c r="A2294" s="139">
        <v>2288</v>
      </c>
      <c r="B2294" s="98"/>
      <c r="C2294" s="132" t="str">
        <f>IF(H2294&lt;&gt;"",COUNTA($H$12:H2294),"")</f>
        <v/>
      </c>
      <c r="D2294" s="15"/>
      <c r="E2294" s="131" t="s">
        <v>1627</v>
      </c>
      <c r="F2294" s="83"/>
      <c r="G2294" s="16"/>
      <c r="H2294" s="159"/>
      <c r="I2294" s="177" t="str">
        <f t="shared" si="148"/>
        <v/>
      </c>
      <c r="J2294" s="42"/>
      <c r="K2294" s="141"/>
      <c r="L2294" s="162">
        <f>IF(Tabela1[[#This Row],[Cena za enoto]]=1,Tabela1[[#This Row],[Količina]],0)</f>
        <v>0</v>
      </c>
      <c r="M2294" s="139">
        <f>Tabela1[[#This Row],[Cena za enoto]]</f>
        <v>0</v>
      </c>
      <c r="N2294" s="139">
        <f t="shared" si="147"/>
        <v>0</v>
      </c>
    </row>
    <row r="2295" spans="1:14" s="143" customFormat="1">
      <c r="A2295" s="139">
        <v>2289</v>
      </c>
      <c r="B2295" s="98"/>
      <c r="C2295" s="132" t="str">
        <f>IF(H2295&lt;&gt;"",COUNTA($H$12:H2295),"")</f>
        <v/>
      </c>
      <c r="D2295" s="15"/>
      <c r="E2295" s="131" t="s">
        <v>1628</v>
      </c>
      <c r="F2295" s="83"/>
      <c r="G2295" s="16"/>
      <c r="H2295" s="159"/>
      <c r="I2295" s="177" t="str">
        <f t="shared" si="148"/>
        <v/>
      </c>
      <c r="J2295" s="42"/>
      <c r="K2295" s="141"/>
      <c r="L2295" s="162">
        <f>IF(Tabela1[[#This Row],[Cena za enoto]]=1,Tabela1[[#This Row],[Količina]],0)</f>
        <v>0</v>
      </c>
      <c r="M2295" s="139">
        <f>Tabela1[[#This Row],[Cena za enoto]]</f>
        <v>0</v>
      </c>
      <c r="N2295" s="139">
        <f t="shared" si="147"/>
        <v>0</v>
      </c>
    </row>
    <row r="2296" spans="1:14" s="143" customFormat="1" ht="22.5">
      <c r="A2296" s="139">
        <v>2290</v>
      </c>
      <c r="B2296" s="98"/>
      <c r="C2296" s="132" t="str">
        <f>IF(H2296&lt;&gt;"",COUNTA($H$12:H2296),"")</f>
        <v/>
      </c>
      <c r="D2296" s="15"/>
      <c r="E2296" s="131" t="s">
        <v>1629</v>
      </c>
      <c r="F2296" s="83"/>
      <c r="G2296" s="16"/>
      <c r="H2296" s="159"/>
      <c r="I2296" s="177" t="str">
        <f t="shared" si="148"/>
        <v/>
      </c>
      <c r="J2296" s="42"/>
      <c r="K2296" s="141"/>
      <c r="L2296" s="162">
        <f>IF(Tabela1[[#This Row],[Cena za enoto]]=1,Tabela1[[#This Row],[Količina]],0)</f>
        <v>0</v>
      </c>
      <c r="M2296" s="139">
        <f>Tabela1[[#This Row],[Cena za enoto]]</f>
        <v>0</v>
      </c>
      <c r="N2296" s="139">
        <f t="shared" si="147"/>
        <v>0</v>
      </c>
    </row>
    <row r="2297" spans="1:14" s="143" customFormat="1" ht="56.25">
      <c r="A2297" s="139">
        <v>2291</v>
      </c>
      <c r="B2297" s="98"/>
      <c r="C2297" s="132" t="str">
        <f>IF(H2297&lt;&gt;"",COUNTA($H$12:H2297),"")</f>
        <v/>
      </c>
      <c r="D2297" s="15"/>
      <c r="E2297" s="131" t="s">
        <v>1630</v>
      </c>
      <c r="F2297" s="83"/>
      <c r="G2297" s="16"/>
      <c r="H2297" s="159"/>
      <c r="I2297" s="177" t="str">
        <f t="shared" si="148"/>
        <v/>
      </c>
      <c r="J2297" s="42"/>
      <c r="K2297" s="141"/>
      <c r="L2297" s="162">
        <f>IF(Tabela1[[#This Row],[Cena za enoto]]=1,Tabela1[[#This Row],[Količina]],0)</f>
        <v>0</v>
      </c>
      <c r="M2297" s="139">
        <f>Tabela1[[#This Row],[Cena za enoto]]</f>
        <v>0</v>
      </c>
      <c r="N2297" s="139">
        <f t="shared" si="147"/>
        <v>0</v>
      </c>
    </row>
    <row r="2298" spans="1:14" s="143" customFormat="1">
      <c r="A2298" s="139">
        <v>2292</v>
      </c>
      <c r="B2298" s="98"/>
      <c r="C2298" s="132" t="str">
        <f>IF(H2298&lt;&gt;"",COUNTA($H$12:H2298),"")</f>
        <v/>
      </c>
      <c r="D2298" s="15"/>
      <c r="E2298" s="131" t="s">
        <v>1631</v>
      </c>
      <c r="F2298" s="83"/>
      <c r="G2298" s="16"/>
      <c r="H2298" s="159"/>
      <c r="I2298" s="177" t="str">
        <f t="shared" si="148"/>
        <v/>
      </c>
      <c r="J2298" s="42"/>
      <c r="K2298" s="141"/>
      <c r="L2298" s="162">
        <f>IF(Tabela1[[#This Row],[Cena za enoto]]=1,Tabela1[[#This Row],[Količina]],0)</f>
        <v>0</v>
      </c>
      <c r="M2298" s="139">
        <f>Tabela1[[#This Row],[Cena za enoto]]</f>
        <v>0</v>
      </c>
      <c r="N2298" s="139">
        <f t="shared" si="147"/>
        <v>0</v>
      </c>
    </row>
    <row r="2299" spans="1:14" s="143" customFormat="1">
      <c r="A2299" s="139">
        <v>2293</v>
      </c>
      <c r="B2299" s="98"/>
      <c r="C2299" s="132" t="str">
        <f>IF(H2299&lt;&gt;"",COUNTA($H$12:H2299),"")</f>
        <v/>
      </c>
      <c r="D2299" s="15"/>
      <c r="E2299" s="131" t="s">
        <v>1632</v>
      </c>
      <c r="F2299" s="83"/>
      <c r="G2299" s="16"/>
      <c r="H2299" s="159"/>
      <c r="I2299" s="177" t="str">
        <f t="shared" si="148"/>
        <v/>
      </c>
      <c r="J2299" s="42"/>
      <c r="K2299" s="141"/>
      <c r="L2299" s="162">
        <f>IF(Tabela1[[#This Row],[Cena za enoto]]=1,Tabela1[[#This Row],[Količina]],0)</f>
        <v>0</v>
      </c>
      <c r="M2299" s="139">
        <f>Tabela1[[#This Row],[Cena za enoto]]</f>
        <v>0</v>
      </c>
      <c r="N2299" s="139">
        <f t="shared" si="147"/>
        <v>0</v>
      </c>
    </row>
    <row r="2300" spans="1:14" s="143" customFormat="1" ht="45">
      <c r="A2300" s="139">
        <v>2294</v>
      </c>
      <c r="B2300" s="98"/>
      <c r="C2300" s="132" t="str">
        <f>IF(H2300&lt;&gt;"",COUNTA($H$12:H2300),"")</f>
        <v/>
      </c>
      <c r="D2300" s="15"/>
      <c r="E2300" s="131" t="s">
        <v>1633</v>
      </c>
      <c r="F2300" s="83"/>
      <c r="G2300" s="16"/>
      <c r="H2300" s="159"/>
      <c r="I2300" s="177" t="str">
        <f t="shared" si="148"/>
        <v/>
      </c>
      <c r="J2300" s="42"/>
      <c r="K2300" s="141"/>
      <c r="L2300" s="162">
        <f>IF(Tabela1[[#This Row],[Cena za enoto]]=1,Tabela1[[#This Row],[Količina]],0)</f>
        <v>0</v>
      </c>
      <c r="M2300" s="139">
        <f>Tabela1[[#This Row],[Cena za enoto]]</f>
        <v>0</v>
      </c>
      <c r="N2300" s="139">
        <f t="shared" si="147"/>
        <v>0</v>
      </c>
    </row>
    <row r="2301" spans="1:14" s="143" customFormat="1" ht="22.5">
      <c r="A2301" s="139">
        <v>2295</v>
      </c>
      <c r="B2301" s="98"/>
      <c r="C2301" s="132" t="str">
        <f>IF(H2301&lt;&gt;"",COUNTA($H$12:H2301),"")</f>
        <v/>
      </c>
      <c r="D2301" s="15"/>
      <c r="E2301" s="131" t="s">
        <v>1634</v>
      </c>
      <c r="F2301" s="83"/>
      <c r="G2301" s="16"/>
      <c r="H2301" s="159"/>
      <c r="I2301" s="177" t="str">
        <f t="shared" si="148"/>
        <v/>
      </c>
      <c r="J2301" s="42"/>
      <c r="K2301" s="141"/>
      <c r="L2301" s="162">
        <f>IF(Tabela1[[#This Row],[Cena za enoto]]=1,Tabela1[[#This Row],[Količina]],0)</f>
        <v>0</v>
      </c>
      <c r="M2301" s="139">
        <f>Tabela1[[#This Row],[Cena za enoto]]</f>
        <v>0</v>
      </c>
      <c r="N2301" s="139">
        <f t="shared" si="147"/>
        <v>0</v>
      </c>
    </row>
    <row r="2302" spans="1:14" s="143" customFormat="1">
      <c r="A2302" s="139">
        <v>2296</v>
      </c>
      <c r="B2302" s="98"/>
      <c r="C2302" s="132" t="str">
        <f>IF(H2302&lt;&gt;"",COUNTA($H$12:H2302),"")</f>
        <v/>
      </c>
      <c r="D2302" s="15"/>
      <c r="E2302" s="131" t="s">
        <v>1635</v>
      </c>
      <c r="F2302" s="83"/>
      <c r="G2302" s="16"/>
      <c r="H2302" s="159"/>
      <c r="I2302" s="177" t="str">
        <f t="shared" si="148"/>
        <v/>
      </c>
      <c r="J2302" s="42"/>
      <c r="K2302" s="141"/>
      <c r="L2302" s="162">
        <f>IF(Tabela1[[#This Row],[Cena za enoto]]=1,Tabela1[[#This Row],[Količina]],0)</f>
        <v>0</v>
      </c>
      <c r="M2302" s="139">
        <f>Tabela1[[#This Row],[Cena za enoto]]</f>
        <v>0</v>
      </c>
      <c r="N2302" s="139">
        <f t="shared" si="147"/>
        <v>0</v>
      </c>
    </row>
    <row r="2303" spans="1:14" s="143" customFormat="1">
      <c r="A2303" s="139">
        <v>2297</v>
      </c>
      <c r="B2303" s="98"/>
      <c r="C2303" s="132" t="str">
        <f>IF(H2303&lt;&gt;"",COUNTA($H$12:H2303),"")</f>
        <v/>
      </c>
      <c r="D2303" s="15"/>
      <c r="E2303" s="131" t="s">
        <v>1636</v>
      </c>
      <c r="F2303" s="83"/>
      <c r="G2303" s="16"/>
      <c r="H2303" s="159"/>
      <c r="I2303" s="177" t="str">
        <f t="shared" si="148"/>
        <v/>
      </c>
      <c r="J2303" s="42"/>
      <c r="K2303" s="141"/>
      <c r="L2303" s="162">
        <f>IF(Tabela1[[#This Row],[Cena za enoto]]=1,Tabela1[[#This Row],[Količina]],0)</f>
        <v>0</v>
      </c>
      <c r="M2303" s="139">
        <f>Tabela1[[#This Row],[Cena za enoto]]</f>
        <v>0</v>
      </c>
      <c r="N2303" s="139">
        <f t="shared" si="147"/>
        <v>0</v>
      </c>
    </row>
    <row r="2304" spans="1:14" s="143" customFormat="1">
      <c r="A2304" s="139">
        <v>2298</v>
      </c>
      <c r="B2304" s="98"/>
      <c r="C2304" s="132" t="str">
        <f>IF(H2304&lt;&gt;"",COUNTA($H$12:H2304),"")</f>
        <v/>
      </c>
      <c r="D2304" s="15"/>
      <c r="E2304" s="131" t="s">
        <v>1637</v>
      </c>
      <c r="F2304" s="83"/>
      <c r="G2304" s="16"/>
      <c r="H2304" s="159"/>
      <c r="I2304" s="177" t="str">
        <f t="shared" si="148"/>
        <v/>
      </c>
      <c r="J2304" s="42"/>
      <c r="K2304" s="141"/>
      <c r="L2304" s="162">
        <f>IF(Tabela1[[#This Row],[Cena za enoto]]=1,Tabela1[[#This Row],[Količina]],0)</f>
        <v>0</v>
      </c>
      <c r="M2304" s="139">
        <f>Tabela1[[#This Row],[Cena za enoto]]</f>
        <v>0</v>
      </c>
      <c r="N2304" s="139">
        <f t="shared" si="147"/>
        <v>0</v>
      </c>
    </row>
    <row r="2305" spans="1:14" s="143" customFormat="1">
      <c r="A2305" s="139">
        <v>2299</v>
      </c>
      <c r="B2305" s="98"/>
      <c r="C2305" s="132" t="str">
        <f>IF(H2305&lt;&gt;"",COUNTA($H$12:H2305),"")</f>
        <v/>
      </c>
      <c r="D2305" s="15"/>
      <c r="E2305" s="131" t="s">
        <v>1638</v>
      </c>
      <c r="F2305" s="83"/>
      <c r="G2305" s="16"/>
      <c r="H2305" s="159"/>
      <c r="I2305" s="177" t="str">
        <f t="shared" si="148"/>
        <v/>
      </c>
      <c r="J2305" s="42"/>
      <c r="K2305" s="141"/>
      <c r="L2305" s="162">
        <f>IF(Tabela1[[#This Row],[Cena za enoto]]=1,Tabela1[[#This Row],[Količina]],0)</f>
        <v>0</v>
      </c>
      <c r="M2305" s="139">
        <f>Tabela1[[#This Row],[Cena za enoto]]</f>
        <v>0</v>
      </c>
      <c r="N2305" s="139">
        <f t="shared" si="147"/>
        <v>0</v>
      </c>
    </row>
    <row r="2306" spans="1:14" s="143" customFormat="1">
      <c r="A2306" s="139">
        <v>2300</v>
      </c>
      <c r="B2306" s="98"/>
      <c r="C2306" s="132" t="str">
        <f>IF(H2306&lt;&gt;"",COUNTA($H$12:H2306),"")</f>
        <v/>
      </c>
      <c r="D2306" s="15"/>
      <c r="E2306" s="131" t="s">
        <v>1639</v>
      </c>
      <c r="F2306" s="83"/>
      <c r="G2306" s="16"/>
      <c r="H2306" s="159"/>
      <c r="I2306" s="177" t="str">
        <f t="shared" si="148"/>
        <v/>
      </c>
      <c r="J2306" s="42"/>
      <c r="K2306" s="141"/>
      <c r="L2306" s="162">
        <f>IF(Tabela1[[#This Row],[Cena za enoto]]=1,Tabela1[[#This Row],[Količina]],0)</f>
        <v>0</v>
      </c>
      <c r="M2306" s="139">
        <f>Tabela1[[#This Row],[Cena za enoto]]</f>
        <v>0</v>
      </c>
      <c r="N2306" s="139">
        <f t="shared" si="147"/>
        <v>0</v>
      </c>
    </row>
    <row r="2307" spans="1:14" s="143" customFormat="1">
      <c r="A2307" s="139">
        <v>2301</v>
      </c>
      <c r="B2307" s="98"/>
      <c r="C2307" s="132" t="str">
        <f>IF(H2307&lt;&gt;"",COUNTA($H$12:H2307),"")</f>
        <v/>
      </c>
      <c r="D2307" s="15"/>
      <c r="E2307" s="131" t="s">
        <v>1640</v>
      </c>
      <c r="F2307" s="83"/>
      <c r="G2307" s="16"/>
      <c r="H2307" s="159"/>
      <c r="I2307" s="177" t="str">
        <f t="shared" si="148"/>
        <v/>
      </c>
      <c r="J2307" s="42"/>
      <c r="K2307" s="141"/>
      <c r="L2307" s="162">
        <f>IF(Tabela1[[#This Row],[Cena za enoto]]=1,Tabela1[[#This Row],[Količina]],0)</f>
        <v>0</v>
      </c>
      <c r="M2307" s="139">
        <f>Tabela1[[#This Row],[Cena za enoto]]</f>
        <v>0</v>
      </c>
      <c r="N2307" s="139">
        <f t="shared" si="147"/>
        <v>0</v>
      </c>
    </row>
    <row r="2308" spans="1:14" s="143" customFormat="1">
      <c r="A2308" s="139">
        <v>2302</v>
      </c>
      <c r="B2308" s="98"/>
      <c r="C2308" s="132" t="str">
        <f>IF(H2308&lt;&gt;"",COUNTA($H$12:H2308),"")</f>
        <v/>
      </c>
      <c r="D2308" s="15"/>
      <c r="E2308" s="131" t="s">
        <v>1641</v>
      </c>
      <c r="F2308" s="83"/>
      <c r="G2308" s="16"/>
      <c r="H2308" s="159"/>
      <c r="I2308" s="177" t="str">
        <f t="shared" si="148"/>
        <v/>
      </c>
      <c r="J2308" s="42"/>
      <c r="K2308" s="141"/>
      <c r="L2308" s="162">
        <f>IF(Tabela1[[#This Row],[Cena za enoto]]=1,Tabela1[[#This Row],[Količina]],0)</f>
        <v>0</v>
      </c>
      <c r="M2308" s="139">
        <f>Tabela1[[#This Row],[Cena za enoto]]</f>
        <v>0</v>
      </c>
      <c r="N2308" s="139">
        <f t="shared" si="147"/>
        <v>0</v>
      </c>
    </row>
    <row r="2309" spans="1:14" s="143" customFormat="1">
      <c r="A2309" s="139">
        <v>2303</v>
      </c>
      <c r="B2309" s="98"/>
      <c r="C2309" s="132" t="str">
        <f>IF(H2309&lt;&gt;"",COUNTA($H$12:H2309),"")</f>
        <v/>
      </c>
      <c r="D2309" s="15"/>
      <c r="E2309" s="131" t="s">
        <v>1642</v>
      </c>
      <c r="F2309" s="83"/>
      <c r="G2309" s="16"/>
      <c r="H2309" s="159"/>
      <c r="I2309" s="177" t="str">
        <f t="shared" si="148"/>
        <v/>
      </c>
      <c r="J2309" s="42"/>
      <c r="K2309" s="141"/>
      <c r="L2309" s="162">
        <f>IF(Tabela1[[#This Row],[Cena za enoto]]=1,Tabela1[[#This Row],[Količina]],0)</f>
        <v>0</v>
      </c>
      <c r="M2309" s="139">
        <f>Tabela1[[#This Row],[Cena za enoto]]</f>
        <v>0</v>
      </c>
      <c r="N2309" s="139">
        <f t="shared" si="147"/>
        <v>0</v>
      </c>
    </row>
    <row r="2310" spans="1:14" s="143" customFormat="1">
      <c r="A2310" s="139">
        <v>2304</v>
      </c>
      <c r="B2310" s="98"/>
      <c r="C2310" s="132" t="str">
        <f>IF(H2310&lt;&gt;"",COUNTA($H$12:H2310),"")</f>
        <v/>
      </c>
      <c r="D2310" s="15"/>
      <c r="E2310" s="131" t="s">
        <v>1643</v>
      </c>
      <c r="F2310" s="83"/>
      <c r="G2310" s="16"/>
      <c r="H2310" s="159"/>
      <c r="I2310" s="177" t="str">
        <f t="shared" si="148"/>
        <v/>
      </c>
      <c r="J2310" s="42"/>
      <c r="K2310" s="141"/>
      <c r="L2310" s="162">
        <f>IF(Tabela1[[#This Row],[Cena za enoto]]=1,Tabela1[[#This Row],[Količina]],0)</f>
        <v>0</v>
      </c>
      <c r="M2310" s="139">
        <f>Tabela1[[#This Row],[Cena za enoto]]</f>
        <v>0</v>
      </c>
      <c r="N2310" s="139">
        <f t="shared" si="147"/>
        <v>0</v>
      </c>
    </row>
    <row r="2311" spans="1:14" s="143" customFormat="1">
      <c r="A2311" s="139">
        <v>2305</v>
      </c>
      <c r="B2311" s="98"/>
      <c r="C2311" s="132" t="str">
        <f>IF(H2311&lt;&gt;"",COUNTA($H$12:H2311),"")</f>
        <v/>
      </c>
      <c r="D2311" s="15"/>
      <c r="E2311" s="131" t="s">
        <v>1644</v>
      </c>
      <c r="F2311" s="83"/>
      <c r="G2311" s="16"/>
      <c r="H2311" s="159"/>
      <c r="I2311" s="177" t="str">
        <f t="shared" si="148"/>
        <v/>
      </c>
      <c r="J2311" s="42"/>
      <c r="K2311" s="141"/>
      <c r="L2311" s="162">
        <f>IF(Tabela1[[#This Row],[Cena za enoto]]=1,Tabela1[[#This Row],[Količina]],0)</f>
        <v>0</v>
      </c>
      <c r="M2311" s="139">
        <f>Tabela1[[#This Row],[Cena za enoto]]</f>
        <v>0</v>
      </c>
      <c r="N2311" s="139">
        <f t="shared" si="147"/>
        <v>0</v>
      </c>
    </row>
    <row r="2312" spans="1:14" s="143" customFormat="1">
      <c r="A2312" s="139">
        <v>2306</v>
      </c>
      <c r="B2312" s="98"/>
      <c r="C2312" s="132" t="str">
        <f>IF(H2312&lt;&gt;"",COUNTA($H$12:H2312),"")</f>
        <v/>
      </c>
      <c r="D2312" s="15"/>
      <c r="E2312" s="131" t="s">
        <v>1645</v>
      </c>
      <c r="F2312" s="83"/>
      <c r="G2312" s="16"/>
      <c r="H2312" s="159"/>
      <c r="I2312" s="177" t="str">
        <f t="shared" si="148"/>
        <v/>
      </c>
      <c r="J2312" s="42"/>
      <c r="K2312" s="141"/>
      <c r="L2312" s="162">
        <f>IF(Tabela1[[#This Row],[Cena za enoto]]=1,Tabela1[[#This Row],[Količina]],0)</f>
        <v>0</v>
      </c>
      <c r="M2312" s="139">
        <f>Tabela1[[#This Row],[Cena za enoto]]</f>
        <v>0</v>
      </c>
      <c r="N2312" s="139">
        <f t="shared" si="147"/>
        <v>0</v>
      </c>
    </row>
    <row r="2313" spans="1:14" s="143" customFormat="1">
      <c r="A2313" s="139">
        <v>2307</v>
      </c>
      <c r="B2313" s="98"/>
      <c r="C2313" s="132" t="str">
        <f>IF(H2313&lt;&gt;"",COUNTA($H$12:H2313),"")</f>
        <v/>
      </c>
      <c r="D2313" s="15"/>
      <c r="E2313" s="131" t="s">
        <v>1646</v>
      </c>
      <c r="F2313" s="83"/>
      <c r="G2313" s="16"/>
      <c r="H2313" s="159"/>
      <c r="I2313" s="177" t="str">
        <f t="shared" si="148"/>
        <v/>
      </c>
      <c r="J2313" s="42"/>
      <c r="K2313" s="141"/>
      <c r="L2313" s="162">
        <f>IF(Tabela1[[#This Row],[Cena za enoto]]=1,Tabela1[[#This Row],[Količina]],0)</f>
        <v>0</v>
      </c>
      <c r="M2313" s="139">
        <f>Tabela1[[#This Row],[Cena za enoto]]</f>
        <v>0</v>
      </c>
      <c r="N2313" s="139">
        <f t="shared" si="147"/>
        <v>0</v>
      </c>
    </row>
    <row r="2314" spans="1:14" s="143" customFormat="1">
      <c r="A2314" s="139">
        <v>2308</v>
      </c>
      <c r="B2314" s="98"/>
      <c r="C2314" s="132" t="str">
        <f>IF(H2314&lt;&gt;"",COUNTA($H$12:H2314),"")</f>
        <v/>
      </c>
      <c r="D2314" s="15"/>
      <c r="E2314" s="131" t="s">
        <v>1647</v>
      </c>
      <c r="F2314" s="83"/>
      <c r="G2314" s="16"/>
      <c r="H2314" s="159"/>
      <c r="I2314" s="177"/>
      <c r="J2314" s="42"/>
      <c r="K2314" s="141">
        <f>Tabela1[[#This Row],[Količina]]-Tabela1[[#This Row],[Cena skupaj]]</f>
        <v>0</v>
      </c>
      <c r="L2314" s="162">
        <f>IF(Tabela1[[#This Row],[Cena za enoto]]=1,Tabela1[[#This Row],[Količina]],0)</f>
        <v>0</v>
      </c>
      <c r="M2314" s="139">
        <f>Tabela1[[#This Row],[Cena za enoto]]</f>
        <v>0</v>
      </c>
      <c r="N2314" s="139">
        <f t="shared" si="147"/>
        <v>0</v>
      </c>
    </row>
    <row r="2315" spans="1:14" s="143" customFormat="1">
      <c r="A2315" s="139">
        <v>2309</v>
      </c>
      <c r="B2315" s="98"/>
      <c r="C2315" s="132" t="str">
        <f>IF(H2315&lt;&gt;"",COUNTA($H$12:H2315),"")</f>
        <v/>
      </c>
      <c r="D2315" s="15"/>
      <c r="E2315" s="131" t="s">
        <v>1648</v>
      </c>
      <c r="F2315" s="83"/>
      <c r="G2315" s="16"/>
      <c r="H2315" s="159"/>
      <c r="I2315" s="177" t="str">
        <f t="shared" ref="I2315:I2334" si="149">IF(ISNUMBER(G2315),ROUND(G2315*H2315,2),"")</f>
        <v/>
      </c>
      <c r="J2315" s="42"/>
      <c r="K2315" s="141"/>
      <c r="L2315" s="162">
        <f>IF(Tabela1[[#This Row],[Cena za enoto]]=1,Tabela1[[#This Row],[Količina]],0)</f>
        <v>0</v>
      </c>
      <c r="M2315" s="139">
        <f>Tabela1[[#This Row],[Cena za enoto]]</f>
        <v>0</v>
      </c>
      <c r="N2315" s="139">
        <f t="shared" si="147"/>
        <v>0</v>
      </c>
    </row>
    <row r="2316" spans="1:14" s="143" customFormat="1">
      <c r="A2316" s="139">
        <v>2310</v>
      </c>
      <c r="B2316" s="98"/>
      <c r="C2316" s="132" t="str">
        <f>IF(H2316&lt;&gt;"",COUNTA($H$12:H2316),"")</f>
        <v/>
      </c>
      <c r="D2316" s="15"/>
      <c r="E2316" s="131" t="s">
        <v>1649</v>
      </c>
      <c r="F2316" s="83"/>
      <c r="G2316" s="16"/>
      <c r="H2316" s="159"/>
      <c r="I2316" s="177" t="str">
        <f t="shared" si="149"/>
        <v/>
      </c>
      <c r="J2316" s="42"/>
      <c r="K2316" s="141"/>
      <c r="L2316" s="162">
        <f>IF(Tabela1[[#This Row],[Cena za enoto]]=1,Tabela1[[#This Row],[Količina]],0)</f>
        <v>0</v>
      </c>
      <c r="M2316" s="139">
        <f>Tabela1[[#This Row],[Cena za enoto]]</f>
        <v>0</v>
      </c>
      <c r="N2316" s="139">
        <f t="shared" si="147"/>
        <v>0</v>
      </c>
    </row>
    <row r="2317" spans="1:14" s="143" customFormat="1">
      <c r="A2317" s="139">
        <v>2311</v>
      </c>
      <c r="B2317" s="98"/>
      <c r="C2317" s="132">
        <f>IF(H2317&lt;&gt;"",COUNTA($H$12:H2317),"")</f>
        <v>1212</v>
      </c>
      <c r="D2317" s="15"/>
      <c r="E2317" s="131" t="s">
        <v>1650</v>
      </c>
      <c r="F2317" s="83" t="s">
        <v>5</v>
      </c>
      <c r="G2317" s="16">
        <v>1</v>
      </c>
      <c r="H2317" s="169">
        <v>0</v>
      </c>
      <c r="I2317" s="177">
        <f t="shared" si="149"/>
        <v>0</v>
      </c>
      <c r="J2317" s="42"/>
      <c r="K2317" s="141">
        <f>Tabela1[[#This Row],[Količina]]-Tabela1[[#This Row],[Cena skupaj]]</f>
        <v>1</v>
      </c>
      <c r="L2317" s="162">
        <f>IF(Tabela1[[#This Row],[Cena za enoto]]=1,Tabela1[[#This Row],[Količina]],0)</f>
        <v>0</v>
      </c>
      <c r="M2317" s="139">
        <f>Tabela1[[#This Row],[Cena za enoto]]</f>
        <v>0</v>
      </c>
      <c r="N2317" s="139">
        <f t="shared" si="147"/>
        <v>0</v>
      </c>
    </row>
    <row r="2318" spans="1:14" s="143" customFormat="1" ht="22.5">
      <c r="A2318" s="139">
        <v>2312</v>
      </c>
      <c r="B2318" s="98"/>
      <c r="C2318" s="132" t="str">
        <f>IF(H2318&lt;&gt;"",COUNTA($H$12:H2318),"")</f>
        <v/>
      </c>
      <c r="D2318" s="15" t="s">
        <v>261</v>
      </c>
      <c r="E2318" s="131" t="s">
        <v>1651</v>
      </c>
      <c r="F2318" s="83"/>
      <c r="G2318" s="16"/>
      <c r="H2318" s="159"/>
      <c r="I2318" s="177" t="str">
        <f t="shared" si="149"/>
        <v/>
      </c>
      <c r="J2318" s="42"/>
      <c r="K2318" s="141"/>
      <c r="L2318" s="162">
        <f>IF(Tabela1[[#This Row],[Cena za enoto]]=1,Tabela1[[#This Row],[Količina]],0)</f>
        <v>0</v>
      </c>
      <c r="M2318" s="139">
        <f>Tabela1[[#This Row],[Cena za enoto]]</f>
        <v>0</v>
      </c>
      <c r="N2318" s="139">
        <f t="shared" ref="N2318:N2381" si="150">L2318*M2318</f>
        <v>0</v>
      </c>
    </row>
    <row r="2319" spans="1:14" s="143" customFormat="1" ht="22.5">
      <c r="A2319" s="139">
        <v>2313</v>
      </c>
      <c r="B2319" s="98"/>
      <c r="C2319" s="132" t="str">
        <f>IF(H2319&lt;&gt;"",COUNTA($H$12:H2319),"")</f>
        <v/>
      </c>
      <c r="D2319" s="15"/>
      <c r="E2319" s="131" t="s">
        <v>1652</v>
      </c>
      <c r="F2319" s="83"/>
      <c r="G2319" s="16"/>
      <c r="H2319" s="159"/>
      <c r="I2319" s="177" t="str">
        <f t="shared" si="149"/>
        <v/>
      </c>
      <c r="J2319" s="42"/>
      <c r="K2319" s="141"/>
      <c r="L2319" s="162">
        <f>IF(Tabela1[[#This Row],[Cena za enoto]]=1,Tabela1[[#This Row],[Količina]],0)</f>
        <v>0</v>
      </c>
      <c r="M2319" s="139">
        <f>Tabela1[[#This Row],[Cena za enoto]]</f>
        <v>0</v>
      </c>
      <c r="N2319" s="139">
        <f t="shared" si="150"/>
        <v>0</v>
      </c>
    </row>
    <row r="2320" spans="1:14" s="143" customFormat="1">
      <c r="A2320" s="139">
        <v>2314</v>
      </c>
      <c r="B2320" s="98"/>
      <c r="C2320" s="132" t="str">
        <f>IF(H2320&lt;&gt;"",COUNTA($H$12:H2320),"")</f>
        <v/>
      </c>
      <c r="D2320" s="15"/>
      <c r="E2320" s="131" t="s">
        <v>1653</v>
      </c>
      <c r="F2320" s="83"/>
      <c r="G2320" s="16"/>
      <c r="H2320" s="159"/>
      <c r="I2320" s="177" t="str">
        <f t="shared" si="149"/>
        <v/>
      </c>
      <c r="J2320" s="42"/>
      <c r="K2320" s="141"/>
      <c r="L2320" s="162">
        <f>IF(Tabela1[[#This Row],[Cena za enoto]]=1,Tabela1[[#This Row],[Količina]],0)</f>
        <v>0</v>
      </c>
      <c r="M2320" s="139">
        <f>Tabela1[[#This Row],[Cena za enoto]]</f>
        <v>0</v>
      </c>
      <c r="N2320" s="139">
        <f t="shared" si="150"/>
        <v>0</v>
      </c>
    </row>
    <row r="2321" spans="1:14" s="143" customFormat="1">
      <c r="A2321" s="139">
        <v>2315</v>
      </c>
      <c r="B2321" s="98"/>
      <c r="C2321" s="132" t="str">
        <f>IF(H2321&lt;&gt;"",COUNTA($H$12:H2321),"")</f>
        <v/>
      </c>
      <c r="D2321" s="15"/>
      <c r="E2321" s="131" t="s">
        <v>1654</v>
      </c>
      <c r="F2321" s="83"/>
      <c r="G2321" s="16"/>
      <c r="H2321" s="159"/>
      <c r="I2321" s="177" t="str">
        <f t="shared" si="149"/>
        <v/>
      </c>
      <c r="J2321" s="42"/>
      <c r="K2321" s="141"/>
      <c r="L2321" s="162">
        <f>IF(Tabela1[[#This Row],[Cena za enoto]]=1,Tabela1[[#This Row],[Količina]],0)</f>
        <v>0</v>
      </c>
      <c r="M2321" s="139">
        <f>Tabela1[[#This Row],[Cena za enoto]]</f>
        <v>0</v>
      </c>
      <c r="N2321" s="139">
        <f t="shared" si="150"/>
        <v>0</v>
      </c>
    </row>
    <row r="2322" spans="1:14" s="143" customFormat="1">
      <c r="A2322" s="139">
        <v>2316</v>
      </c>
      <c r="B2322" s="98"/>
      <c r="C2322" s="132" t="str">
        <f>IF(H2322&lt;&gt;"",COUNTA($H$12:H2322),"")</f>
        <v/>
      </c>
      <c r="D2322" s="15"/>
      <c r="E2322" s="131" t="s">
        <v>1655</v>
      </c>
      <c r="F2322" s="83"/>
      <c r="G2322" s="16"/>
      <c r="H2322" s="159"/>
      <c r="I2322" s="177" t="str">
        <f t="shared" si="149"/>
        <v/>
      </c>
      <c r="J2322" s="42"/>
      <c r="K2322" s="141"/>
      <c r="L2322" s="162">
        <f>IF(Tabela1[[#This Row],[Cena za enoto]]=1,Tabela1[[#This Row],[Količina]],0)</f>
        <v>0</v>
      </c>
      <c r="M2322" s="139">
        <f>Tabela1[[#This Row],[Cena za enoto]]</f>
        <v>0</v>
      </c>
      <c r="N2322" s="139">
        <f t="shared" si="150"/>
        <v>0</v>
      </c>
    </row>
    <row r="2323" spans="1:14" s="143" customFormat="1">
      <c r="A2323" s="139">
        <v>2317</v>
      </c>
      <c r="B2323" s="98"/>
      <c r="C2323" s="132" t="str">
        <f>IF(H2323&lt;&gt;"",COUNTA($H$12:H2323),"")</f>
        <v/>
      </c>
      <c r="D2323" s="15"/>
      <c r="E2323" s="131" t="s">
        <v>1656</v>
      </c>
      <c r="F2323" s="83"/>
      <c r="G2323" s="16"/>
      <c r="H2323" s="159"/>
      <c r="I2323" s="177" t="str">
        <f t="shared" si="149"/>
        <v/>
      </c>
      <c r="J2323" s="42"/>
      <c r="K2323" s="141"/>
      <c r="L2323" s="162">
        <f>IF(Tabela1[[#This Row],[Cena za enoto]]=1,Tabela1[[#This Row],[Količina]],0)</f>
        <v>0</v>
      </c>
      <c r="M2323" s="139">
        <f>Tabela1[[#This Row],[Cena za enoto]]</f>
        <v>0</v>
      </c>
      <c r="N2323" s="139">
        <f t="shared" si="150"/>
        <v>0</v>
      </c>
    </row>
    <row r="2324" spans="1:14" s="143" customFormat="1">
      <c r="A2324" s="139">
        <v>2318</v>
      </c>
      <c r="B2324" s="98"/>
      <c r="C2324" s="132" t="str">
        <f>IF(H2324&lt;&gt;"",COUNTA($H$12:H2324),"")</f>
        <v/>
      </c>
      <c r="D2324" s="15"/>
      <c r="E2324" s="131" t="s">
        <v>1657</v>
      </c>
      <c r="F2324" s="83"/>
      <c r="G2324" s="16"/>
      <c r="H2324" s="159"/>
      <c r="I2324" s="177" t="str">
        <f t="shared" si="149"/>
        <v/>
      </c>
      <c r="J2324" s="42"/>
      <c r="K2324" s="141"/>
      <c r="L2324" s="162">
        <f>IF(Tabela1[[#This Row],[Cena za enoto]]=1,Tabela1[[#This Row],[Količina]],0)</f>
        <v>0</v>
      </c>
      <c r="M2324" s="139">
        <f>Tabela1[[#This Row],[Cena za enoto]]</f>
        <v>0</v>
      </c>
      <c r="N2324" s="139">
        <f t="shared" si="150"/>
        <v>0</v>
      </c>
    </row>
    <row r="2325" spans="1:14" s="143" customFormat="1">
      <c r="A2325" s="139">
        <v>2319</v>
      </c>
      <c r="B2325" s="98"/>
      <c r="C2325" s="132" t="str">
        <f>IF(H2325&lt;&gt;"",COUNTA($H$12:H2325),"")</f>
        <v/>
      </c>
      <c r="D2325" s="15"/>
      <c r="E2325" s="131" t="s">
        <v>1658</v>
      </c>
      <c r="F2325" s="83"/>
      <c r="G2325" s="16"/>
      <c r="H2325" s="159"/>
      <c r="I2325" s="177" t="str">
        <f t="shared" si="149"/>
        <v/>
      </c>
      <c r="J2325" s="42"/>
      <c r="K2325" s="141"/>
      <c r="L2325" s="162">
        <f>IF(Tabela1[[#This Row],[Cena za enoto]]=1,Tabela1[[#This Row],[Količina]],0)</f>
        <v>0</v>
      </c>
      <c r="M2325" s="139">
        <f>Tabela1[[#This Row],[Cena za enoto]]</f>
        <v>0</v>
      </c>
      <c r="N2325" s="139">
        <f t="shared" si="150"/>
        <v>0</v>
      </c>
    </row>
    <row r="2326" spans="1:14" s="143" customFormat="1">
      <c r="A2326" s="139">
        <v>2320</v>
      </c>
      <c r="B2326" s="98"/>
      <c r="C2326" s="132" t="str">
        <f>IF(H2326&lt;&gt;"",COUNTA($H$12:H2326),"")</f>
        <v/>
      </c>
      <c r="D2326" s="15"/>
      <c r="E2326" s="131" t="s">
        <v>1659</v>
      </c>
      <c r="F2326" s="83"/>
      <c r="G2326" s="16"/>
      <c r="H2326" s="159"/>
      <c r="I2326" s="177" t="str">
        <f t="shared" si="149"/>
        <v/>
      </c>
      <c r="J2326" s="42"/>
      <c r="K2326" s="141"/>
      <c r="L2326" s="162">
        <f>IF(Tabela1[[#This Row],[Cena za enoto]]=1,Tabela1[[#This Row],[Količina]],0)</f>
        <v>0</v>
      </c>
      <c r="M2326" s="139">
        <f>Tabela1[[#This Row],[Cena za enoto]]</f>
        <v>0</v>
      </c>
      <c r="N2326" s="139">
        <f t="shared" si="150"/>
        <v>0</v>
      </c>
    </row>
    <row r="2327" spans="1:14" s="143" customFormat="1">
      <c r="A2327" s="139">
        <v>2321</v>
      </c>
      <c r="B2327" s="98"/>
      <c r="C2327" s="132" t="str">
        <f>IF(H2327&lt;&gt;"",COUNTA($H$12:H2327),"")</f>
        <v/>
      </c>
      <c r="D2327" s="15"/>
      <c r="E2327" s="131" t="s">
        <v>1660</v>
      </c>
      <c r="F2327" s="83"/>
      <c r="G2327" s="16"/>
      <c r="H2327" s="159"/>
      <c r="I2327" s="177" t="str">
        <f t="shared" si="149"/>
        <v/>
      </c>
      <c r="J2327" s="42"/>
      <c r="K2327" s="141"/>
      <c r="L2327" s="162">
        <f>IF(Tabela1[[#This Row],[Cena za enoto]]=1,Tabela1[[#This Row],[Količina]],0)</f>
        <v>0</v>
      </c>
      <c r="M2327" s="139">
        <f>Tabela1[[#This Row],[Cena za enoto]]</f>
        <v>0</v>
      </c>
      <c r="N2327" s="139">
        <f t="shared" si="150"/>
        <v>0</v>
      </c>
    </row>
    <row r="2328" spans="1:14" s="143" customFormat="1">
      <c r="A2328" s="139">
        <v>2322</v>
      </c>
      <c r="B2328" s="98"/>
      <c r="C2328" s="132" t="str">
        <f>IF(H2328&lt;&gt;"",COUNTA($H$12:H2328),"")</f>
        <v/>
      </c>
      <c r="D2328" s="15"/>
      <c r="E2328" s="131" t="s">
        <v>1661</v>
      </c>
      <c r="F2328" s="83"/>
      <c r="G2328" s="16"/>
      <c r="H2328" s="159"/>
      <c r="I2328" s="177" t="str">
        <f t="shared" si="149"/>
        <v/>
      </c>
      <c r="J2328" s="42"/>
      <c r="K2328" s="141"/>
      <c r="L2328" s="162">
        <f>IF(Tabela1[[#This Row],[Cena za enoto]]=1,Tabela1[[#This Row],[Količina]],0)</f>
        <v>0</v>
      </c>
      <c r="M2328" s="139">
        <f>Tabela1[[#This Row],[Cena za enoto]]</f>
        <v>0</v>
      </c>
      <c r="N2328" s="139">
        <f t="shared" si="150"/>
        <v>0</v>
      </c>
    </row>
    <row r="2329" spans="1:14" s="143" customFormat="1">
      <c r="A2329" s="139">
        <v>2323</v>
      </c>
      <c r="B2329" s="98"/>
      <c r="C2329" s="132" t="str">
        <f>IF(H2329&lt;&gt;"",COUNTA($H$12:H2329),"")</f>
        <v/>
      </c>
      <c r="D2329" s="15"/>
      <c r="E2329" s="131" t="s">
        <v>1662</v>
      </c>
      <c r="F2329" s="83"/>
      <c r="G2329" s="16"/>
      <c r="H2329" s="159"/>
      <c r="I2329" s="177" t="str">
        <f t="shared" si="149"/>
        <v/>
      </c>
      <c r="J2329" s="42"/>
      <c r="K2329" s="141"/>
      <c r="L2329" s="162">
        <f>IF(Tabela1[[#This Row],[Cena za enoto]]=1,Tabela1[[#This Row],[Količina]],0)</f>
        <v>0</v>
      </c>
      <c r="M2329" s="139">
        <f>Tabela1[[#This Row],[Cena za enoto]]</f>
        <v>0</v>
      </c>
      <c r="N2329" s="139">
        <f t="shared" si="150"/>
        <v>0</v>
      </c>
    </row>
    <row r="2330" spans="1:14" s="143" customFormat="1">
      <c r="A2330" s="139">
        <v>2324</v>
      </c>
      <c r="B2330" s="98"/>
      <c r="C2330" s="132" t="str">
        <f>IF(H2330&lt;&gt;"",COUNTA($H$12:H2330),"")</f>
        <v/>
      </c>
      <c r="D2330" s="15"/>
      <c r="E2330" s="131" t="s">
        <v>1663</v>
      </c>
      <c r="F2330" s="83"/>
      <c r="G2330" s="16"/>
      <c r="H2330" s="159"/>
      <c r="I2330" s="177" t="str">
        <f t="shared" si="149"/>
        <v/>
      </c>
      <c r="J2330" s="42"/>
      <c r="K2330" s="141"/>
      <c r="L2330" s="162">
        <f>IF(Tabela1[[#This Row],[Cena za enoto]]=1,Tabela1[[#This Row],[Količina]],0)</f>
        <v>0</v>
      </c>
      <c r="M2330" s="139">
        <f>Tabela1[[#This Row],[Cena za enoto]]</f>
        <v>0</v>
      </c>
      <c r="N2330" s="139">
        <f t="shared" si="150"/>
        <v>0</v>
      </c>
    </row>
    <row r="2331" spans="1:14" s="143" customFormat="1">
      <c r="A2331" s="139">
        <v>2325</v>
      </c>
      <c r="B2331" s="98"/>
      <c r="C2331" s="132" t="str">
        <f>IF(H2331&lt;&gt;"",COUNTA($H$12:H2331),"")</f>
        <v/>
      </c>
      <c r="D2331" s="15"/>
      <c r="E2331" s="131" t="s">
        <v>1664</v>
      </c>
      <c r="F2331" s="83"/>
      <c r="G2331" s="16"/>
      <c r="H2331" s="159"/>
      <c r="I2331" s="177" t="str">
        <f t="shared" si="149"/>
        <v/>
      </c>
      <c r="J2331" s="42"/>
      <c r="K2331" s="141"/>
      <c r="L2331" s="162">
        <f>IF(Tabela1[[#This Row],[Cena za enoto]]=1,Tabela1[[#This Row],[Količina]],0)</f>
        <v>0</v>
      </c>
      <c r="M2331" s="139">
        <f>Tabela1[[#This Row],[Cena za enoto]]</f>
        <v>0</v>
      </c>
      <c r="N2331" s="139">
        <f t="shared" si="150"/>
        <v>0</v>
      </c>
    </row>
    <row r="2332" spans="1:14" s="143" customFormat="1">
      <c r="A2332" s="139">
        <v>2326</v>
      </c>
      <c r="B2332" s="98"/>
      <c r="C2332" s="132" t="str">
        <f>IF(H2332&lt;&gt;"",COUNTA($H$12:H2332),"")</f>
        <v/>
      </c>
      <c r="D2332" s="15"/>
      <c r="E2332" s="131" t="s">
        <v>1665</v>
      </c>
      <c r="F2332" s="83"/>
      <c r="G2332" s="16"/>
      <c r="H2332" s="159"/>
      <c r="I2332" s="177" t="str">
        <f t="shared" si="149"/>
        <v/>
      </c>
      <c r="J2332" s="42"/>
      <c r="K2332" s="141"/>
      <c r="L2332" s="162">
        <f>IF(Tabela1[[#This Row],[Cena za enoto]]=1,Tabela1[[#This Row],[Količina]],0)</f>
        <v>0</v>
      </c>
      <c r="M2332" s="139">
        <f>Tabela1[[#This Row],[Cena za enoto]]</f>
        <v>0</v>
      </c>
      <c r="N2332" s="139">
        <f t="shared" si="150"/>
        <v>0</v>
      </c>
    </row>
    <row r="2333" spans="1:14" s="143" customFormat="1">
      <c r="A2333" s="139">
        <v>2327</v>
      </c>
      <c r="B2333" s="98"/>
      <c r="C2333" s="132" t="str">
        <f>IF(H2333&lt;&gt;"",COUNTA($H$12:H2333),"")</f>
        <v/>
      </c>
      <c r="D2333" s="15"/>
      <c r="E2333" s="131" t="s">
        <v>1666</v>
      </c>
      <c r="F2333" s="83"/>
      <c r="G2333" s="16"/>
      <c r="H2333" s="159"/>
      <c r="I2333" s="177" t="str">
        <f t="shared" si="149"/>
        <v/>
      </c>
      <c r="J2333" s="42"/>
      <c r="K2333" s="141"/>
      <c r="L2333" s="162">
        <f>IF(Tabela1[[#This Row],[Cena za enoto]]=1,Tabela1[[#This Row],[Količina]],0)</f>
        <v>0</v>
      </c>
      <c r="M2333" s="139">
        <f>Tabela1[[#This Row],[Cena za enoto]]</f>
        <v>0</v>
      </c>
      <c r="N2333" s="139">
        <f t="shared" si="150"/>
        <v>0</v>
      </c>
    </row>
    <row r="2334" spans="1:14" s="143" customFormat="1">
      <c r="A2334" s="139">
        <v>2328</v>
      </c>
      <c r="B2334" s="98"/>
      <c r="C2334" s="132" t="str">
        <f>IF(H2334&lt;&gt;"",COUNTA($H$12:H2334),"")</f>
        <v/>
      </c>
      <c r="D2334" s="15"/>
      <c r="E2334" s="131" t="s">
        <v>1667</v>
      </c>
      <c r="F2334" s="83"/>
      <c r="G2334" s="16"/>
      <c r="H2334" s="159"/>
      <c r="I2334" s="177" t="str">
        <f t="shared" si="149"/>
        <v/>
      </c>
      <c r="J2334" s="42"/>
      <c r="K2334" s="141"/>
      <c r="L2334" s="162">
        <f>IF(Tabela1[[#This Row],[Cena za enoto]]=1,Tabela1[[#This Row],[Količina]],0)</f>
        <v>0</v>
      </c>
      <c r="M2334" s="139">
        <f>Tabela1[[#This Row],[Cena za enoto]]</f>
        <v>0</v>
      </c>
      <c r="N2334" s="139">
        <f t="shared" si="150"/>
        <v>0</v>
      </c>
    </row>
    <row r="2335" spans="1:14" s="143" customFormat="1">
      <c r="A2335" s="139">
        <v>2329</v>
      </c>
      <c r="B2335" s="98"/>
      <c r="C2335" s="132" t="str">
        <f>IF(H2335&lt;&gt;"",COUNTA($H$12:H2335),"")</f>
        <v/>
      </c>
      <c r="D2335" s="15"/>
      <c r="E2335" s="131" t="s">
        <v>1750</v>
      </c>
      <c r="F2335" s="83"/>
      <c r="G2335" s="16"/>
      <c r="H2335" s="159"/>
      <c r="I2335" s="177"/>
      <c r="J2335" s="42"/>
      <c r="K2335" s="141">
        <f>Tabela1[[#This Row],[Količina]]-Tabela1[[#This Row],[Cena skupaj]]</f>
        <v>0</v>
      </c>
      <c r="L2335" s="162">
        <f>IF(Tabela1[[#This Row],[Cena za enoto]]=1,Tabela1[[#This Row],[Količina]],0)</f>
        <v>0</v>
      </c>
      <c r="M2335" s="139">
        <f>Tabela1[[#This Row],[Cena za enoto]]</f>
        <v>0</v>
      </c>
      <c r="N2335" s="139">
        <f t="shared" si="150"/>
        <v>0</v>
      </c>
    </row>
    <row r="2336" spans="1:14" s="143" customFormat="1">
      <c r="A2336" s="139">
        <v>2330</v>
      </c>
      <c r="B2336" s="98"/>
      <c r="C2336" s="132" t="str">
        <f>IF(H2336&lt;&gt;"",COUNTA($H$12:H2336),"")</f>
        <v/>
      </c>
      <c r="D2336" s="15"/>
      <c r="E2336" s="131" t="s">
        <v>1668</v>
      </c>
      <c r="F2336" s="83"/>
      <c r="G2336" s="16"/>
      <c r="H2336" s="159"/>
      <c r="I2336" s="177" t="str">
        <f t="shared" ref="I2336:I2345" si="151">IF(ISNUMBER(G2336),ROUND(G2336*H2336,2),"")</f>
        <v/>
      </c>
      <c r="J2336" s="42"/>
      <c r="K2336" s="141"/>
      <c r="L2336" s="162">
        <f>IF(Tabela1[[#This Row],[Cena za enoto]]=1,Tabela1[[#This Row],[Količina]],0)</f>
        <v>0</v>
      </c>
      <c r="M2336" s="139">
        <f>Tabela1[[#This Row],[Cena za enoto]]</f>
        <v>0</v>
      </c>
      <c r="N2336" s="139">
        <f t="shared" si="150"/>
        <v>0</v>
      </c>
    </row>
    <row r="2337" spans="1:14" s="143" customFormat="1">
      <c r="A2337" s="139">
        <v>2331</v>
      </c>
      <c r="B2337" s="98"/>
      <c r="C2337" s="132">
        <f>IF(H2337&lt;&gt;"",COUNTA($H$12:H2337),"")</f>
        <v>1213</v>
      </c>
      <c r="D2337" s="15"/>
      <c r="E2337" s="131" t="s">
        <v>1669</v>
      </c>
      <c r="F2337" s="83" t="s">
        <v>5</v>
      </c>
      <c r="G2337" s="16">
        <v>1</v>
      </c>
      <c r="H2337" s="169">
        <v>0</v>
      </c>
      <c r="I2337" s="177">
        <f t="shared" si="151"/>
        <v>0</v>
      </c>
      <c r="J2337" s="42"/>
      <c r="K2337" s="141">
        <f>Tabela1[[#This Row],[Količina]]-Tabela1[[#This Row],[Cena skupaj]]</f>
        <v>1</v>
      </c>
      <c r="L2337" s="162">
        <f>IF(Tabela1[[#This Row],[Cena za enoto]]=1,Tabela1[[#This Row],[Količina]],0)</f>
        <v>0</v>
      </c>
      <c r="M2337" s="139">
        <f>Tabela1[[#This Row],[Cena za enoto]]</f>
        <v>0</v>
      </c>
      <c r="N2337" s="139">
        <f t="shared" si="150"/>
        <v>0</v>
      </c>
    </row>
    <row r="2338" spans="1:14" ht="22.5">
      <c r="A2338" s="139">
        <v>2332</v>
      </c>
      <c r="B2338" s="98"/>
      <c r="C2338" s="132">
        <f>IF(H2338&lt;&gt;"",COUNTA($H$12:H2338),"")</f>
        <v>1214</v>
      </c>
      <c r="D2338" s="15" t="s">
        <v>262</v>
      </c>
      <c r="E2338" s="131" t="s">
        <v>1670</v>
      </c>
      <c r="F2338" s="83" t="s">
        <v>5</v>
      </c>
      <c r="G2338" s="16">
        <v>1</v>
      </c>
      <c r="H2338" s="169">
        <v>0</v>
      </c>
      <c r="I2338" s="177">
        <f t="shared" si="151"/>
        <v>0</v>
      </c>
      <c r="K2338" s="141">
        <f>Tabela1[[#This Row],[Količina]]-Tabela1[[#This Row],[Cena skupaj]]</f>
        <v>1</v>
      </c>
      <c r="L2338" s="162">
        <f>IF(Tabela1[[#This Row],[Cena za enoto]]=1,Tabela1[[#This Row],[Količina]],0)</f>
        <v>0</v>
      </c>
      <c r="M2338" s="139">
        <f>Tabela1[[#This Row],[Cena za enoto]]</f>
        <v>0</v>
      </c>
      <c r="N2338" s="139">
        <f t="shared" si="150"/>
        <v>0</v>
      </c>
    </row>
    <row r="2339" spans="1:14" s="143" customFormat="1" ht="22.5">
      <c r="A2339" s="139">
        <v>2333</v>
      </c>
      <c r="B2339" s="98"/>
      <c r="C2339" s="132" t="str">
        <f>IF(H2339&lt;&gt;"",COUNTA($H$12:H2339),"")</f>
        <v/>
      </c>
      <c r="D2339" s="15" t="s">
        <v>263</v>
      </c>
      <c r="E2339" s="131" t="s">
        <v>1671</v>
      </c>
      <c r="F2339" s="83"/>
      <c r="G2339" s="16"/>
      <c r="H2339" s="159"/>
      <c r="I2339" s="177" t="str">
        <f t="shared" si="151"/>
        <v/>
      </c>
      <c r="J2339" s="42"/>
      <c r="K2339" s="141"/>
      <c r="L2339" s="162">
        <f>IF(Tabela1[[#This Row],[Cena za enoto]]=1,Tabela1[[#This Row],[Količina]],0)</f>
        <v>0</v>
      </c>
      <c r="M2339" s="139">
        <f>Tabela1[[#This Row],[Cena za enoto]]</f>
        <v>0</v>
      </c>
      <c r="N2339" s="139">
        <f t="shared" si="150"/>
        <v>0</v>
      </c>
    </row>
    <row r="2340" spans="1:14" s="143" customFormat="1">
      <c r="A2340" s="139">
        <v>2334</v>
      </c>
      <c r="B2340" s="98"/>
      <c r="C2340" s="132" t="str">
        <f>IF(H2340&lt;&gt;"",COUNTA($H$12:H2340),"")</f>
        <v/>
      </c>
      <c r="D2340" s="15"/>
      <c r="E2340" s="131" t="s">
        <v>1672</v>
      </c>
      <c r="F2340" s="83"/>
      <c r="G2340" s="16"/>
      <c r="H2340" s="159"/>
      <c r="I2340" s="177" t="str">
        <f t="shared" si="151"/>
        <v/>
      </c>
      <c r="J2340" s="42"/>
      <c r="K2340" s="141"/>
      <c r="L2340" s="162">
        <f>IF(Tabela1[[#This Row],[Cena za enoto]]=1,Tabela1[[#This Row],[Količina]],0)</f>
        <v>0</v>
      </c>
      <c r="M2340" s="139">
        <f>Tabela1[[#This Row],[Cena za enoto]]</f>
        <v>0</v>
      </c>
      <c r="N2340" s="139">
        <f t="shared" si="150"/>
        <v>0</v>
      </c>
    </row>
    <row r="2341" spans="1:14" s="143" customFormat="1">
      <c r="A2341" s="139">
        <v>2335</v>
      </c>
      <c r="B2341" s="98"/>
      <c r="C2341" s="132" t="str">
        <f>IF(H2341&lt;&gt;"",COUNTA($H$12:H2341),"")</f>
        <v/>
      </c>
      <c r="D2341" s="15"/>
      <c r="E2341" s="131" t="s">
        <v>1673</v>
      </c>
      <c r="F2341" s="83"/>
      <c r="G2341" s="16"/>
      <c r="H2341" s="159"/>
      <c r="I2341" s="177" t="str">
        <f t="shared" si="151"/>
        <v/>
      </c>
      <c r="J2341" s="42"/>
      <c r="K2341" s="141"/>
      <c r="L2341" s="162">
        <f>IF(Tabela1[[#This Row],[Cena za enoto]]=1,Tabela1[[#This Row],[Količina]],0)</f>
        <v>0</v>
      </c>
      <c r="M2341" s="139">
        <f>Tabela1[[#This Row],[Cena za enoto]]</f>
        <v>0</v>
      </c>
      <c r="N2341" s="139">
        <f t="shared" si="150"/>
        <v>0</v>
      </c>
    </row>
    <row r="2342" spans="1:14" s="143" customFormat="1">
      <c r="A2342" s="139">
        <v>2336</v>
      </c>
      <c r="B2342" s="98"/>
      <c r="C2342" s="132" t="str">
        <f>IF(H2342&lt;&gt;"",COUNTA($H$12:H2342),"")</f>
        <v/>
      </c>
      <c r="D2342" s="15"/>
      <c r="E2342" s="131" t="s">
        <v>1674</v>
      </c>
      <c r="F2342" s="83"/>
      <c r="G2342" s="16"/>
      <c r="H2342" s="159"/>
      <c r="I2342" s="177" t="str">
        <f t="shared" si="151"/>
        <v/>
      </c>
      <c r="J2342" s="42"/>
      <c r="K2342" s="141"/>
      <c r="L2342" s="162">
        <f>IF(Tabela1[[#This Row],[Cena za enoto]]=1,Tabela1[[#This Row],[Količina]],0)</f>
        <v>0</v>
      </c>
      <c r="M2342" s="139">
        <f>Tabela1[[#This Row],[Cena za enoto]]</f>
        <v>0</v>
      </c>
      <c r="N2342" s="139">
        <f t="shared" si="150"/>
        <v>0</v>
      </c>
    </row>
    <row r="2343" spans="1:14" s="143" customFormat="1">
      <c r="A2343" s="139">
        <v>2337</v>
      </c>
      <c r="B2343" s="98"/>
      <c r="C2343" s="132" t="str">
        <f>IF(H2343&lt;&gt;"",COUNTA($H$12:H2343),"")</f>
        <v/>
      </c>
      <c r="D2343" s="15"/>
      <c r="E2343" s="131" t="s">
        <v>1675</v>
      </c>
      <c r="F2343" s="83"/>
      <c r="G2343" s="16"/>
      <c r="H2343" s="159"/>
      <c r="I2343" s="177" t="str">
        <f t="shared" si="151"/>
        <v/>
      </c>
      <c r="J2343" s="42"/>
      <c r="K2343" s="141"/>
      <c r="L2343" s="162">
        <f>IF(Tabela1[[#This Row],[Cena za enoto]]=1,Tabela1[[#This Row],[Količina]],0)</f>
        <v>0</v>
      </c>
      <c r="M2343" s="139">
        <f>Tabela1[[#This Row],[Cena za enoto]]</f>
        <v>0</v>
      </c>
      <c r="N2343" s="139">
        <f t="shared" si="150"/>
        <v>0</v>
      </c>
    </row>
    <row r="2344" spans="1:14" s="143" customFormat="1">
      <c r="A2344" s="139">
        <v>2338</v>
      </c>
      <c r="B2344" s="98"/>
      <c r="C2344" s="132" t="str">
        <f>IF(H2344&lt;&gt;"",COUNTA($H$12:H2344),"")</f>
        <v/>
      </c>
      <c r="D2344" s="15"/>
      <c r="E2344" s="131" t="s">
        <v>1676</v>
      </c>
      <c r="F2344" s="83"/>
      <c r="G2344" s="16"/>
      <c r="H2344" s="159"/>
      <c r="I2344" s="177" t="str">
        <f t="shared" si="151"/>
        <v/>
      </c>
      <c r="J2344" s="42"/>
      <c r="K2344" s="141"/>
      <c r="L2344" s="162">
        <f>IF(Tabela1[[#This Row],[Cena za enoto]]=1,Tabela1[[#This Row],[Količina]],0)</f>
        <v>0</v>
      </c>
      <c r="M2344" s="139">
        <f>Tabela1[[#This Row],[Cena za enoto]]</f>
        <v>0</v>
      </c>
      <c r="N2344" s="139">
        <f t="shared" si="150"/>
        <v>0</v>
      </c>
    </row>
    <row r="2345" spans="1:14" s="143" customFormat="1">
      <c r="A2345" s="139">
        <v>2339</v>
      </c>
      <c r="B2345" s="98"/>
      <c r="C2345" s="132" t="str">
        <f>IF(H2345&lt;&gt;"",COUNTA($H$12:H2345),"")</f>
        <v/>
      </c>
      <c r="D2345" s="15"/>
      <c r="E2345" s="131" t="s">
        <v>1677</v>
      </c>
      <c r="F2345" s="83"/>
      <c r="G2345" s="16"/>
      <c r="H2345" s="159"/>
      <c r="I2345" s="177" t="str">
        <f t="shared" si="151"/>
        <v/>
      </c>
      <c r="J2345" s="42"/>
      <c r="K2345" s="141"/>
      <c r="L2345" s="162">
        <f>IF(Tabela1[[#This Row],[Cena za enoto]]=1,Tabela1[[#This Row],[Količina]],0)</f>
        <v>0</v>
      </c>
      <c r="M2345" s="139">
        <f>Tabela1[[#This Row],[Cena za enoto]]</f>
        <v>0</v>
      </c>
      <c r="N2345" s="139">
        <f t="shared" si="150"/>
        <v>0</v>
      </c>
    </row>
    <row r="2346" spans="1:14" s="143" customFormat="1" ht="22.5">
      <c r="A2346" s="139">
        <v>2340</v>
      </c>
      <c r="B2346" s="98"/>
      <c r="C2346" s="132" t="str">
        <f>IF(H2346&lt;&gt;"",COUNTA($H$12:H2346),"")</f>
        <v/>
      </c>
      <c r="D2346" s="15"/>
      <c r="E2346" s="131" t="s">
        <v>1678</v>
      </c>
      <c r="F2346" s="83"/>
      <c r="G2346" s="16"/>
      <c r="H2346" s="159"/>
      <c r="I2346" s="177"/>
      <c r="J2346" s="42"/>
      <c r="K2346" s="141">
        <f>Tabela1[[#This Row],[Količina]]-Tabela1[[#This Row],[Cena skupaj]]</f>
        <v>0</v>
      </c>
      <c r="L2346" s="162">
        <f>IF(Tabela1[[#This Row],[Cena za enoto]]=1,Tabela1[[#This Row],[Količina]],0)</f>
        <v>0</v>
      </c>
      <c r="M2346" s="139">
        <f>Tabela1[[#This Row],[Cena za enoto]]</f>
        <v>0</v>
      </c>
      <c r="N2346" s="139">
        <f t="shared" si="150"/>
        <v>0</v>
      </c>
    </row>
    <row r="2347" spans="1:14" s="143" customFormat="1">
      <c r="A2347" s="139">
        <v>2341</v>
      </c>
      <c r="B2347" s="98"/>
      <c r="C2347" s="132" t="str">
        <f>IF(H2347&lt;&gt;"",COUNTA($H$12:H2347),"")</f>
        <v/>
      </c>
      <c r="D2347" s="15"/>
      <c r="E2347" s="131" t="s">
        <v>1679</v>
      </c>
      <c r="F2347" s="83"/>
      <c r="G2347" s="16"/>
      <c r="H2347" s="159"/>
      <c r="I2347" s="177" t="str">
        <f t="shared" ref="I2347:I2361" si="152">IF(ISNUMBER(G2347),ROUND(G2347*H2347,2),"")</f>
        <v/>
      </c>
      <c r="J2347" s="42"/>
      <c r="K2347" s="141"/>
      <c r="L2347" s="162">
        <f>IF(Tabela1[[#This Row],[Cena za enoto]]=1,Tabela1[[#This Row],[Količina]],0)</f>
        <v>0</v>
      </c>
      <c r="M2347" s="139">
        <f>Tabela1[[#This Row],[Cena za enoto]]</f>
        <v>0</v>
      </c>
      <c r="N2347" s="139">
        <f t="shared" si="150"/>
        <v>0</v>
      </c>
    </row>
    <row r="2348" spans="1:14" s="143" customFormat="1">
      <c r="A2348" s="139">
        <v>2342</v>
      </c>
      <c r="B2348" s="98"/>
      <c r="C2348" s="132">
        <f>IF(H2348&lt;&gt;"",COUNTA($H$12:H2348),"")</f>
        <v>1215</v>
      </c>
      <c r="D2348" s="15"/>
      <c r="E2348" s="131" t="s">
        <v>1669</v>
      </c>
      <c r="F2348" s="83" t="s">
        <v>5</v>
      </c>
      <c r="G2348" s="16">
        <v>1</v>
      </c>
      <c r="H2348" s="169">
        <v>0</v>
      </c>
      <c r="I2348" s="177">
        <f t="shared" si="152"/>
        <v>0</v>
      </c>
      <c r="J2348" s="42"/>
      <c r="K2348" s="141">
        <f>Tabela1[[#This Row],[Količina]]-Tabela1[[#This Row],[Cena skupaj]]</f>
        <v>1</v>
      </c>
      <c r="L2348" s="162">
        <f>IF(Tabela1[[#This Row],[Cena za enoto]]=1,Tabela1[[#This Row],[Količina]],0)</f>
        <v>0</v>
      </c>
      <c r="M2348" s="139">
        <f>Tabela1[[#This Row],[Cena za enoto]]</f>
        <v>0</v>
      </c>
      <c r="N2348" s="139">
        <f t="shared" si="150"/>
        <v>0</v>
      </c>
    </row>
    <row r="2349" spans="1:14" s="143" customFormat="1">
      <c r="A2349" s="139">
        <v>2343</v>
      </c>
      <c r="B2349" s="99"/>
      <c r="C2349" s="194" t="str">
        <f>IF(H2349&lt;&gt;"",COUNTA($H$12:H2349),"")</f>
        <v/>
      </c>
      <c r="D2349" s="15" t="s">
        <v>264</v>
      </c>
      <c r="E2349" s="131" t="s">
        <v>1680</v>
      </c>
      <c r="F2349" s="83"/>
      <c r="G2349" s="16"/>
      <c r="H2349" s="159"/>
      <c r="I2349" s="177" t="str">
        <f t="shared" si="152"/>
        <v/>
      </c>
      <c r="J2349" s="42"/>
      <c r="K2349" s="141"/>
      <c r="L2349" s="162">
        <f>IF(Tabela1[[#This Row],[Cena za enoto]]=1,Tabela1[[#This Row],[Količina]],0)</f>
        <v>0</v>
      </c>
      <c r="M2349" s="139">
        <f>Tabela1[[#This Row],[Cena za enoto]]</f>
        <v>0</v>
      </c>
      <c r="N2349" s="139">
        <f t="shared" si="150"/>
        <v>0</v>
      </c>
    </row>
    <row r="2350" spans="1:14" s="143" customFormat="1">
      <c r="A2350" s="139">
        <v>2344</v>
      </c>
      <c r="B2350" s="98"/>
      <c r="C2350" s="132">
        <f>IF(H2350&lt;&gt;"",COUNTA($H$12:H2350),"")</f>
        <v>1216</v>
      </c>
      <c r="D2350" s="15"/>
      <c r="E2350" s="131" t="s">
        <v>1681</v>
      </c>
      <c r="F2350" s="83" t="s">
        <v>10</v>
      </c>
      <c r="G2350" s="16">
        <v>1</v>
      </c>
      <c r="H2350" s="169">
        <v>0</v>
      </c>
      <c r="I2350" s="177">
        <f t="shared" si="152"/>
        <v>0</v>
      </c>
      <c r="J2350" s="42"/>
      <c r="K2350" s="141">
        <f>Tabela1[[#This Row],[Količina]]-Tabela1[[#This Row],[Cena skupaj]]</f>
        <v>1</v>
      </c>
      <c r="L2350" s="162">
        <f>IF(Tabela1[[#This Row],[Cena za enoto]]=1,Tabela1[[#This Row],[Količina]],0)</f>
        <v>0</v>
      </c>
      <c r="M2350" s="139">
        <f>Tabela1[[#This Row],[Cena za enoto]]</f>
        <v>0</v>
      </c>
      <c r="N2350" s="139">
        <f t="shared" si="150"/>
        <v>0</v>
      </c>
    </row>
    <row r="2351" spans="1:14" s="143" customFormat="1">
      <c r="A2351" s="139">
        <v>2345</v>
      </c>
      <c r="B2351" s="98"/>
      <c r="C2351" s="132">
        <f>IF(H2351&lt;&gt;"",COUNTA($H$12:H2351),"")</f>
        <v>1217</v>
      </c>
      <c r="D2351" s="15"/>
      <c r="E2351" s="131" t="s">
        <v>1682</v>
      </c>
      <c r="F2351" s="83" t="s">
        <v>10</v>
      </c>
      <c r="G2351" s="16">
        <v>1</v>
      </c>
      <c r="H2351" s="169">
        <v>0</v>
      </c>
      <c r="I2351" s="177">
        <f t="shared" si="152"/>
        <v>0</v>
      </c>
      <c r="J2351" s="42"/>
      <c r="K2351" s="141">
        <f>Tabela1[[#This Row],[Količina]]-Tabela1[[#This Row],[Cena skupaj]]</f>
        <v>1</v>
      </c>
      <c r="L2351" s="162">
        <f>IF(Tabela1[[#This Row],[Cena za enoto]]=1,Tabela1[[#This Row],[Količina]],0)</f>
        <v>0</v>
      </c>
      <c r="M2351" s="139">
        <f>Tabela1[[#This Row],[Cena za enoto]]</f>
        <v>0</v>
      </c>
      <c r="N2351" s="139">
        <f t="shared" si="150"/>
        <v>0</v>
      </c>
    </row>
    <row r="2352" spans="1:14" s="143" customFormat="1">
      <c r="A2352" s="139">
        <v>2346</v>
      </c>
      <c r="B2352" s="98"/>
      <c r="C2352" s="132">
        <f>IF(H2352&lt;&gt;"",COUNTA($H$12:H2352),"")</f>
        <v>1218</v>
      </c>
      <c r="D2352" s="15"/>
      <c r="E2352" s="203" t="s">
        <v>3318</v>
      </c>
      <c r="F2352" s="83" t="s">
        <v>14</v>
      </c>
      <c r="G2352" s="16">
        <v>10</v>
      </c>
      <c r="H2352" s="169">
        <v>0</v>
      </c>
      <c r="I2352" s="177">
        <f t="shared" si="152"/>
        <v>0</v>
      </c>
      <c r="J2352" s="42"/>
      <c r="K2352" s="141">
        <f>Tabela1[[#This Row],[Količina]]-Tabela1[[#This Row],[Cena skupaj]]</f>
        <v>10</v>
      </c>
      <c r="L2352" s="162">
        <f>IF(Tabela1[[#This Row],[Cena za enoto]]=1,Tabela1[[#This Row],[Količina]],0)</f>
        <v>0</v>
      </c>
      <c r="M2352" s="139">
        <f>Tabela1[[#This Row],[Cena za enoto]]</f>
        <v>0</v>
      </c>
      <c r="N2352" s="139">
        <f t="shared" si="150"/>
        <v>0</v>
      </c>
    </row>
    <row r="2353" spans="1:14" s="143" customFormat="1">
      <c r="A2353" s="139">
        <v>2347</v>
      </c>
      <c r="B2353" s="98"/>
      <c r="C2353" s="132">
        <f>IF(H2353&lt;&gt;"",COUNTA($H$12:H2353),"")</f>
        <v>1219</v>
      </c>
      <c r="D2353" s="15"/>
      <c r="E2353" s="131" t="s">
        <v>1683</v>
      </c>
      <c r="F2353" s="83" t="s">
        <v>10</v>
      </c>
      <c r="G2353" s="16">
        <v>1</v>
      </c>
      <c r="H2353" s="169">
        <v>0</v>
      </c>
      <c r="I2353" s="177">
        <f t="shared" si="152"/>
        <v>0</v>
      </c>
      <c r="J2353" s="42"/>
      <c r="K2353" s="141">
        <f>Tabela1[[#This Row],[Količina]]-Tabela1[[#This Row],[Cena skupaj]]</f>
        <v>1</v>
      </c>
      <c r="L2353" s="162">
        <f>IF(Tabela1[[#This Row],[Cena za enoto]]=1,Tabela1[[#This Row],[Količina]],0)</f>
        <v>0</v>
      </c>
      <c r="M2353" s="139">
        <f>Tabela1[[#This Row],[Cena za enoto]]</f>
        <v>0</v>
      </c>
      <c r="N2353" s="139">
        <f t="shared" si="150"/>
        <v>0</v>
      </c>
    </row>
    <row r="2354" spans="1:14" s="143" customFormat="1">
      <c r="A2354" s="139">
        <v>2348</v>
      </c>
      <c r="B2354" s="98"/>
      <c r="C2354" s="132">
        <f>IF(H2354&lt;&gt;"",COUNTA($H$12:H2354),"")</f>
        <v>1220</v>
      </c>
      <c r="D2354" s="15"/>
      <c r="E2354" s="131" t="s">
        <v>1684</v>
      </c>
      <c r="F2354" s="83" t="s">
        <v>10</v>
      </c>
      <c r="G2354" s="16">
        <v>1</v>
      </c>
      <c r="H2354" s="169">
        <v>0</v>
      </c>
      <c r="I2354" s="177">
        <f t="shared" si="152"/>
        <v>0</v>
      </c>
      <c r="J2354" s="42"/>
      <c r="K2354" s="141">
        <f>Tabela1[[#This Row],[Količina]]-Tabela1[[#This Row],[Cena skupaj]]</f>
        <v>1</v>
      </c>
      <c r="L2354" s="162">
        <f>IF(Tabela1[[#This Row],[Cena za enoto]]=1,Tabela1[[#This Row],[Količina]],0)</f>
        <v>0</v>
      </c>
      <c r="M2354" s="139">
        <f>Tabela1[[#This Row],[Cena za enoto]]</f>
        <v>0</v>
      </c>
      <c r="N2354" s="139">
        <f t="shared" si="150"/>
        <v>0</v>
      </c>
    </row>
    <row r="2355" spans="1:14" s="143" customFormat="1">
      <c r="A2355" s="139">
        <v>2349</v>
      </c>
      <c r="B2355" s="98"/>
      <c r="C2355" s="132">
        <f>IF(H2355&lt;&gt;"",COUNTA($H$12:H2355),"")</f>
        <v>1221</v>
      </c>
      <c r="D2355" s="15"/>
      <c r="E2355" s="131" t="s">
        <v>1685</v>
      </c>
      <c r="F2355" s="83" t="s">
        <v>10</v>
      </c>
      <c r="G2355" s="16">
        <v>1</v>
      </c>
      <c r="H2355" s="169">
        <v>0</v>
      </c>
      <c r="I2355" s="177">
        <f t="shared" si="152"/>
        <v>0</v>
      </c>
      <c r="J2355" s="42"/>
      <c r="K2355" s="141">
        <f>Tabela1[[#This Row],[Količina]]-Tabela1[[#This Row],[Cena skupaj]]</f>
        <v>1</v>
      </c>
      <c r="L2355" s="162">
        <f>IF(Tabela1[[#This Row],[Cena za enoto]]=1,Tabela1[[#This Row],[Količina]],0)</f>
        <v>0</v>
      </c>
      <c r="M2355" s="139">
        <f>Tabela1[[#This Row],[Cena za enoto]]</f>
        <v>0</v>
      </c>
      <c r="N2355" s="139">
        <f t="shared" si="150"/>
        <v>0</v>
      </c>
    </row>
    <row r="2356" spans="1:14" s="143" customFormat="1">
      <c r="A2356" s="139">
        <v>2350</v>
      </c>
      <c r="B2356" s="98"/>
      <c r="C2356" s="132">
        <f>IF(H2356&lt;&gt;"",COUNTA($H$12:H2356),"")</f>
        <v>1222</v>
      </c>
      <c r="D2356" s="15"/>
      <c r="E2356" s="131" t="s">
        <v>1686</v>
      </c>
      <c r="F2356" s="83" t="s">
        <v>10</v>
      </c>
      <c r="G2356" s="16">
        <v>1</v>
      </c>
      <c r="H2356" s="169">
        <v>0</v>
      </c>
      <c r="I2356" s="177">
        <f t="shared" si="152"/>
        <v>0</v>
      </c>
      <c r="J2356" s="42"/>
      <c r="K2356" s="141">
        <f>Tabela1[[#This Row],[Količina]]-Tabela1[[#This Row],[Cena skupaj]]</f>
        <v>1</v>
      </c>
      <c r="L2356" s="162">
        <f>IF(Tabela1[[#This Row],[Cena za enoto]]=1,Tabela1[[#This Row],[Količina]],0)</f>
        <v>0</v>
      </c>
      <c r="M2356" s="139">
        <f>Tabela1[[#This Row],[Cena za enoto]]</f>
        <v>0</v>
      </c>
      <c r="N2356" s="139">
        <f t="shared" si="150"/>
        <v>0</v>
      </c>
    </row>
    <row r="2357" spans="1:14" s="143" customFormat="1">
      <c r="A2357" s="139">
        <v>2351</v>
      </c>
      <c r="B2357" s="98"/>
      <c r="C2357" s="132">
        <f>IF(H2357&lt;&gt;"",COUNTA($H$12:H2357),"")</f>
        <v>1223</v>
      </c>
      <c r="D2357" s="15"/>
      <c r="E2357" s="131" t="s">
        <v>1687</v>
      </c>
      <c r="F2357" s="83" t="s">
        <v>10</v>
      </c>
      <c r="G2357" s="16">
        <v>1</v>
      </c>
      <c r="H2357" s="169">
        <v>0</v>
      </c>
      <c r="I2357" s="177">
        <f t="shared" si="152"/>
        <v>0</v>
      </c>
      <c r="J2357" s="42"/>
      <c r="K2357" s="141">
        <f>Tabela1[[#This Row],[Količina]]-Tabela1[[#This Row],[Cena skupaj]]</f>
        <v>1</v>
      </c>
      <c r="L2357" s="162">
        <f>IF(Tabela1[[#This Row],[Cena za enoto]]=1,Tabela1[[#This Row],[Količina]],0)</f>
        <v>0</v>
      </c>
      <c r="M2357" s="139">
        <f>Tabela1[[#This Row],[Cena za enoto]]</f>
        <v>0</v>
      </c>
      <c r="N2357" s="139">
        <f t="shared" si="150"/>
        <v>0</v>
      </c>
    </row>
    <row r="2358" spans="1:14" s="143" customFormat="1">
      <c r="A2358" s="139">
        <v>2352</v>
      </c>
      <c r="B2358" s="98"/>
      <c r="C2358" s="132">
        <f>IF(H2358&lt;&gt;"",COUNTA($H$12:H2358),"")</f>
        <v>1224</v>
      </c>
      <c r="D2358" s="15"/>
      <c r="E2358" s="131" t="s">
        <v>1688</v>
      </c>
      <c r="F2358" s="83" t="s">
        <v>14</v>
      </c>
      <c r="G2358" s="16">
        <v>10</v>
      </c>
      <c r="H2358" s="169">
        <v>0</v>
      </c>
      <c r="I2358" s="177">
        <f t="shared" si="152"/>
        <v>0</v>
      </c>
      <c r="J2358" s="42"/>
      <c r="K2358" s="141">
        <f>Tabela1[[#This Row],[Količina]]-Tabela1[[#This Row],[Cena skupaj]]</f>
        <v>10</v>
      </c>
      <c r="L2358" s="162">
        <f>IF(Tabela1[[#This Row],[Cena za enoto]]=1,Tabela1[[#This Row],[Količina]],0)</f>
        <v>0</v>
      </c>
      <c r="M2358" s="139">
        <f>Tabela1[[#This Row],[Cena za enoto]]</f>
        <v>0</v>
      </c>
      <c r="N2358" s="139">
        <f t="shared" si="150"/>
        <v>0</v>
      </c>
    </row>
    <row r="2359" spans="1:14" s="143" customFormat="1">
      <c r="A2359" s="139">
        <v>2353</v>
      </c>
      <c r="B2359" s="98"/>
      <c r="C2359" s="132">
        <f>IF(H2359&lt;&gt;"",COUNTA($H$12:H2359),"")</f>
        <v>1225</v>
      </c>
      <c r="D2359" s="15"/>
      <c r="E2359" s="131" t="s">
        <v>1751</v>
      </c>
      <c r="F2359" s="83" t="s">
        <v>5</v>
      </c>
      <c r="G2359" s="16">
        <v>1</v>
      </c>
      <c r="H2359" s="169">
        <v>0</v>
      </c>
      <c r="I2359" s="177">
        <f t="shared" si="152"/>
        <v>0</v>
      </c>
      <c r="J2359" s="42"/>
      <c r="K2359" s="141">
        <f>Tabela1[[#This Row],[Količina]]-Tabela1[[#This Row],[Cena skupaj]]</f>
        <v>1</v>
      </c>
      <c r="L2359" s="162">
        <f>IF(Tabela1[[#This Row],[Cena za enoto]]=1,Tabela1[[#This Row],[Količina]],0)</f>
        <v>0</v>
      </c>
      <c r="M2359" s="139">
        <f>Tabela1[[#This Row],[Cena za enoto]]</f>
        <v>0</v>
      </c>
      <c r="N2359" s="139">
        <f t="shared" si="150"/>
        <v>0</v>
      </c>
    </row>
    <row r="2360" spans="1:14" s="143" customFormat="1">
      <c r="A2360" s="139">
        <v>2354</v>
      </c>
      <c r="B2360" s="98"/>
      <c r="C2360" s="132" t="str">
        <f>IF(H2360&lt;&gt;"",COUNTA($H$12:H2360),"")</f>
        <v/>
      </c>
      <c r="D2360" s="15"/>
      <c r="E2360" s="131" t="s">
        <v>1689</v>
      </c>
      <c r="F2360" s="83"/>
      <c r="G2360" s="16"/>
      <c r="H2360" s="159"/>
      <c r="I2360" s="177" t="str">
        <f t="shared" si="152"/>
        <v/>
      </c>
      <c r="J2360" s="42"/>
      <c r="K2360" s="141"/>
      <c r="L2360" s="162">
        <f>IF(Tabela1[[#This Row],[Cena za enoto]]=1,Tabela1[[#This Row],[Količina]],0)</f>
        <v>0</v>
      </c>
      <c r="M2360" s="139">
        <f>Tabela1[[#This Row],[Cena za enoto]]</f>
        <v>0</v>
      </c>
      <c r="N2360" s="139">
        <f t="shared" si="150"/>
        <v>0</v>
      </c>
    </row>
    <row r="2361" spans="1:14" s="143" customFormat="1">
      <c r="A2361" s="139">
        <v>2355</v>
      </c>
      <c r="B2361" s="98"/>
      <c r="C2361" s="132" t="str">
        <f>IF(H2361&lt;&gt;"",COUNTA($H$12:H2361),"")</f>
        <v/>
      </c>
      <c r="D2361" s="15"/>
      <c r="E2361" s="131" t="s">
        <v>1669</v>
      </c>
      <c r="F2361" s="83"/>
      <c r="G2361" s="16"/>
      <c r="H2361" s="159"/>
      <c r="I2361" s="177" t="str">
        <f t="shared" si="152"/>
        <v/>
      </c>
      <c r="J2361" s="42"/>
      <c r="K2361" s="141"/>
      <c r="L2361" s="162">
        <f>IF(Tabela1[[#This Row],[Cena za enoto]]=1,Tabela1[[#This Row],[Količina]],0)</f>
        <v>0</v>
      </c>
      <c r="M2361" s="139">
        <f>Tabela1[[#This Row],[Cena za enoto]]</f>
        <v>0</v>
      </c>
      <c r="N2361" s="139">
        <f t="shared" si="150"/>
        <v>0</v>
      </c>
    </row>
    <row r="2362" spans="1:14" s="143" customFormat="1" ht="22.5">
      <c r="A2362" s="139">
        <v>2356</v>
      </c>
      <c r="B2362" s="98"/>
      <c r="C2362" s="132" t="str">
        <f>IF(H2362&lt;&gt;"",COUNTA($H$12:H2362),"")</f>
        <v/>
      </c>
      <c r="D2362" s="15" t="s">
        <v>265</v>
      </c>
      <c r="E2362" s="131" t="s">
        <v>1690</v>
      </c>
      <c r="F2362" s="83"/>
      <c r="G2362" s="16"/>
      <c r="H2362" s="159"/>
      <c r="I2362" s="177"/>
      <c r="J2362" s="42"/>
      <c r="K2362" s="141">
        <f>Tabela1[[#This Row],[Količina]]-Tabela1[[#This Row],[Cena skupaj]]</f>
        <v>0</v>
      </c>
      <c r="L2362" s="162">
        <f>IF(Tabela1[[#This Row],[Cena za enoto]]=1,Tabela1[[#This Row],[Količina]],0)</f>
        <v>0</v>
      </c>
      <c r="M2362" s="139">
        <f>Tabela1[[#This Row],[Cena za enoto]]</f>
        <v>0</v>
      </c>
      <c r="N2362" s="139">
        <f t="shared" si="150"/>
        <v>0</v>
      </c>
    </row>
    <row r="2363" spans="1:14" s="143" customFormat="1">
      <c r="A2363" s="139">
        <v>2357</v>
      </c>
      <c r="B2363" s="98"/>
      <c r="C2363" s="132" t="str">
        <f>IF(H2363&lt;&gt;"",COUNTA($H$12:H2363),"")</f>
        <v/>
      </c>
      <c r="D2363" s="15"/>
      <c r="E2363" s="131" t="s">
        <v>1691</v>
      </c>
      <c r="F2363" s="83"/>
      <c r="G2363" s="16"/>
      <c r="H2363" s="159"/>
      <c r="I2363" s="177" t="str">
        <f>IF(ISNUMBER(G2363),ROUND(G2363*H2363,2),"")</f>
        <v/>
      </c>
      <c r="J2363" s="42"/>
      <c r="K2363" s="141"/>
      <c r="L2363" s="162">
        <f>IF(Tabela1[[#This Row],[Cena za enoto]]=1,Tabela1[[#This Row],[Količina]],0)</f>
        <v>0</v>
      </c>
      <c r="M2363" s="139">
        <f>Tabela1[[#This Row],[Cena za enoto]]</f>
        <v>0</v>
      </c>
      <c r="N2363" s="139">
        <f t="shared" si="150"/>
        <v>0</v>
      </c>
    </row>
    <row r="2364" spans="1:14" s="143" customFormat="1">
      <c r="A2364" s="139">
        <v>2358</v>
      </c>
      <c r="B2364" s="98"/>
      <c r="C2364" s="132">
        <f>IF(H2364&lt;&gt;"",COUNTA($H$12:H2364),"")</f>
        <v>1226</v>
      </c>
      <c r="D2364" s="15"/>
      <c r="E2364" s="131" t="s">
        <v>1669</v>
      </c>
      <c r="F2364" s="83" t="s">
        <v>10</v>
      </c>
      <c r="G2364" s="16">
        <v>1</v>
      </c>
      <c r="H2364" s="169">
        <v>0</v>
      </c>
      <c r="I2364" s="177">
        <f>IF(ISNUMBER(G2364),ROUND(G2364*H2364,2),"")</f>
        <v>0</v>
      </c>
      <c r="J2364" s="42"/>
      <c r="K2364" s="141">
        <f>Tabela1[[#This Row],[Količina]]-Tabela1[[#This Row],[Cena skupaj]]</f>
        <v>1</v>
      </c>
      <c r="L2364" s="162">
        <f>IF(Tabela1[[#This Row],[Cena za enoto]]=1,Tabela1[[#This Row],[Količina]],0)</f>
        <v>0</v>
      </c>
      <c r="M2364" s="139">
        <f>Tabela1[[#This Row],[Cena za enoto]]</f>
        <v>0</v>
      </c>
      <c r="N2364" s="139">
        <f t="shared" si="150"/>
        <v>0</v>
      </c>
    </row>
    <row r="2365" spans="1:14" s="143" customFormat="1" ht="33.75">
      <c r="A2365" s="139">
        <v>2359</v>
      </c>
      <c r="B2365" s="98"/>
      <c r="C2365" s="132" t="str">
        <f>IF(H2365&lt;&gt;"",COUNTA($H$12:H2365),"")</f>
        <v/>
      </c>
      <c r="D2365" s="15" t="s">
        <v>266</v>
      </c>
      <c r="E2365" s="131" t="s">
        <v>1692</v>
      </c>
      <c r="F2365" s="83"/>
      <c r="G2365" s="16"/>
      <c r="H2365" s="159"/>
      <c r="I2365" s="177" t="str">
        <f>IF(ISNUMBER(G2365),ROUND(G2365*H2365,2),"")</f>
        <v/>
      </c>
      <c r="J2365" s="42"/>
      <c r="K2365" s="141"/>
      <c r="L2365" s="162">
        <f>IF(Tabela1[[#This Row],[Cena za enoto]]=1,Tabela1[[#This Row],[Količina]],0)</f>
        <v>0</v>
      </c>
      <c r="M2365" s="139">
        <f>Tabela1[[#This Row],[Cena za enoto]]</f>
        <v>0</v>
      </c>
      <c r="N2365" s="139">
        <f t="shared" si="150"/>
        <v>0</v>
      </c>
    </row>
    <row r="2366" spans="1:14" s="143" customFormat="1">
      <c r="A2366" s="139">
        <v>2360</v>
      </c>
      <c r="B2366" s="98"/>
      <c r="C2366" s="132" t="str">
        <f>IF(H2366&lt;&gt;"",COUNTA($H$12:H2366),"")</f>
        <v/>
      </c>
      <c r="D2366" s="15"/>
      <c r="E2366" s="131" t="s">
        <v>1752</v>
      </c>
      <c r="F2366" s="83"/>
      <c r="G2366" s="16"/>
      <c r="H2366" s="159"/>
      <c r="I2366" s="177"/>
      <c r="J2366" s="42"/>
      <c r="K2366" s="141">
        <f>Tabela1[[#This Row],[Količina]]-Tabela1[[#This Row],[Cena skupaj]]</f>
        <v>0</v>
      </c>
      <c r="L2366" s="162">
        <f>IF(Tabela1[[#This Row],[Cena za enoto]]=1,Tabela1[[#This Row],[Količina]],0)</f>
        <v>0</v>
      </c>
      <c r="M2366" s="139">
        <f>Tabela1[[#This Row],[Cena za enoto]]</f>
        <v>0</v>
      </c>
      <c r="N2366" s="139">
        <f t="shared" si="150"/>
        <v>0</v>
      </c>
    </row>
    <row r="2367" spans="1:14" s="143" customFormat="1">
      <c r="A2367" s="139">
        <v>2361</v>
      </c>
      <c r="B2367" s="98"/>
      <c r="C2367" s="132" t="str">
        <f>IF(H2367&lt;&gt;"",COUNTA($H$12:H2367),"")</f>
        <v/>
      </c>
      <c r="D2367" s="15"/>
      <c r="E2367" s="131" t="s">
        <v>1693</v>
      </c>
      <c r="F2367" s="83"/>
      <c r="G2367" s="16"/>
      <c r="H2367" s="159"/>
      <c r="I2367" s="177" t="str">
        <f t="shared" ref="I2367:I2384" si="153">IF(ISNUMBER(G2367),ROUND(G2367*H2367,2),"")</f>
        <v/>
      </c>
      <c r="J2367" s="42"/>
      <c r="K2367" s="141"/>
      <c r="L2367" s="162">
        <f>IF(Tabela1[[#This Row],[Cena za enoto]]=1,Tabela1[[#This Row],[Količina]],0)</f>
        <v>0</v>
      </c>
      <c r="M2367" s="139">
        <f>Tabela1[[#This Row],[Cena za enoto]]</f>
        <v>0</v>
      </c>
      <c r="N2367" s="139">
        <f t="shared" si="150"/>
        <v>0</v>
      </c>
    </row>
    <row r="2368" spans="1:14" s="143" customFormat="1">
      <c r="A2368" s="139">
        <v>2362</v>
      </c>
      <c r="B2368" s="98"/>
      <c r="C2368" s="132">
        <f>IF(H2368&lt;&gt;"",COUNTA($H$12:H2368),"")</f>
        <v>1227</v>
      </c>
      <c r="D2368" s="15"/>
      <c r="E2368" s="131" t="s">
        <v>1669</v>
      </c>
      <c r="F2368" s="83" t="s">
        <v>10</v>
      </c>
      <c r="G2368" s="16">
        <v>1</v>
      </c>
      <c r="H2368" s="169">
        <v>0</v>
      </c>
      <c r="I2368" s="177">
        <f t="shared" si="153"/>
        <v>0</v>
      </c>
      <c r="J2368" s="42"/>
      <c r="K2368" s="141">
        <f>Tabela1[[#This Row],[Količina]]-Tabela1[[#This Row],[Cena skupaj]]</f>
        <v>1</v>
      </c>
      <c r="L2368" s="162">
        <f>IF(Tabela1[[#This Row],[Cena za enoto]]=1,Tabela1[[#This Row],[Količina]],0)</f>
        <v>0</v>
      </c>
      <c r="M2368" s="139">
        <f>Tabela1[[#This Row],[Cena za enoto]]</f>
        <v>0</v>
      </c>
      <c r="N2368" s="139">
        <f t="shared" si="150"/>
        <v>0</v>
      </c>
    </row>
    <row r="2369" spans="1:14" s="143" customFormat="1" ht="22.5">
      <c r="A2369" s="139">
        <v>2363</v>
      </c>
      <c r="B2369" s="98"/>
      <c r="C2369" s="132" t="str">
        <f>IF(H2369&lt;&gt;"",COUNTA($H$12:H2369),"")</f>
        <v/>
      </c>
      <c r="D2369" s="15" t="s">
        <v>267</v>
      </c>
      <c r="E2369" s="131" t="s">
        <v>1694</v>
      </c>
      <c r="F2369" s="83"/>
      <c r="G2369" s="16"/>
      <c r="H2369" s="159"/>
      <c r="I2369" s="177" t="str">
        <f t="shared" si="153"/>
        <v/>
      </c>
      <c r="J2369" s="42"/>
      <c r="K2369" s="141"/>
      <c r="L2369" s="162">
        <f>IF(Tabela1[[#This Row],[Cena za enoto]]=1,Tabela1[[#This Row],[Količina]],0)</f>
        <v>0</v>
      </c>
      <c r="M2369" s="139">
        <f>Tabela1[[#This Row],[Cena za enoto]]</f>
        <v>0</v>
      </c>
      <c r="N2369" s="139">
        <f t="shared" si="150"/>
        <v>0</v>
      </c>
    </row>
    <row r="2370" spans="1:14" s="143" customFormat="1">
      <c r="A2370" s="139">
        <v>2364</v>
      </c>
      <c r="B2370" s="98"/>
      <c r="C2370" s="132">
        <f>IF(H2370&lt;&gt;"",COUNTA($H$12:H2370),"")</f>
        <v>1228</v>
      </c>
      <c r="D2370" s="15"/>
      <c r="E2370" s="131" t="s">
        <v>1695</v>
      </c>
      <c r="F2370" s="83" t="s">
        <v>10</v>
      </c>
      <c r="G2370" s="16">
        <v>1</v>
      </c>
      <c r="H2370" s="169">
        <v>0</v>
      </c>
      <c r="I2370" s="177">
        <f t="shared" si="153"/>
        <v>0</v>
      </c>
      <c r="J2370" s="42"/>
      <c r="K2370" s="141">
        <f>Tabela1[[#This Row],[Količina]]-Tabela1[[#This Row],[Cena skupaj]]</f>
        <v>1</v>
      </c>
      <c r="L2370" s="162">
        <f>IF(Tabela1[[#This Row],[Cena za enoto]]=1,Tabela1[[#This Row],[Količina]],0)</f>
        <v>0</v>
      </c>
      <c r="M2370" s="139">
        <f>Tabela1[[#This Row],[Cena za enoto]]</f>
        <v>0</v>
      </c>
      <c r="N2370" s="139">
        <f t="shared" si="150"/>
        <v>0</v>
      </c>
    </row>
    <row r="2371" spans="1:14" s="143" customFormat="1" ht="22.5">
      <c r="A2371" s="139">
        <v>2365</v>
      </c>
      <c r="B2371" s="98"/>
      <c r="C2371" s="132" t="str">
        <f>IF(H2371&lt;&gt;"",COUNTA($H$12:H2371),"")</f>
        <v/>
      </c>
      <c r="D2371" s="15" t="s">
        <v>268</v>
      </c>
      <c r="E2371" s="131" t="s">
        <v>1696</v>
      </c>
      <c r="F2371" s="83"/>
      <c r="G2371" s="16"/>
      <c r="H2371" s="159"/>
      <c r="I2371" s="177" t="str">
        <f t="shared" si="153"/>
        <v/>
      </c>
      <c r="J2371" s="42"/>
      <c r="K2371" s="141"/>
      <c r="L2371" s="162">
        <f>IF(Tabela1[[#This Row],[Cena za enoto]]=1,Tabela1[[#This Row],[Količina]],0)</f>
        <v>0</v>
      </c>
      <c r="M2371" s="139">
        <f>Tabela1[[#This Row],[Cena za enoto]]</f>
        <v>0</v>
      </c>
      <c r="N2371" s="139">
        <f t="shared" si="150"/>
        <v>0</v>
      </c>
    </row>
    <row r="2372" spans="1:14" s="143" customFormat="1">
      <c r="A2372" s="139">
        <v>2366</v>
      </c>
      <c r="B2372" s="98"/>
      <c r="C2372" s="132" t="str">
        <f>IF(H2372&lt;&gt;"",COUNTA($H$12:H2372),"")</f>
        <v/>
      </c>
      <c r="D2372" s="15"/>
      <c r="E2372" s="131" t="s">
        <v>1697</v>
      </c>
      <c r="F2372" s="83"/>
      <c r="G2372" s="16"/>
      <c r="H2372" s="159"/>
      <c r="I2372" s="177" t="str">
        <f t="shared" si="153"/>
        <v/>
      </c>
      <c r="J2372" s="42"/>
      <c r="K2372" s="141"/>
      <c r="L2372" s="162">
        <f>IF(Tabela1[[#This Row],[Cena za enoto]]=1,Tabela1[[#This Row],[Količina]],0)</f>
        <v>0</v>
      </c>
      <c r="M2372" s="139">
        <f>Tabela1[[#This Row],[Cena za enoto]]</f>
        <v>0</v>
      </c>
      <c r="N2372" s="139">
        <f t="shared" si="150"/>
        <v>0</v>
      </c>
    </row>
    <row r="2373" spans="1:14" s="143" customFormat="1">
      <c r="A2373" s="139">
        <v>2367</v>
      </c>
      <c r="B2373" s="98"/>
      <c r="C2373" s="132" t="str">
        <f>IF(H2373&lt;&gt;"",COUNTA($H$12:H2373),"")</f>
        <v/>
      </c>
      <c r="D2373" s="15"/>
      <c r="E2373" s="131" t="s">
        <v>1698</v>
      </c>
      <c r="F2373" s="83"/>
      <c r="G2373" s="16"/>
      <c r="H2373" s="159"/>
      <c r="I2373" s="177" t="str">
        <f t="shared" si="153"/>
        <v/>
      </c>
      <c r="J2373" s="42"/>
      <c r="K2373" s="141"/>
      <c r="L2373" s="162">
        <f>IF(Tabela1[[#This Row],[Cena za enoto]]=1,Tabela1[[#This Row],[Količina]],0)</f>
        <v>0</v>
      </c>
      <c r="M2373" s="139">
        <f>Tabela1[[#This Row],[Cena za enoto]]</f>
        <v>0</v>
      </c>
      <c r="N2373" s="139">
        <f t="shared" si="150"/>
        <v>0</v>
      </c>
    </row>
    <row r="2374" spans="1:14" s="143" customFormat="1">
      <c r="A2374" s="139">
        <v>2368</v>
      </c>
      <c r="B2374" s="98"/>
      <c r="C2374" s="132" t="str">
        <f>IF(H2374&lt;&gt;"",COUNTA($H$12:H2374),"")</f>
        <v/>
      </c>
      <c r="D2374" s="15"/>
      <c r="E2374" s="131" t="s">
        <v>1699</v>
      </c>
      <c r="F2374" s="83"/>
      <c r="G2374" s="16"/>
      <c r="H2374" s="159"/>
      <c r="I2374" s="177" t="str">
        <f t="shared" si="153"/>
        <v/>
      </c>
      <c r="J2374" s="42"/>
      <c r="K2374" s="141"/>
      <c r="L2374" s="162">
        <f>IF(Tabela1[[#This Row],[Cena za enoto]]=1,Tabela1[[#This Row],[Količina]],0)</f>
        <v>0</v>
      </c>
      <c r="M2374" s="139">
        <f>Tabela1[[#This Row],[Cena za enoto]]</f>
        <v>0</v>
      </c>
      <c r="N2374" s="139">
        <f t="shared" si="150"/>
        <v>0</v>
      </c>
    </row>
    <row r="2375" spans="1:14" s="143" customFormat="1" ht="33.75">
      <c r="A2375" s="139">
        <v>2369</v>
      </c>
      <c r="B2375" s="98"/>
      <c r="C2375" s="132" t="str">
        <f>IF(H2375&lt;&gt;"",COUNTA($H$12:H2375),"")</f>
        <v/>
      </c>
      <c r="D2375" s="15"/>
      <c r="E2375" s="131" t="s">
        <v>1700</v>
      </c>
      <c r="F2375" s="83"/>
      <c r="G2375" s="16"/>
      <c r="H2375" s="159"/>
      <c r="I2375" s="177" t="str">
        <f t="shared" si="153"/>
        <v/>
      </c>
      <c r="J2375" s="42"/>
      <c r="K2375" s="141"/>
      <c r="L2375" s="162">
        <f>IF(Tabela1[[#This Row],[Cena za enoto]]=1,Tabela1[[#This Row],[Količina]],0)</f>
        <v>0</v>
      </c>
      <c r="M2375" s="139">
        <f>Tabela1[[#This Row],[Cena za enoto]]</f>
        <v>0</v>
      </c>
      <c r="N2375" s="139">
        <f t="shared" si="150"/>
        <v>0</v>
      </c>
    </row>
    <row r="2376" spans="1:14" s="143" customFormat="1">
      <c r="A2376" s="139">
        <v>2370</v>
      </c>
      <c r="B2376" s="98"/>
      <c r="C2376" s="132" t="str">
        <f>IF(H2376&lt;&gt;"",COUNTA($H$12:H2376),"")</f>
        <v/>
      </c>
      <c r="D2376" s="15"/>
      <c r="E2376" s="131" t="s">
        <v>1701</v>
      </c>
      <c r="F2376" s="83"/>
      <c r="G2376" s="16"/>
      <c r="H2376" s="159"/>
      <c r="I2376" s="177" t="str">
        <f t="shared" si="153"/>
        <v/>
      </c>
      <c r="J2376" s="42"/>
      <c r="K2376" s="141"/>
      <c r="L2376" s="162">
        <f>IF(Tabela1[[#This Row],[Cena za enoto]]=1,Tabela1[[#This Row],[Količina]],0)</f>
        <v>0</v>
      </c>
      <c r="M2376" s="139">
        <f>Tabela1[[#This Row],[Cena za enoto]]</f>
        <v>0</v>
      </c>
      <c r="N2376" s="139">
        <f t="shared" si="150"/>
        <v>0</v>
      </c>
    </row>
    <row r="2377" spans="1:14" s="143" customFormat="1">
      <c r="A2377" s="139">
        <v>2371</v>
      </c>
      <c r="B2377" s="98"/>
      <c r="C2377" s="132">
        <f>IF(H2377&lt;&gt;"",COUNTA($H$12:H2377),"")</f>
        <v>1229</v>
      </c>
      <c r="D2377" s="15"/>
      <c r="E2377" s="131" t="s">
        <v>1702</v>
      </c>
      <c r="F2377" s="83" t="s">
        <v>5</v>
      </c>
      <c r="G2377" s="16">
        <v>2</v>
      </c>
      <c r="H2377" s="169">
        <v>0</v>
      </c>
      <c r="I2377" s="177">
        <f t="shared" si="153"/>
        <v>0</v>
      </c>
      <c r="J2377" s="42"/>
      <c r="K2377" s="141">
        <f>Tabela1[[#This Row],[Količina]]-Tabela1[[#This Row],[Cena skupaj]]</f>
        <v>2</v>
      </c>
      <c r="L2377" s="162">
        <f>IF(Tabela1[[#This Row],[Cena za enoto]]=1,Tabela1[[#This Row],[Količina]],0)</f>
        <v>0</v>
      </c>
      <c r="M2377" s="139">
        <f>Tabela1[[#This Row],[Cena za enoto]]</f>
        <v>0</v>
      </c>
      <c r="N2377" s="139">
        <f t="shared" si="150"/>
        <v>0</v>
      </c>
    </row>
    <row r="2378" spans="1:14" s="143" customFormat="1" ht="22.5">
      <c r="A2378" s="139">
        <v>2372</v>
      </c>
      <c r="B2378" s="98"/>
      <c r="C2378" s="132" t="str">
        <f>IF(H2378&lt;&gt;"",COUNTA($H$12:H2378),"")</f>
        <v/>
      </c>
      <c r="D2378" s="15" t="s">
        <v>269</v>
      </c>
      <c r="E2378" s="131" t="s">
        <v>1703</v>
      </c>
      <c r="F2378" s="83"/>
      <c r="G2378" s="16"/>
      <c r="H2378" s="159"/>
      <c r="I2378" s="177" t="str">
        <f t="shared" si="153"/>
        <v/>
      </c>
      <c r="J2378" s="42"/>
      <c r="K2378" s="141"/>
      <c r="L2378" s="162">
        <f>IF(Tabela1[[#This Row],[Cena za enoto]]=1,Tabela1[[#This Row],[Količina]],0)</f>
        <v>0</v>
      </c>
      <c r="M2378" s="139">
        <f>Tabela1[[#This Row],[Cena za enoto]]</f>
        <v>0</v>
      </c>
      <c r="N2378" s="139">
        <f t="shared" si="150"/>
        <v>0</v>
      </c>
    </row>
    <row r="2379" spans="1:14" s="143" customFormat="1">
      <c r="A2379" s="139">
        <v>2373</v>
      </c>
      <c r="B2379" s="98"/>
      <c r="C2379" s="132" t="str">
        <f>IF(H2379&lt;&gt;"",COUNTA($H$12:H2379),"")</f>
        <v/>
      </c>
      <c r="D2379" s="15"/>
      <c r="E2379" s="131" t="s">
        <v>1704</v>
      </c>
      <c r="F2379" s="83"/>
      <c r="G2379" s="16"/>
      <c r="H2379" s="159"/>
      <c r="I2379" s="177" t="str">
        <f t="shared" si="153"/>
        <v/>
      </c>
      <c r="J2379" s="42"/>
      <c r="K2379" s="141"/>
      <c r="L2379" s="162">
        <f>IF(Tabela1[[#This Row],[Cena za enoto]]=1,Tabela1[[#This Row],[Količina]],0)</f>
        <v>0</v>
      </c>
      <c r="M2379" s="139">
        <f>Tabela1[[#This Row],[Cena za enoto]]</f>
        <v>0</v>
      </c>
      <c r="N2379" s="139">
        <f t="shared" si="150"/>
        <v>0</v>
      </c>
    </row>
    <row r="2380" spans="1:14" s="143" customFormat="1">
      <c r="A2380" s="139">
        <v>2374</v>
      </c>
      <c r="B2380" s="98"/>
      <c r="C2380" s="132" t="str">
        <f>IF(H2380&lt;&gt;"",COUNTA($H$12:H2380),"")</f>
        <v/>
      </c>
      <c r="D2380" s="15"/>
      <c r="E2380" s="131" t="s">
        <v>1705</v>
      </c>
      <c r="F2380" s="83"/>
      <c r="G2380" s="16"/>
      <c r="H2380" s="159"/>
      <c r="I2380" s="177" t="str">
        <f t="shared" si="153"/>
        <v/>
      </c>
      <c r="J2380" s="42"/>
      <c r="K2380" s="141"/>
      <c r="L2380" s="162">
        <f>IF(Tabela1[[#This Row],[Cena za enoto]]=1,Tabela1[[#This Row],[Količina]],0)</f>
        <v>0</v>
      </c>
      <c r="M2380" s="139">
        <f>Tabela1[[#This Row],[Cena za enoto]]</f>
        <v>0</v>
      </c>
      <c r="N2380" s="139">
        <f t="shared" si="150"/>
        <v>0</v>
      </c>
    </row>
    <row r="2381" spans="1:14" s="143" customFormat="1">
      <c r="A2381" s="139">
        <v>2375</v>
      </c>
      <c r="B2381" s="98"/>
      <c r="C2381" s="132" t="str">
        <f>IF(H2381&lt;&gt;"",COUNTA($H$12:H2381),"")</f>
        <v/>
      </c>
      <c r="D2381" s="15"/>
      <c r="E2381" s="131" t="s">
        <v>1706</v>
      </c>
      <c r="F2381" s="83"/>
      <c r="G2381" s="16"/>
      <c r="H2381" s="159"/>
      <c r="I2381" s="177" t="str">
        <f t="shared" si="153"/>
        <v/>
      </c>
      <c r="J2381" s="42"/>
      <c r="K2381" s="141"/>
      <c r="L2381" s="162">
        <f>IF(Tabela1[[#This Row],[Cena za enoto]]=1,Tabela1[[#This Row],[Količina]],0)</f>
        <v>0</v>
      </c>
      <c r="M2381" s="139">
        <f>Tabela1[[#This Row],[Cena za enoto]]</f>
        <v>0</v>
      </c>
      <c r="N2381" s="139">
        <f t="shared" si="150"/>
        <v>0</v>
      </c>
    </row>
    <row r="2382" spans="1:14" s="143" customFormat="1">
      <c r="A2382" s="139">
        <v>2376</v>
      </c>
      <c r="B2382" s="98"/>
      <c r="C2382" s="132" t="str">
        <f>IF(H2382&lt;&gt;"",COUNTA($H$12:H2382),"")</f>
        <v/>
      </c>
      <c r="D2382" s="15"/>
      <c r="E2382" s="131" t="s">
        <v>1707</v>
      </c>
      <c r="F2382" s="83"/>
      <c r="G2382" s="16"/>
      <c r="H2382" s="159"/>
      <c r="I2382" s="177" t="str">
        <f t="shared" si="153"/>
        <v/>
      </c>
      <c r="J2382" s="42"/>
      <c r="K2382" s="141"/>
      <c r="L2382" s="162">
        <f>IF(Tabela1[[#This Row],[Cena za enoto]]=1,Tabela1[[#This Row],[Količina]],0)</f>
        <v>0</v>
      </c>
      <c r="M2382" s="139">
        <f>Tabela1[[#This Row],[Cena za enoto]]</f>
        <v>0</v>
      </c>
      <c r="N2382" s="139">
        <f t="shared" ref="N2382:N2445" si="154">L2382*M2382</f>
        <v>0</v>
      </c>
    </row>
    <row r="2383" spans="1:14" s="143" customFormat="1">
      <c r="A2383" s="139">
        <v>2377</v>
      </c>
      <c r="B2383" s="98"/>
      <c r="C2383" s="132" t="str">
        <f>IF(H2383&lt;&gt;"",COUNTA($H$12:H2383),"")</f>
        <v/>
      </c>
      <c r="D2383" s="15"/>
      <c r="E2383" s="131" t="s">
        <v>1708</v>
      </c>
      <c r="F2383" s="83"/>
      <c r="G2383" s="16"/>
      <c r="H2383" s="159"/>
      <c r="I2383" s="177" t="str">
        <f t="shared" si="153"/>
        <v/>
      </c>
      <c r="J2383" s="42"/>
      <c r="K2383" s="141"/>
      <c r="L2383" s="162">
        <f>IF(Tabela1[[#This Row],[Cena za enoto]]=1,Tabela1[[#This Row],[Količina]],0)</f>
        <v>0</v>
      </c>
      <c r="M2383" s="139">
        <f>Tabela1[[#This Row],[Cena za enoto]]</f>
        <v>0</v>
      </c>
      <c r="N2383" s="139">
        <f t="shared" si="154"/>
        <v>0</v>
      </c>
    </row>
    <row r="2384" spans="1:14" s="143" customFormat="1">
      <c r="A2384" s="139">
        <v>2378</v>
      </c>
      <c r="B2384" s="98"/>
      <c r="C2384" s="132" t="str">
        <f>IF(H2384&lt;&gt;"",COUNTA($H$12:H2384),"")</f>
        <v/>
      </c>
      <c r="D2384" s="15"/>
      <c r="E2384" s="131" t="s">
        <v>1709</v>
      </c>
      <c r="F2384" s="83"/>
      <c r="G2384" s="16"/>
      <c r="H2384" s="159"/>
      <c r="I2384" s="177" t="str">
        <f t="shared" si="153"/>
        <v/>
      </c>
      <c r="J2384" s="42"/>
      <c r="K2384" s="141"/>
      <c r="L2384" s="162">
        <f>IF(Tabela1[[#This Row],[Cena za enoto]]=1,Tabela1[[#This Row],[Količina]],0)</f>
        <v>0</v>
      </c>
      <c r="M2384" s="139">
        <f>Tabela1[[#This Row],[Cena za enoto]]</f>
        <v>0</v>
      </c>
      <c r="N2384" s="139">
        <f t="shared" si="154"/>
        <v>0</v>
      </c>
    </row>
    <row r="2385" spans="1:14" s="143" customFormat="1">
      <c r="A2385" s="139">
        <v>2379</v>
      </c>
      <c r="B2385" s="98"/>
      <c r="C2385" s="132" t="str">
        <f>IF(H2385&lt;&gt;"",COUNTA($H$12:H2385),"")</f>
        <v/>
      </c>
      <c r="D2385" s="15"/>
      <c r="E2385" s="131" t="s">
        <v>1710</v>
      </c>
      <c r="F2385" s="83"/>
      <c r="G2385" s="16"/>
      <c r="H2385" s="159"/>
      <c r="I2385" s="177"/>
      <c r="J2385" s="42"/>
      <c r="K2385" s="141">
        <f>Tabela1[[#This Row],[Količina]]-Tabela1[[#This Row],[Cena skupaj]]</f>
        <v>0</v>
      </c>
      <c r="L2385" s="162">
        <f>IF(Tabela1[[#This Row],[Cena za enoto]]=1,Tabela1[[#This Row],[Količina]],0)</f>
        <v>0</v>
      </c>
      <c r="M2385" s="139">
        <f>Tabela1[[#This Row],[Cena za enoto]]</f>
        <v>0</v>
      </c>
      <c r="N2385" s="139">
        <f t="shared" si="154"/>
        <v>0</v>
      </c>
    </row>
    <row r="2386" spans="1:14" s="143" customFormat="1">
      <c r="A2386" s="139">
        <v>2380</v>
      </c>
      <c r="B2386" s="98"/>
      <c r="C2386" s="132" t="str">
        <f>IF(H2386&lt;&gt;"",COUNTA($H$12:H2386),"")</f>
        <v/>
      </c>
      <c r="D2386" s="15"/>
      <c r="E2386" s="131" t="s">
        <v>1711</v>
      </c>
      <c r="F2386" s="83"/>
      <c r="G2386" s="16"/>
      <c r="H2386" s="159"/>
      <c r="I2386" s="177" t="str">
        <f t="shared" ref="I2386:I2401" si="155">IF(ISNUMBER(G2386),ROUND(G2386*H2386,2),"")</f>
        <v/>
      </c>
      <c r="J2386" s="42"/>
      <c r="K2386" s="141"/>
      <c r="L2386" s="162">
        <f>IF(Tabela1[[#This Row],[Cena za enoto]]=1,Tabela1[[#This Row],[Količina]],0)</f>
        <v>0</v>
      </c>
      <c r="M2386" s="139">
        <f>Tabela1[[#This Row],[Cena za enoto]]</f>
        <v>0</v>
      </c>
      <c r="N2386" s="139">
        <f t="shared" si="154"/>
        <v>0</v>
      </c>
    </row>
    <row r="2387" spans="1:14" s="143" customFormat="1">
      <c r="A2387" s="139">
        <v>2381</v>
      </c>
      <c r="B2387" s="98"/>
      <c r="C2387" s="132">
        <f>IF(H2387&lt;&gt;"",COUNTA($H$12:H2387),"")</f>
        <v>1230</v>
      </c>
      <c r="D2387" s="15"/>
      <c r="E2387" s="131" t="s">
        <v>1669</v>
      </c>
      <c r="F2387" s="83" t="s">
        <v>5</v>
      </c>
      <c r="G2387" s="16">
        <v>1</v>
      </c>
      <c r="H2387" s="169">
        <v>0</v>
      </c>
      <c r="I2387" s="177">
        <f t="shared" si="155"/>
        <v>0</v>
      </c>
      <c r="J2387" s="42"/>
      <c r="K2387" s="141">
        <f>Tabela1[[#This Row],[Količina]]-Tabela1[[#This Row],[Cena skupaj]]</f>
        <v>1</v>
      </c>
      <c r="L2387" s="162">
        <f>IF(Tabela1[[#This Row],[Cena za enoto]]=1,Tabela1[[#This Row],[Količina]],0)</f>
        <v>0</v>
      </c>
      <c r="M2387" s="139">
        <f>Tabela1[[#This Row],[Cena za enoto]]</f>
        <v>0</v>
      </c>
      <c r="N2387" s="139">
        <f t="shared" si="154"/>
        <v>0</v>
      </c>
    </row>
    <row r="2388" spans="1:14" s="143" customFormat="1" ht="22.5">
      <c r="A2388" s="139">
        <v>2382</v>
      </c>
      <c r="B2388" s="98"/>
      <c r="C2388" s="132" t="str">
        <f>IF(H2388&lt;&gt;"",COUNTA($H$12:H2388),"")</f>
        <v/>
      </c>
      <c r="D2388" s="15" t="s">
        <v>270</v>
      </c>
      <c r="E2388" s="131" t="s">
        <v>1712</v>
      </c>
      <c r="F2388" s="83"/>
      <c r="G2388" s="16"/>
      <c r="H2388" s="159"/>
      <c r="I2388" s="177" t="str">
        <f t="shared" si="155"/>
        <v/>
      </c>
      <c r="J2388" s="42"/>
      <c r="K2388" s="141"/>
      <c r="L2388" s="162">
        <f>IF(Tabela1[[#This Row],[Cena za enoto]]=1,Tabela1[[#This Row],[Količina]],0)</f>
        <v>0</v>
      </c>
      <c r="M2388" s="139">
        <f>Tabela1[[#This Row],[Cena za enoto]]</f>
        <v>0</v>
      </c>
      <c r="N2388" s="139">
        <f t="shared" si="154"/>
        <v>0</v>
      </c>
    </row>
    <row r="2389" spans="1:14" s="143" customFormat="1">
      <c r="A2389" s="139">
        <v>2383</v>
      </c>
      <c r="B2389" s="98"/>
      <c r="C2389" s="132" t="str">
        <f>IF(H2389&lt;&gt;"",COUNTA($H$12:H2389),"")</f>
        <v/>
      </c>
      <c r="D2389" s="15"/>
      <c r="E2389" s="131" t="s">
        <v>1713</v>
      </c>
      <c r="F2389" s="83"/>
      <c r="G2389" s="16"/>
      <c r="H2389" s="159"/>
      <c r="I2389" s="177" t="str">
        <f t="shared" si="155"/>
        <v/>
      </c>
      <c r="J2389" s="42"/>
      <c r="K2389" s="141"/>
      <c r="L2389" s="162">
        <f>IF(Tabela1[[#This Row],[Cena za enoto]]=1,Tabela1[[#This Row],[Količina]],0)</f>
        <v>0</v>
      </c>
      <c r="M2389" s="139">
        <f>Tabela1[[#This Row],[Cena za enoto]]</f>
        <v>0</v>
      </c>
      <c r="N2389" s="139">
        <f t="shared" si="154"/>
        <v>0</v>
      </c>
    </row>
    <row r="2390" spans="1:14" s="143" customFormat="1">
      <c r="A2390" s="139">
        <v>2384</v>
      </c>
      <c r="B2390" s="98"/>
      <c r="C2390" s="132" t="str">
        <f>IF(H2390&lt;&gt;"",COUNTA($H$12:H2390),"")</f>
        <v/>
      </c>
      <c r="D2390" s="15"/>
      <c r="E2390" s="131" t="s">
        <v>1714</v>
      </c>
      <c r="F2390" s="83"/>
      <c r="G2390" s="16"/>
      <c r="H2390" s="159"/>
      <c r="I2390" s="177" t="str">
        <f t="shared" si="155"/>
        <v/>
      </c>
      <c r="J2390" s="42"/>
      <c r="K2390" s="141"/>
      <c r="L2390" s="162">
        <f>IF(Tabela1[[#This Row],[Cena za enoto]]=1,Tabela1[[#This Row],[Količina]],0)</f>
        <v>0</v>
      </c>
      <c r="M2390" s="139">
        <f>Tabela1[[#This Row],[Cena za enoto]]</f>
        <v>0</v>
      </c>
      <c r="N2390" s="139">
        <f t="shared" si="154"/>
        <v>0</v>
      </c>
    </row>
    <row r="2391" spans="1:14" s="143" customFormat="1">
      <c r="A2391" s="139">
        <v>2385</v>
      </c>
      <c r="B2391" s="98"/>
      <c r="C2391" s="132" t="str">
        <f>IF(H2391&lt;&gt;"",COUNTA($H$12:H2391),"")</f>
        <v/>
      </c>
      <c r="D2391" s="15"/>
      <c r="E2391" s="131" t="s">
        <v>1715</v>
      </c>
      <c r="F2391" s="83"/>
      <c r="G2391" s="16"/>
      <c r="H2391" s="159"/>
      <c r="I2391" s="177" t="str">
        <f t="shared" si="155"/>
        <v/>
      </c>
      <c r="J2391" s="42"/>
      <c r="K2391" s="141"/>
      <c r="L2391" s="162">
        <f>IF(Tabela1[[#This Row],[Cena za enoto]]=1,Tabela1[[#This Row],[Količina]],0)</f>
        <v>0</v>
      </c>
      <c r="M2391" s="139">
        <f>Tabela1[[#This Row],[Cena za enoto]]</f>
        <v>0</v>
      </c>
      <c r="N2391" s="139">
        <f t="shared" si="154"/>
        <v>0</v>
      </c>
    </row>
    <row r="2392" spans="1:14" s="143" customFormat="1">
      <c r="A2392" s="139">
        <v>2386</v>
      </c>
      <c r="B2392" s="98"/>
      <c r="C2392" s="132" t="str">
        <f>IF(H2392&lt;&gt;"",COUNTA($H$12:H2392),"")</f>
        <v/>
      </c>
      <c r="D2392" s="15"/>
      <c r="E2392" s="131" t="s">
        <v>1716</v>
      </c>
      <c r="F2392" s="83"/>
      <c r="G2392" s="16"/>
      <c r="H2392" s="159"/>
      <c r="I2392" s="177" t="str">
        <f t="shared" si="155"/>
        <v/>
      </c>
      <c r="J2392" s="42"/>
      <c r="K2392" s="141"/>
      <c r="L2392" s="162">
        <f>IF(Tabela1[[#This Row],[Cena za enoto]]=1,Tabela1[[#This Row],[Količina]],0)</f>
        <v>0</v>
      </c>
      <c r="M2392" s="139">
        <f>Tabela1[[#This Row],[Cena za enoto]]</f>
        <v>0</v>
      </c>
      <c r="N2392" s="139">
        <f t="shared" si="154"/>
        <v>0</v>
      </c>
    </row>
    <row r="2393" spans="1:14" s="143" customFormat="1">
      <c r="A2393" s="139">
        <v>2387</v>
      </c>
      <c r="B2393" s="98"/>
      <c r="C2393" s="132" t="str">
        <f>IF(H2393&lt;&gt;"",COUNTA($H$12:H2393),"")</f>
        <v/>
      </c>
      <c r="D2393" s="15"/>
      <c r="E2393" s="131" t="s">
        <v>1717</v>
      </c>
      <c r="F2393" s="83"/>
      <c r="G2393" s="16"/>
      <c r="H2393" s="159"/>
      <c r="I2393" s="177" t="str">
        <f t="shared" si="155"/>
        <v/>
      </c>
      <c r="J2393" s="42"/>
      <c r="K2393" s="141"/>
      <c r="L2393" s="162">
        <f>IF(Tabela1[[#This Row],[Cena za enoto]]=1,Tabela1[[#This Row],[Količina]],0)</f>
        <v>0</v>
      </c>
      <c r="M2393" s="139">
        <f>Tabela1[[#This Row],[Cena za enoto]]</f>
        <v>0</v>
      </c>
      <c r="N2393" s="139">
        <f t="shared" si="154"/>
        <v>0</v>
      </c>
    </row>
    <row r="2394" spans="1:14" s="143" customFormat="1">
      <c r="A2394" s="139">
        <v>2388</v>
      </c>
      <c r="B2394" s="98"/>
      <c r="C2394" s="132" t="str">
        <f>IF(H2394&lt;&gt;"",COUNTA($H$12:H2394),"")</f>
        <v/>
      </c>
      <c r="D2394" s="15"/>
      <c r="E2394" s="131" t="s">
        <v>1718</v>
      </c>
      <c r="F2394" s="83"/>
      <c r="G2394" s="16"/>
      <c r="H2394" s="159"/>
      <c r="I2394" s="177" t="str">
        <f t="shared" si="155"/>
        <v/>
      </c>
      <c r="J2394" s="42"/>
      <c r="K2394" s="141"/>
      <c r="L2394" s="162">
        <f>IF(Tabela1[[#This Row],[Cena za enoto]]=1,Tabela1[[#This Row],[Količina]],0)</f>
        <v>0</v>
      </c>
      <c r="M2394" s="139">
        <f>Tabela1[[#This Row],[Cena za enoto]]</f>
        <v>0</v>
      </c>
      <c r="N2394" s="139">
        <f t="shared" si="154"/>
        <v>0</v>
      </c>
    </row>
    <row r="2395" spans="1:14" s="143" customFormat="1">
      <c r="A2395" s="139">
        <v>2389</v>
      </c>
      <c r="B2395" s="98"/>
      <c r="C2395" s="132" t="str">
        <f>IF(H2395&lt;&gt;"",COUNTA($H$12:H2395),"")</f>
        <v/>
      </c>
      <c r="D2395" s="15"/>
      <c r="E2395" s="131" t="s">
        <v>1719</v>
      </c>
      <c r="F2395" s="83"/>
      <c r="G2395" s="16"/>
      <c r="H2395" s="159"/>
      <c r="I2395" s="177" t="str">
        <f t="shared" si="155"/>
        <v/>
      </c>
      <c r="J2395" s="42"/>
      <c r="K2395" s="141"/>
      <c r="L2395" s="162">
        <f>IF(Tabela1[[#This Row],[Cena za enoto]]=1,Tabela1[[#This Row],[Količina]],0)</f>
        <v>0</v>
      </c>
      <c r="M2395" s="139">
        <f>Tabela1[[#This Row],[Cena za enoto]]</f>
        <v>0</v>
      </c>
      <c r="N2395" s="139">
        <f t="shared" si="154"/>
        <v>0</v>
      </c>
    </row>
    <row r="2396" spans="1:14" s="143" customFormat="1">
      <c r="A2396" s="139">
        <v>2390</v>
      </c>
      <c r="B2396" s="98"/>
      <c r="C2396" s="132" t="str">
        <f>IF(H2396&lt;&gt;"",COUNTA($H$12:H2396),"")</f>
        <v/>
      </c>
      <c r="D2396" s="15"/>
      <c r="E2396" s="131" t="s">
        <v>1720</v>
      </c>
      <c r="F2396" s="83"/>
      <c r="G2396" s="16"/>
      <c r="H2396" s="159"/>
      <c r="I2396" s="177" t="str">
        <f t="shared" si="155"/>
        <v/>
      </c>
      <c r="J2396" s="42"/>
      <c r="K2396" s="141"/>
      <c r="L2396" s="162">
        <f>IF(Tabela1[[#This Row],[Cena za enoto]]=1,Tabela1[[#This Row],[Količina]],0)</f>
        <v>0</v>
      </c>
      <c r="M2396" s="139">
        <f>Tabela1[[#This Row],[Cena za enoto]]</f>
        <v>0</v>
      </c>
      <c r="N2396" s="139">
        <f t="shared" si="154"/>
        <v>0</v>
      </c>
    </row>
    <row r="2397" spans="1:14" s="143" customFormat="1">
      <c r="A2397" s="139">
        <v>2391</v>
      </c>
      <c r="B2397" s="98"/>
      <c r="C2397" s="132" t="str">
        <f>IF(H2397&lt;&gt;"",COUNTA($H$12:H2397),"")</f>
        <v/>
      </c>
      <c r="D2397" s="15"/>
      <c r="E2397" s="131" t="s">
        <v>1721</v>
      </c>
      <c r="F2397" s="83"/>
      <c r="G2397" s="16"/>
      <c r="H2397" s="159"/>
      <c r="I2397" s="177" t="str">
        <f t="shared" si="155"/>
        <v/>
      </c>
      <c r="J2397" s="42"/>
      <c r="K2397" s="141"/>
      <c r="L2397" s="162">
        <f>IF(Tabela1[[#This Row],[Cena za enoto]]=1,Tabela1[[#This Row],[Količina]],0)</f>
        <v>0</v>
      </c>
      <c r="M2397" s="139">
        <f>Tabela1[[#This Row],[Cena za enoto]]</f>
        <v>0</v>
      </c>
      <c r="N2397" s="139">
        <f t="shared" si="154"/>
        <v>0</v>
      </c>
    </row>
    <row r="2398" spans="1:14" s="143" customFormat="1">
      <c r="A2398" s="139">
        <v>2392</v>
      </c>
      <c r="B2398" s="98"/>
      <c r="C2398" s="132" t="str">
        <f>IF(H2398&lt;&gt;"",COUNTA($H$12:H2398),"")</f>
        <v/>
      </c>
      <c r="D2398" s="15"/>
      <c r="E2398" s="131" t="s">
        <v>1722</v>
      </c>
      <c r="F2398" s="83"/>
      <c r="G2398" s="16"/>
      <c r="H2398" s="159"/>
      <c r="I2398" s="177" t="str">
        <f t="shared" si="155"/>
        <v/>
      </c>
      <c r="J2398" s="42"/>
      <c r="K2398" s="141"/>
      <c r="L2398" s="162">
        <f>IF(Tabela1[[#This Row],[Cena za enoto]]=1,Tabela1[[#This Row],[Količina]],0)</f>
        <v>0</v>
      </c>
      <c r="M2398" s="139">
        <f>Tabela1[[#This Row],[Cena za enoto]]</f>
        <v>0</v>
      </c>
      <c r="N2398" s="139">
        <f t="shared" si="154"/>
        <v>0</v>
      </c>
    </row>
    <row r="2399" spans="1:14" s="143" customFormat="1">
      <c r="A2399" s="139">
        <v>2393</v>
      </c>
      <c r="B2399" s="98"/>
      <c r="C2399" s="132" t="str">
        <f>IF(H2399&lt;&gt;"",COUNTA($H$12:H2399),"")</f>
        <v/>
      </c>
      <c r="D2399" s="15"/>
      <c r="E2399" s="131" t="s">
        <v>1723</v>
      </c>
      <c r="F2399" s="83"/>
      <c r="G2399" s="16"/>
      <c r="H2399" s="159"/>
      <c r="I2399" s="177" t="str">
        <f t="shared" si="155"/>
        <v/>
      </c>
      <c r="J2399" s="42"/>
      <c r="K2399" s="141"/>
      <c r="L2399" s="162">
        <f>IF(Tabela1[[#This Row],[Cena za enoto]]=1,Tabela1[[#This Row],[Količina]],0)</f>
        <v>0</v>
      </c>
      <c r="M2399" s="139">
        <f>Tabela1[[#This Row],[Cena za enoto]]</f>
        <v>0</v>
      </c>
      <c r="N2399" s="139">
        <f t="shared" si="154"/>
        <v>0</v>
      </c>
    </row>
    <row r="2400" spans="1:14" s="143" customFormat="1">
      <c r="A2400" s="139">
        <v>2394</v>
      </c>
      <c r="B2400" s="98"/>
      <c r="C2400" s="132" t="str">
        <f>IF(H2400&lt;&gt;"",COUNTA($H$12:H2400),"")</f>
        <v/>
      </c>
      <c r="D2400" s="15"/>
      <c r="E2400" s="131" t="s">
        <v>1724</v>
      </c>
      <c r="F2400" s="83"/>
      <c r="G2400" s="16"/>
      <c r="H2400" s="159"/>
      <c r="I2400" s="177" t="str">
        <f t="shared" si="155"/>
        <v/>
      </c>
      <c r="J2400" s="42"/>
      <c r="K2400" s="141"/>
      <c r="L2400" s="162">
        <f>IF(Tabela1[[#This Row],[Cena za enoto]]=1,Tabela1[[#This Row],[Količina]],0)</f>
        <v>0</v>
      </c>
      <c r="M2400" s="139">
        <f>Tabela1[[#This Row],[Cena za enoto]]</f>
        <v>0</v>
      </c>
      <c r="N2400" s="139">
        <f t="shared" si="154"/>
        <v>0</v>
      </c>
    </row>
    <row r="2401" spans="1:14" s="143" customFormat="1">
      <c r="A2401" s="139">
        <v>2395</v>
      </c>
      <c r="B2401" s="98"/>
      <c r="C2401" s="132" t="str">
        <f>IF(H2401&lt;&gt;"",COUNTA($H$12:H2401),"")</f>
        <v/>
      </c>
      <c r="D2401" s="15"/>
      <c r="E2401" s="131" t="s">
        <v>1725</v>
      </c>
      <c r="F2401" s="83"/>
      <c r="G2401" s="16"/>
      <c r="H2401" s="159"/>
      <c r="I2401" s="177" t="str">
        <f t="shared" si="155"/>
        <v/>
      </c>
      <c r="J2401" s="42"/>
      <c r="K2401" s="141"/>
      <c r="L2401" s="162">
        <f>IF(Tabela1[[#This Row],[Cena za enoto]]=1,Tabela1[[#This Row],[Količina]],0)</f>
        <v>0</v>
      </c>
      <c r="M2401" s="139">
        <f>Tabela1[[#This Row],[Cena za enoto]]</f>
        <v>0</v>
      </c>
      <c r="N2401" s="139">
        <f t="shared" si="154"/>
        <v>0</v>
      </c>
    </row>
    <row r="2402" spans="1:14" s="143" customFormat="1">
      <c r="A2402" s="139">
        <v>2396</v>
      </c>
      <c r="B2402" s="98"/>
      <c r="C2402" s="132" t="str">
        <f>IF(H2402&lt;&gt;"",COUNTA($H$12:H2402),"")</f>
        <v/>
      </c>
      <c r="D2402" s="15"/>
      <c r="E2402" s="131" t="s">
        <v>1726</v>
      </c>
      <c r="F2402" s="83"/>
      <c r="G2402" s="16"/>
      <c r="H2402" s="159"/>
      <c r="I2402" s="177"/>
      <c r="J2402" s="42"/>
      <c r="K2402" s="141">
        <f>Tabela1[[#This Row],[Količina]]-Tabela1[[#This Row],[Cena skupaj]]</f>
        <v>0</v>
      </c>
      <c r="L2402" s="162">
        <f>IF(Tabela1[[#This Row],[Cena za enoto]]=1,Tabela1[[#This Row],[Količina]],0)</f>
        <v>0</v>
      </c>
      <c r="M2402" s="139">
        <f>Tabela1[[#This Row],[Cena za enoto]]</f>
        <v>0</v>
      </c>
      <c r="N2402" s="139">
        <f t="shared" si="154"/>
        <v>0</v>
      </c>
    </row>
    <row r="2403" spans="1:14" s="143" customFormat="1">
      <c r="A2403" s="139">
        <v>2397</v>
      </c>
      <c r="B2403" s="98"/>
      <c r="C2403" s="132" t="str">
        <f>IF(H2403&lt;&gt;"",COUNTA($H$12:H2403),"")</f>
        <v/>
      </c>
      <c r="D2403" s="15"/>
      <c r="E2403" s="131" t="s">
        <v>1727</v>
      </c>
      <c r="F2403" s="83"/>
      <c r="G2403" s="16"/>
      <c r="H2403" s="159"/>
      <c r="I2403" s="177" t="str">
        <f t="shared" ref="I2403:I2419" si="156">IF(ISNUMBER(G2403),ROUND(G2403*H2403,2),"")</f>
        <v/>
      </c>
      <c r="J2403" s="42"/>
      <c r="K2403" s="141"/>
      <c r="L2403" s="162">
        <f>IF(Tabela1[[#This Row],[Cena za enoto]]=1,Tabela1[[#This Row],[Količina]],0)</f>
        <v>0</v>
      </c>
      <c r="M2403" s="139">
        <f>Tabela1[[#This Row],[Cena za enoto]]</f>
        <v>0</v>
      </c>
      <c r="N2403" s="139">
        <f t="shared" si="154"/>
        <v>0</v>
      </c>
    </row>
    <row r="2404" spans="1:14" s="143" customFormat="1">
      <c r="A2404" s="139">
        <v>2398</v>
      </c>
      <c r="B2404" s="98"/>
      <c r="C2404" s="132">
        <f>IF(H2404&lt;&gt;"",COUNTA($H$12:H2404),"")</f>
        <v>1231</v>
      </c>
      <c r="D2404" s="15"/>
      <c r="E2404" s="131" t="s">
        <v>1669</v>
      </c>
      <c r="F2404" s="83" t="s">
        <v>10</v>
      </c>
      <c r="G2404" s="16">
        <v>1</v>
      </c>
      <c r="H2404" s="169">
        <v>0</v>
      </c>
      <c r="I2404" s="177">
        <f t="shared" si="156"/>
        <v>0</v>
      </c>
      <c r="J2404" s="42"/>
      <c r="K2404" s="141">
        <f>Tabela1[[#This Row],[Količina]]-Tabela1[[#This Row],[Cena skupaj]]</f>
        <v>1</v>
      </c>
      <c r="L2404" s="162">
        <f>IF(Tabela1[[#This Row],[Cena za enoto]]=1,Tabela1[[#This Row],[Količina]],0)</f>
        <v>0</v>
      </c>
      <c r="M2404" s="139">
        <f>Tabela1[[#This Row],[Cena za enoto]]</f>
        <v>0</v>
      </c>
      <c r="N2404" s="139">
        <f t="shared" si="154"/>
        <v>0</v>
      </c>
    </row>
    <row r="2405" spans="1:14" s="143" customFormat="1" ht="33.75">
      <c r="A2405" s="139">
        <v>2399</v>
      </c>
      <c r="B2405" s="98"/>
      <c r="C2405" s="132" t="str">
        <f>IF(H2405&lt;&gt;"",COUNTA($H$12:H2405),"")</f>
        <v/>
      </c>
      <c r="D2405" s="15" t="s">
        <v>271</v>
      </c>
      <c r="E2405" s="131" t="s">
        <v>1728</v>
      </c>
      <c r="F2405" s="83"/>
      <c r="G2405" s="16"/>
      <c r="H2405" s="159"/>
      <c r="I2405" s="177" t="str">
        <f t="shared" si="156"/>
        <v/>
      </c>
      <c r="J2405" s="42"/>
      <c r="K2405" s="141"/>
      <c r="L2405" s="162">
        <f>IF(Tabela1[[#This Row],[Cena za enoto]]=1,Tabela1[[#This Row],[Količina]],0)</f>
        <v>0</v>
      </c>
      <c r="M2405" s="139">
        <f>Tabela1[[#This Row],[Cena za enoto]]</f>
        <v>0</v>
      </c>
      <c r="N2405" s="139">
        <f t="shared" si="154"/>
        <v>0</v>
      </c>
    </row>
    <row r="2406" spans="1:14" s="143" customFormat="1">
      <c r="A2406" s="139">
        <v>2400</v>
      </c>
      <c r="B2406" s="98"/>
      <c r="C2406" s="132">
        <f>IF(H2406&lt;&gt;"",COUNTA($H$12:H2406),"")</f>
        <v>1232</v>
      </c>
      <c r="D2406" s="15"/>
      <c r="E2406" s="131" t="s">
        <v>1729</v>
      </c>
      <c r="F2406" s="83" t="s">
        <v>10</v>
      </c>
      <c r="G2406" s="16">
        <v>5</v>
      </c>
      <c r="H2406" s="169">
        <v>0</v>
      </c>
      <c r="I2406" s="177">
        <f t="shared" si="156"/>
        <v>0</v>
      </c>
      <c r="J2406" s="42"/>
      <c r="K2406" s="141">
        <f>Tabela1[[#This Row],[Količina]]-Tabela1[[#This Row],[Cena skupaj]]</f>
        <v>5</v>
      </c>
      <c r="L2406" s="162">
        <f>IF(Tabela1[[#This Row],[Cena za enoto]]=1,Tabela1[[#This Row],[Količina]],0)</f>
        <v>0</v>
      </c>
      <c r="M2406" s="139">
        <f>Tabela1[[#This Row],[Cena za enoto]]</f>
        <v>0</v>
      </c>
      <c r="N2406" s="139">
        <f t="shared" si="154"/>
        <v>0</v>
      </c>
    </row>
    <row r="2407" spans="1:14" s="143" customFormat="1" ht="22.5">
      <c r="A2407" s="139">
        <v>2401</v>
      </c>
      <c r="B2407" s="98"/>
      <c r="C2407" s="132" t="str">
        <f>IF(H2407&lt;&gt;"",COUNTA($H$12:H2407),"")</f>
        <v/>
      </c>
      <c r="D2407" s="15" t="s">
        <v>272</v>
      </c>
      <c r="E2407" s="131" t="s">
        <v>1730</v>
      </c>
      <c r="F2407" s="83"/>
      <c r="G2407" s="16"/>
      <c r="H2407" s="159"/>
      <c r="I2407" s="177" t="str">
        <f t="shared" si="156"/>
        <v/>
      </c>
      <c r="J2407" s="42"/>
      <c r="K2407" s="141"/>
      <c r="L2407" s="162">
        <f>IF(Tabela1[[#This Row],[Cena za enoto]]=1,Tabela1[[#This Row],[Količina]],0)</f>
        <v>0</v>
      </c>
      <c r="M2407" s="139">
        <f>Tabela1[[#This Row],[Cena za enoto]]</f>
        <v>0</v>
      </c>
      <c r="N2407" s="139">
        <f t="shared" si="154"/>
        <v>0</v>
      </c>
    </row>
    <row r="2408" spans="1:14" s="143" customFormat="1">
      <c r="A2408" s="139">
        <v>2402</v>
      </c>
      <c r="B2408" s="98"/>
      <c r="C2408" s="132">
        <f>IF(H2408&lt;&gt;"",COUNTA($H$12:H2408),"")</f>
        <v>1233</v>
      </c>
      <c r="D2408" s="15"/>
      <c r="E2408" s="131" t="s">
        <v>1726</v>
      </c>
      <c r="F2408" s="83" t="s">
        <v>10</v>
      </c>
      <c r="G2408" s="16">
        <v>5</v>
      </c>
      <c r="H2408" s="169">
        <v>0</v>
      </c>
      <c r="I2408" s="177">
        <f t="shared" si="156"/>
        <v>0</v>
      </c>
      <c r="J2408" s="42"/>
      <c r="K2408" s="141">
        <f>Tabela1[[#This Row],[Količina]]-Tabela1[[#This Row],[Cena skupaj]]</f>
        <v>5</v>
      </c>
      <c r="L2408" s="162">
        <f>IF(Tabela1[[#This Row],[Cena za enoto]]=1,Tabela1[[#This Row],[Količina]],0)</f>
        <v>0</v>
      </c>
      <c r="M2408" s="139">
        <f>Tabela1[[#This Row],[Cena za enoto]]</f>
        <v>0</v>
      </c>
      <c r="N2408" s="139">
        <f t="shared" si="154"/>
        <v>0</v>
      </c>
    </row>
    <row r="2409" spans="1:14" s="143" customFormat="1">
      <c r="A2409" s="139">
        <v>2403</v>
      </c>
      <c r="B2409" s="98"/>
      <c r="C2409" s="132">
        <f>IF(H2409&lt;&gt;"",COUNTA($H$12:H2409),"")</f>
        <v>1234</v>
      </c>
      <c r="D2409" s="15"/>
      <c r="E2409" s="131" t="s">
        <v>1731</v>
      </c>
      <c r="F2409" s="83" t="s">
        <v>10</v>
      </c>
      <c r="G2409" s="16">
        <v>4</v>
      </c>
      <c r="H2409" s="169">
        <v>0</v>
      </c>
      <c r="I2409" s="177">
        <f t="shared" si="156"/>
        <v>0</v>
      </c>
      <c r="J2409" s="42"/>
      <c r="K2409" s="141">
        <f>Tabela1[[#This Row],[Količina]]-Tabela1[[#This Row],[Cena skupaj]]</f>
        <v>4</v>
      </c>
      <c r="L2409" s="162">
        <f>IF(Tabela1[[#This Row],[Cena za enoto]]=1,Tabela1[[#This Row],[Količina]],0)</f>
        <v>0</v>
      </c>
      <c r="M2409" s="139">
        <f>Tabela1[[#This Row],[Cena za enoto]]</f>
        <v>0</v>
      </c>
      <c r="N2409" s="139">
        <f t="shared" si="154"/>
        <v>0</v>
      </c>
    </row>
    <row r="2410" spans="1:14" s="143" customFormat="1" ht="22.5">
      <c r="A2410" s="139">
        <v>2404</v>
      </c>
      <c r="B2410" s="98"/>
      <c r="C2410" s="132" t="str">
        <f>IF(H2410&lt;&gt;"",COUNTA($H$12:H2410),"")</f>
        <v/>
      </c>
      <c r="D2410" s="15" t="s">
        <v>273</v>
      </c>
      <c r="E2410" s="131" t="s">
        <v>1732</v>
      </c>
      <c r="F2410" s="83"/>
      <c r="G2410" s="16"/>
      <c r="H2410" s="159"/>
      <c r="I2410" s="177" t="str">
        <f t="shared" si="156"/>
        <v/>
      </c>
      <c r="J2410" s="42"/>
      <c r="K2410" s="141"/>
      <c r="L2410" s="162">
        <f>IF(Tabela1[[#This Row],[Cena za enoto]]=1,Tabela1[[#This Row],[Količina]],0)</f>
        <v>0</v>
      </c>
      <c r="M2410" s="139">
        <f>Tabela1[[#This Row],[Cena za enoto]]</f>
        <v>0</v>
      </c>
      <c r="N2410" s="139">
        <f t="shared" si="154"/>
        <v>0</v>
      </c>
    </row>
    <row r="2411" spans="1:14" s="143" customFormat="1">
      <c r="A2411" s="139">
        <v>2405</v>
      </c>
      <c r="B2411" s="98"/>
      <c r="C2411" s="132">
        <f>IF(H2411&lt;&gt;"",COUNTA($H$12:H2411),"")</f>
        <v>1235</v>
      </c>
      <c r="D2411" s="15"/>
      <c r="E2411" s="131" t="s">
        <v>1726</v>
      </c>
      <c r="F2411" s="83" t="s">
        <v>10</v>
      </c>
      <c r="G2411" s="16">
        <v>1</v>
      </c>
      <c r="H2411" s="169">
        <v>0</v>
      </c>
      <c r="I2411" s="177">
        <f t="shared" si="156"/>
        <v>0</v>
      </c>
      <c r="J2411" s="42"/>
      <c r="K2411" s="141">
        <f>Tabela1[[#This Row],[Količina]]-Tabela1[[#This Row],[Cena skupaj]]</f>
        <v>1</v>
      </c>
      <c r="L2411" s="162">
        <f>IF(Tabela1[[#This Row],[Cena za enoto]]=1,Tabela1[[#This Row],[Količina]],0)</f>
        <v>0</v>
      </c>
      <c r="M2411" s="139">
        <f>Tabela1[[#This Row],[Cena za enoto]]</f>
        <v>0</v>
      </c>
      <c r="N2411" s="139">
        <f t="shared" si="154"/>
        <v>0</v>
      </c>
    </row>
    <row r="2412" spans="1:14" s="143" customFormat="1" ht="22.5">
      <c r="A2412" s="139">
        <v>2406</v>
      </c>
      <c r="B2412" s="98"/>
      <c r="C2412" s="132" t="str">
        <f>IF(H2412&lt;&gt;"",COUNTA($H$12:H2412),"")</f>
        <v/>
      </c>
      <c r="D2412" s="15" t="s">
        <v>274</v>
      </c>
      <c r="E2412" s="131" t="s">
        <v>1733</v>
      </c>
      <c r="F2412" s="83"/>
      <c r="G2412" s="16"/>
      <c r="H2412" s="159"/>
      <c r="I2412" s="177" t="str">
        <f t="shared" si="156"/>
        <v/>
      </c>
      <c r="J2412" s="42"/>
      <c r="K2412" s="141"/>
      <c r="L2412" s="162">
        <f>IF(Tabela1[[#This Row],[Cena za enoto]]=1,Tabela1[[#This Row],[Količina]],0)</f>
        <v>0</v>
      </c>
      <c r="M2412" s="139">
        <f>Tabela1[[#This Row],[Cena za enoto]]</f>
        <v>0</v>
      </c>
      <c r="N2412" s="139">
        <f t="shared" si="154"/>
        <v>0</v>
      </c>
    </row>
    <row r="2413" spans="1:14" s="143" customFormat="1">
      <c r="A2413" s="139">
        <v>2407</v>
      </c>
      <c r="B2413" s="98"/>
      <c r="C2413" s="132">
        <f>IF(H2413&lt;&gt;"",COUNTA($H$12:H2413),"")</f>
        <v>1236</v>
      </c>
      <c r="D2413" s="15"/>
      <c r="E2413" s="131" t="s">
        <v>1726</v>
      </c>
      <c r="F2413" s="83" t="s">
        <v>10</v>
      </c>
      <c r="G2413" s="16">
        <v>1</v>
      </c>
      <c r="H2413" s="169">
        <v>0</v>
      </c>
      <c r="I2413" s="177">
        <f t="shared" si="156"/>
        <v>0</v>
      </c>
      <c r="J2413" s="42"/>
      <c r="K2413" s="141">
        <f>Tabela1[[#This Row],[Količina]]-Tabela1[[#This Row],[Cena skupaj]]</f>
        <v>1</v>
      </c>
      <c r="L2413" s="162">
        <f>IF(Tabela1[[#This Row],[Cena za enoto]]=1,Tabela1[[#This Row],[Količina]],0)</f>
        <v>0</v>
      </c>
      <c r="M2413" s="139">
        <f>Tabela1[[#This Row],[Cena za enoto]]</f>
        <v>0</v>
      </c>
      <c r="N2413" s="139">
        <f t="shared" si="154"/>
        <v>0</v>
      </c>
    </row>
    <row r="2414" spans="1:14" s="143" customFormat="1">
      <c r="A2414" s="139">
        <v>2408</v>
      </c>
      <c r="B2414" s="98"/>
      <c r="C2414" s="132">
        <f>IF(H2414&lt;&gt;"",COUNTA($H$12:H2414),"")</f>
        <v>1237</v>
      </c>
      <c r="D2414" s="15"/>
      <c r="E2414" s="131" t="s">
        <v>1731</v>
      </c>
      <c r="F2414" s="83" t="s">
        <v>10</v>
      </c>
      <c r="G2414" s="16">
        <v>1</v>
      </c>
      <c r="H2414" s="169">
        <v>0</v>
      </c>
      <c r="I2414" s="177">
        <f t="shared" si="156"/>
        <v>0</v>
      </c>
      <c r="J2414" s="42"/>
      <c r="K2414" s="141">
        <f>Tabela1[[#This Row],[Količina]]-Tabela1[[#This Row],[Cena skupaj]]</f>
        <v>1</v>
      </c>
      <c r="L2414" s="162">
        <f>IF(Tabela1[[#This Row],[Cena za enoto]]=1,Tabela1[[#This Row],[Količina]],0)</f>
        <v>0</v>
      </c>
      <c r="M2414" s="139">
        <f>Tabela1[[#This Row],[Cena za enoto]]</f>
        <v>0</v>
      </c>
      <c r="N2414" s="139">
        <f t="shared" si="154"/>
        <v>0</v>
      </c>
    </row>
    <row r="2415" spans="1:14" ht="33.75">
      <c r="A2415" s="139">
        <v>2409</v>
      </c>
      <c r="B2415" s="98"/>
      <c r="C2415" s="132">
        <f>IF(H2415&lt;&gt;"",COUNTA($H$12:H2415),"")</f>
        <v>1238</v>
      </c>
      <c r="D2415" s="15" t="s">
        <v>1743</v>
      </c>
      <c r="E2415" s="131" t="s">
        <v>1734</v>
      </c>
      <c r="F2415" s="83" t="s">
        <v>10</v>
      </c>
      <c r="G2415" s="16">
        <v>1</v>
      </c>
      <c r="H2415" s="169">
        <v>0</v>
      </c>
      <c r="I2415" s="177">
        <f t="shared" si="156"/>
        <v>0</v>
      </c>
      <c r="K2415" s="141">
        <f>Tabela1[[#This Row],[Količina]]-Tabela1[[#This Row],[Cena skupaj]]</f>
        <v>1</v>
      </c>
      <c r="L2415" s="162">
        <f>IF(Tabela1[[#This Row],[Cena za enoto]]=1,Tabela1[[#This Row],[Količina]],0)</f>
        <v>0</v>
      </c>
      <c r="M2415" s="139">
        <f>Tabela1[[#This Row],[Cena za enoto]]</f>
        <v>0</v>
      </c>
      <c r="N2415" s="139">
        <f t="shared" si="154"/>
        <v>0</v>
      </c>
    </row>
    <row r="2416" spans="1:14" s="143" customFormat="1" ht="22.5">
      <c r="A2416" s="139">
        <v>2410</v>
      </c>
      <c r="B2416" s="98"/>
      <c r="C2416" s="132" t="str">
        <f>IF(H2416&lt;&gt;"",COUNTA($H$12:H2416),"")</f>
        <v/>
      </c>
      <c r="D2416" s="15" t="s">
        <v>1744</v>
      </c>
      <c r="E2416" s="131" t="s">
        <v>1735</v>
      </c>
      <c r="F2416" s="83"/>
      <c r="G2416" s="16"/>
      <c r="H2416" s="159"/>
      <c r="I2416" s="177" t="str">
        <f t="shared" si="156"/>
        <v/>
      </c>
      <c r="J2416" s="42"/>
      <c r="K2416" s="141"/>
      <c r="L2416" s="162">
        <f>IF(Tabela1[[#This Row],[Cena za enoto]]=1,Tabela1[[#This Row],[Količina]],0)</f>
        <v>0</v>
      </c>
      <c r="M2416" s="139">
        <f>Tabela1[[#This Row],[Cena za enoto]]</f>
        <v>0</v>
      </c>
      <c r="N2416" s="139">
        <f t="shared" si="154"/>
        <v>0</v>
      </c>
    </row>
    <row r="2417" spans="1:14" s="143" customFormat="1">
      <c r="A2417" s="139">
        <v>2411</v>
      </c>
      <c r="B2417" s="98"/>
      <c r="C2417" s="132">
        <f>IF(H2417&lt;&gt;"",COUNTA($H$12:H2417),"")</f>
        <v>1239</v>
      </c>
      <c r="D2417" s="15"/>
      <c r="E2417" s="131" t="s">
        <v>1736</v>
      </c>
      <c r="F2417" s="83" t="s">
        <v>10</v>
      </c>
      <c r="G2417" s="16">
        <v>6</v>
      </c>
      <c r="H2417" s="169">
        <v>0</v>
      </c>
      <c r="I2417" s="177">
        <f t="shared" si="156"/>
        <v>0</v>
      </c>
      <c r="J2417" s="42"/>
      <c r="K2417" s="141">
        <f>Tabela1[[#This Row],[Količina]]-Tabela1[[#This Row],[Cena skupaj]]</f>
        <v>6</v>
      </c>
      <c r="L2417" s="162">
        <f>IF(Tabela1[[#This Row],[Cena za enoto]]=1,Tabela1[[#This Row],[Količina]],0)</f>
        <v>0</v>
      </c>
      <c r="M2417" s="139">
        <f>Tabela1[[#This Row],[Cena za enoto]]</f>
        <v>0</v>
      </c>
      <c r="N2417" s="139">
        <f t="shared" si="154"/>
        <v>0</v>
      </c>
    </row>
    <row r="2418" spans="1:14" ht="22.5">
      <c r="A2418" s="139">
        <v>2412</v>
      </c>
      <c r="B2418" s="98"/>
      <c r="C2418" s="132">
        <f>IF(H2418&lt;&gt;"",COUNTA($H$12:H2418),"")</f>
        <v>1240</v>
      </c>
      <c r="D2418" s="15" t="s">
        <v>1745</v>
      </c>
      <c r="E2418" s="131" t="s">
        <v>1737</v>
      </c>
      <c r="F2418" s="83" t="s">
        <v>5</v>
      </c>
      <c r="G2418" s="16">
        <v>2</v>
      </c>
      <c r="H2418" s="169">
        <v>0</v>
      </c>
      <c r="I2418" s="177">
        <f t="shared" si="156"/>
        <v>0</v>
      </c>
      <c r="K2418" s="141">
        <f>Tabela1[[#This Row],[Količina]]-Tabela1[[#This Row],[Cena skupaj]]</f>
        <v>2</v>
      </c>
      <c r="L2418" s="162">
        <f>IF(Tabela1[[#This Row],[Cena za enoto]]=1,Tabela1[[#This Row],[Količina]],0)</f>
        <v>0</v>
      </c>
      <c r="M2418" s="139">
        <f>Tabela1[[#This Row],[Cena za enoto]]</f>
        <v>0</v>
      </c>
      <c r="N2418" s="139">
        <f t="shared" si="154"/>
        <v>0</v>
      </c>
    </row>
    <row r="2419" spans="1:14" s="143" customFormat="1" ht="22.5">
      <c r="A2419" s="139">
        <v>2413</v>
      </c>
      <c r="B2419" s="98"/>
      <c r="C2419" s="132" t="str">
        <f>IF(H2419&lt;&gt;"",COUNTA($H$12:H2419),"")</f>
        <v/>
      </c>
      <c r="D2419" s="15" t="s">
        <v>1746</v>
      </c>
      <c r="E2419" s="131" t="s">
        <v>1738</v>
      </c>
      <c r="F2419" s="83"/>
      <c r="G2419" s="16"/>
      <c r="H2419" s="159"/>
      <c r="I2419" s="177" t="str">
        <f t="shared" si="156"/>
        <v/>
      </c>
      <c r="J2419" s="42"/>
      <c r="K2419" s="141"/>
      <c r="L2419" s="162">
        <f>IF(Tabela1[[#This Row],[Cena za enoto]]=1,Tabela1[[#This Row],[Količina]],0)</f>
        <v>0</v>
      </c>
      <c r="M2419" s="139">
        <f>Tabela1[[#This Row],[Cena za enoto]]</f>
        <v>0</v>
      </c>
      <c r="N2419" s="139">
        <f t="shared" si="154"/>
        <v>0</v>
      </c>
    </row>
    <row r="2420" spans="1:14" s="143" customFormat="1">
      <c r="A2420" s="139">
        <v>2414</v>
      </c>
      <c r="B2420" s="98"/>
      <c r="C2420" s="132" t="str">
        <f>IF(H2420&lt;&gt;"",COUNTA($H$12:H2420),"")</f>
        <v/>
      </c>
      <c r="D2420" s="15"/>
      <c r="E2420" s="131" t="s">
        <v>1739</v>
      </c>
      <c r="F2420" s="83"/>
      <c r="G2420" s="16"/>
      <c r="H2420" s="159"/>
      <c r="I2420" s="177"/>
      <c r="J2420" s="42"/>
      <c r="K2420" s="141">
        <f>Tabela1[[#This Row],[Količina]]-Tabela1[[#This Row],[Cena skupaj]]</f>
        <v>0</v>
      </c>
      <c r="L2420" s="162">
        <f>IF(Tabela1[[#This Row],[Cena za enoto]]=1,Tabela1[[#This Row],[Količina]],0)</f>
        <v>0</v>
      </c>
      <c r="M2420" s="139">
        <f>Tabela1[[#This Row],[Cena za enoto]]</f>
        <v>0</v>
      </c>
      <c r="N2420" s="139">
        <f t="shared" si="154"/>
        <v>0</v>
      </c>
    </row>
    <row r="2421" spans="1:14" s="143" customFormat="1">
      <c r="A2421" s="139">
        <v>2415</v>
      </c>
      <c r="B2421" s="98"/>
      <c r="C2421" s="132" t="str">
        <f>IF(H2421&lt;&gt;"",COUNTA($H$12:H2421),"")</f>
        <v/>
      </c>
      <c r="D2421" s="15"/>
      <c r="E2421" s="131" t="s">
        <v>1740</v>
      </c>
      <c r="F2421" s="83"/>
      <c r="G2421" s="16"/>
      <c r="H2421" s="159"/>
      <c r="I2421" s="177" t="str">
        <f>IF(ISNUMBER(G2421),ROUND(G2421*H2421,2),"")</f>
        <v/>
      </c>
      <c r="J2421" s="42"/>
      <c r="K2421" s="141"/>
      <c r="L2421" s="162">
        <f>IF(Tabela1[[#This Row],[Cena za enoto]]=1,Tabela1[[#This Row],[Količina]],0)</f>
        <v>0</v>
      </c>
      <c r="M2421" s="139">
        <f>Tabela1[[#This Row],[Cena za enoto]]</f>
        <v>0</v>
      </c>
      <c r="N2421" s="139">
        <f t="shared" si="154"/>
        <v>0</v>
      </c>
    </row>
    <row r="2422" spans="1:14" s="143" customFormat="1">
      <c r="A2422" s="139">
        <v>2416</v>
      </c>
      <c r="B2422" s="98"/>
      <c r="C2422" s="132">
        <f>IF(H2422&lt;&gt;"",COUNTA($H$12:H2422),"")</f>
        <v>1241</v>
      </c>
      <c r="D2422" s="15"/>
      <c r="E2422" s="131" t="s">
        <v>1669</v>
      </c>
      <c r="F2422" s="83" t="s">
        <v>10</v>
      </c>
      <c r="G2422" s="16">
        <v>4</v>
      </c>
      <c r="H2422" s="169">
        <v>0</v>
      </c>
      <c r="I2422" s="177">
        <f>IF(ISNUMBER(G2422),ROUND(G2422*H2422,2),"")</f>
        <v>0</v>
      </c>
      <c r="J2422" s="42"/>
      <c r="K2422" s="141">
        <f>Tabela1[[#This Row],[Količina]]-Tabela1[[#This Row],[Cena skupaj]]</f>
        <v>4</v>
      </c>
      <c r="L2422" s="162">
        <f>IF(Tabela1[[#This Row],[Cena za enoto]]=1,Tabela1[[#This Row],[Količina]],0)</f>
        <v>0</v>
      </c>
      <c r="M2422" s="139">
        <f>Tabela1[[#This Row],[Cena za enoto]]</f>
        <v>0</v>
      </c>
      <c r="N2422" s="139">
        <f t="shared" si="154"/>
        <v>0</v>
      </c>
    </row>
    <row r="2423" spans="1:14" ht="22.5">
      <c r="A2423" s="139">
        <v>2417</v>
      </c>
      <c r="B2423" s="98"/>
      <c r="C2423" s="132">
        <f>IF(H2423&lt;&gt;"",COUNTA($H$12:H2423),"")</f>
        <v>1242</v>
      </c>
      <c r="D2423" s="15" t="s">
        <v>1747</v>
      </c>
      <c r="E2423" s="131" t="s">
        <v>1741</v>
      </c>
      <c r="F2423" s="83" t="s">
        <v>10</v>
      </c>
      <c r="G2423" s="16">
        <v>2</v>
      </c>
      <c r="H2423" s="169">
        <v>0</v>
      </c>
      <c r="I2423" s="177">
        <f>IF(ISNUMBER(G2423),ROUND(G2423*H2423,2),"")</f>
        <v>0</v>
      </c>
      <c r="K2423" s="141">
        <f>Tabela1[[#This Row],[Količina]]-Tabela1[[#This Row],[Cena skupaj]]</f>
        <v>2</v>
      </c>
      <c r="L2423" s="162">
        <f>IF(Tabela1[[#This Row],[Cena za enoto]]=1,Tabela1[[#This Row],[Količina]],0)</f>
        <v>0</v>
      </c>
      <c r="M2423" s="139">
        <f>Tabela1[[#This Row],[Cena za enoto]]</f>
        <v>0</v>
      </c>
      <c r="N2423" s="139">
        <f t="shared" si="154"/>
        <v>0</v>
      </c>
    </row>
    <row r="2424" spans="1:14" ht="22.5">
      <c r="A2424" s="139">
        <v>2418</v>
      </c>
      <c r="B2424" s="98"/>
      <c r="C2424" s="132">
        <f>IF(H2424&lt;&gt;"",COUNTA($H$12:H2424),"")</f>
        <v>1243</v>
      </c>
      <c r="D2424" s="15" t="s">
        <v>1748</v>
      </c>
      <c r="E2424" s="131" t="s">
        <v>1742</v>
      </c>
      <c r="F2424" s="83" t="s">
        <v>10</v>
      </c>
      <c r="G2424" s="16">
        <v>1</v>
      </c>
      <c r="H2424" s="169">
        <v>0</v>
      </c>
      <c r="I2424" s="177">
        <f>IF(ISNUMBER(G2424),ROUND(G2424*H2424,2),"")</f>
        <v>0</v>
      </c>
      <c r="K2424" s="141">
        <f>Tabela1[[#This Row],[Količina]]-Tabela1[[#This Row],[Cena skupaj]]</f>
        <v>1</v>
      </c>
      <c r="L2424" s="162">
        <f>IF(Tabela1[[#This Row],[Cena za enoto]]=1,Tabela1[[#This Row],[Količina]],0)</f>
        <v>0</v>
      </c>
      <c r="M2424" s="139">
        <f>Tabela1[[#This Row],[Cena za enoto]]</f>
        <v>0</v>
      </c>
      <c r="N2424" s="139">
        <f t="shared" si="154"/>
        <v>0</v>
      </c>
    </row>
    <row r="2425" spans="1:14">
      <c r="A2425" s="139">
        <v>2419</v>
      </c>
      <c r="B2425" s="93">
        <v>3</v>
      </c>
      <c r="C2425" s="192" t="str">
        <f>IF(H2425&lt;&gt;"",COUNTA($H$12:H2425),"")</f>
        <v/>
      </c>
      <c r="D2425" s="14"/>
      <c r="E2425" s="193" t="s">
        <v>1753</v>
      </c>
      <c r="F2425" s="114"/>
      <c r="G2425" s="37"/>
      <c r="H2425" s="160"/>
      <c r="I2425" s="158">
        <f>SUM(I2426:I2505)</f>
        <v>0</v>
      </c>
      <c r="K2425" s="141">
        <f>Tabela1[[#This Row],[Količina]]-Tabela1[[#This Row],[Cena skupaj]]</f>
        <v>0</v>
      </c>
      <c r="L2425" s="162">
        <f>IF(Tabela1[[#This Row],[Cena za enoto]]=1,Tabela1[[#This Row],[Količina]],0)</f>
        <v>0</v>
      </c>
      <c r="M2425" s="139">
        <f>Tabela1[[#This Row],[Cena za enoto]]</f>
        <v>0</v>
      </c>
      <c r="N2425" s="139">
        <f t="shared" si="154"/>
        <v>0</v>
      </c>
    </row>
    <row r="2426" spans="1:14" s="143" customFormat="1" ht="45">
      <c r="A2426" s="139">
        <v>2420</v>
      </c>
      <c r="B2426" s="98"/>
      <c r="C2426" s="132" t="str">
        <f>IF(H2426&lt;&gt;"",COUNTA($H$12:H2426),"")</f>
        <v/>
      </c>
      <c r="D2426" s="15" t="s">
        <v>1815</v>
      </c>
      <c r="E2426" s="131" t="s">
        <v>1810</v>
      </c>
      <c r="F2426" s="83"/>
      <c r="G2426" s="16"/>
      <c r="H2426" s="159"/>
      <c r="I2426" s="177" t="str">
        <f t="shared" ref="I2426:I2457" si="157">IF(ISNUMBER(G2426),ROUND(G2426*H2426,2),"")</f>
        <v/>
      </c>
      <c r="J2426" s="42"/>
      <c r="K2426" s="141"/>
      <c r="L2426" s="162">
        <f>IF(Tabela1[[#This Row],[Cena za enoto]]=1,Tabela1[[#This Row],[Količina]],0)</f>
        <v>0</v>
      </c>
      <c r="M2426" s="139">
        <f>Tabela1[[#This Row],[Cena za enoto]]</f>
        <v>0</v>
      </c>
      <c r="N2426" s="139">
        <f t="shared" si="154"/>
        <v>0</v>
      </c>
    </row>
    <row r="2427" spans="1:14" s="143" customFormat="1" ht="22.5">
      <c r="A2427" s="139">
        <v>2421</v>
      </c>
      <c r="B2427" s="98"/>
      <c r="C2427" s="132" t="str">
        <f>IF(H2427&lt;&gt;"",COUNTA($H$12:H2427),"")</f>
        <v/>
      </c>
      <c r="D2427" s="15"/>
      <c r="E2427" s="131" t="s">
        <v>1811</v>
      </c>
      <c r="F2427" s="83"/>
      <c r="G2427" s="16"/>
      <c r="H2427" s="159"/>
      <c r="I2427" s="177" t="str">
        <f t="shared" si="157"/>
        <v/>
      </c>
      <c r="J2427" s="42"/>
      <c r="K2427" s="141"/>
      <c r="L2427" s="162">
        <f>IF(Tabela1[[#This Row],[Cena za enoto]]=1,Tabela1[[#This Row],[Količina]],0)</f>
        <v>0</v>
      </c>
      <c r="M2427" s="139">
        <f>Tabela1[[#This Row],[Cena za enoto]]</f>
        <v>0</v>
      </c>
      <c r="N2427" s="139">
        <f t="shared" si="154"/>
        <v>0</v>
      </c>
    </row>
    <row r="2428" spans="1:14" s="143" customFormat="1">
      <c r="A2428" s="139">
        <v>2422</v>
      </c>
      <c r="B2428" s="98"/>
      <c r="C2428" s="132">
        <f>IF(H2428&lt;&gt;"",COUNTA($H$12:H2428),"")</f>
        <v>1244</v>
      </c>
      <c r="D2428" s="15"/>
      <c r="E2428" s="131" t="s">
        <v>1754</v>
      </c>
      <c r="F2428" s="83" t="s">
        <v>10</v>
      </c>
      <c r="G2428" s="16">
        <v>1</v>
      </c>
      <c r="H2428" s="169">
        <v>0</v>
      </c>
      <c r="I2428" s="177">
        <f t="shared" si="157"/>
        <v>0</v>
      </c>
      <c r="J2428" s="42"/>
      <c r="K2428" s="141">
        <f>Tabela1[[#This Row],[Količina]]-Tabela1[[#This Row],[Cena skupaj]]</f>
        <v>1</v>
      </c>
      <c r="L2428" s="162">
        <f>IF(Tabela1[[#This Row],[Cena za enoto]]=1,Tabela1[[#This Row],[Količina]],0)</f>
        <v>0</v>
      </c>
      <c r="M2428" s="139">
        <f>Tabela1[[#This Row],[Cena za enoto]]</f>
        <v>0</v>
      </c>
      <c r="N2428" s="139">
        <f t="shared" si="154"/>
        <v>0</v>
      </c>
    </row>
    <row r="2429" spans="1:14" s="143" customFormat="1">
      <c r="A2429" s="139">
        <v>2423</v>
      </c>
      <c r="B2429" s="98"/>
      <c r="C2429" s="132">
        <f>IF(H2429&lt;&gt;"",COUNTA($H$12:H2429),"")</f>
        <v>1245</v>
      </c>
      <c r="D2429" s="15"/>
      <c r="E2429" s="131" t="s">
        <v>1755</v>
      </c>
      <c r="F2429" s="83" t="s">
        <v>10</v>
      </c>
      <c r="G2429" s="16">
        <v>2</v>
      </c>
      <c r="H2429" s="169">
        <v>0</v>
      </c>
      <c r="I2429" s="177">
        <f t="shared" si="157"/>
        <v>0</v>
      </c>
      <c r="J2429" s="42"/>
      <c r="K2429" s="141">
        <f>Tabela1[[#This Row],[Količina]]-Tabela1[[#This Row],[Cena skupaj]]</f>
        <v>2</v>
      </c>
      <c r="L2429" s="162">
        <f>IF(Tabela1[[#This Row],[Cena za enoto]]=1,Tabela1[[#This Row],[Količina]],0)</f>
        <v>0</v>
      </c>
      <c r="M2429" s="139">
        <f>Tabela1[[#This Row],[Cena za enoto]]</f>
        <v>0</v>
      </c>
      <c r="N2429" s="139">
        <f t="shared" si="154"/>
        <v>0</v>
      </c>
    </row>
    <row r="2430" spans="1:14" s="143" customFormat="1">
      <c r="A2430" s="139">
        <v>2424</v>
      </c>
      <c r="B2430" s="98"/>
      <c r="C2430" s="132">
        <f>IF(H2430&lt;&gt;"",COUNTA($H$12:H2430),"")</f>
        <v>1246</v>
      </c>
      <c r="D2430" s="15"/>
      <c r="E2430" s="131" t="s">
        <v>1756</v>
      </c>
      <c r="F2430" s="83" t="s">
        <v>10</v>
      </c>
      <c r="G2430" s="16">
        <v>1</v>
      </c>
      <c r="H2430" s="169">
        <v>0</v>
      </c>
      <c r="I2430" s="177">
        <f t="shared" si="157"/>
        <v>0</v>
      </c>
      <c r="J2430" s="42"/>
      <c r="K2430" s="141">
        <f>Tabela1[[#This Row],[Količina]]-Tabela1[[#This Row],[Cena skupaj]]</f>
        <v>1</v>
      </c>
      <c r="L2430" s="162">
        <f>IF(Tabela1[[#This Row],[Cena za enoto]]=1,Tabela1[[#This Row],[Količina]],0)</f>
        <v>0</v>
      </c>
      <c r="M2430" s="139">
        <f>Tabela1[[#This Row],[Cena za enoto]]</f>
        <v>0</v>
      </c>
      <c r="N2430" s="139">
        <f t="shared" si="154"/>
        <v>0</v>
      </c>
    </row>
    <row r="2431" spans="1:14" s="143" customFormat="1">
      <c r="A2431" s="139">
        <v>2425</v>
      </c>
      <c r="B2431" s="98"/>
      <c r="C2431" s="132">
        <f>IF(H2431&lt;&gt;"",COUNTA($H$12:H2431),"")</f>
        <v>1247</v>
      </c>
      <c r="D2431" s="15"/>
      <c r="E2431" s="131" t="s">
        <v>1757</v>
      </c>
      <c r="F2431" s="83" t="s">
        <v>10</v>
      </c>
      <c r="G2431" s="16">
        <v>1</v>
      </c>
      <c r="H2431" s="169">
        <v>0</v>
      </c>
      <c r="I2431" s="177">
        <f t="shared" si="157"/>
        <v>0</v>
      </c>
      <c r="J2431" s="42"/>
      <c r="K2431" s="141">
        <f>Tabela1[[#This Row],[Količina]]-Tabela1[[#This Row],[Cena skupaj]]</f>
        <v>1</v>
      </c>
      <c r="L2431" s="162">
        <f>IF(Tabela1[[#This Row],[Cena za enoto]]=1,Tabela1[[#This Row],[Količina]],0)</f>
        <v>0</v>
      </c>
      <c r="M2431" s="139">
        <f>Tabela1[[#This Row],[Cena za enoto]]</f>
        <v>0</v>
      </c>
      <c r="N2431" s="139">
        <f t="shared" si="154"/>
        <v>0</v>
      </c>
    </row>
    <row r="2432" spans="1:14" s="143" customFormat="1">
      <c r="A2432" s="139">
        <v>2426</v>
      </c>
      <c r="B2432" s="98"/>
      <c r="C2432" s="132">
        <f>IF(H2432&lt;&gt;"",COUNTA($H$12:H2432),"")</f>
        <v>1248</v>
      </c>
      <c r="D2432" s="15"/>
      <c r="E2432" s="131" t="s">
        <v>1758</v>
      </c>
      <c r="F2432" s="83" t="s">
        <v>10</v>
      </c>
      <c r="G2432" s="16">
        <v>1</v>
      </c>
      <c r="H2432" s="169">
        <v>0</v>
      </c>
      <c r="I2432" s="177">
        <f t="shared" si="157"/>
        <v>0</v>
      </c>
      <c r="J2432" s="42"/>
      <c r="K2432" s="141">
        <f>Tabela1[[#This Row],[Količina]]-Tabela1[[#This Row],[Cena skupaj]]</f>
        <v>1</v>
      </c>
      <c r="L2432" s="162">
        <f>IF(Tabela1[[#This Row],[Cena za enoto]]=1,Tabela1[[#This Row],[Količina]],0)</f>
        <v>0</v>
      </c>
      <c r="M2432" s="139">
        <f>Tabela1[[#This Row],[Cena za enoto]]</f>
        <v>0</v>
      </c>
      <c r="N2432" s="139">
        <f t="shared" si="154"/>
        <v>0</v>
      </c>
    </row>
    <row r="2433" spans="1:14" s="143" customFormat="1">
      <c r="A2433" s="139">
        <v>2427</v>
      </c>
      <c r="B2433" s="98"/>
      <c r="C2433" s="132">
        <f>IF(H2433&lt;&gt;"",COUNTA($H$12:H2433),"")</f>
        <v>1249</v>
      </c>
      <c r="D2433" s="15"/>
      <c r="E2433" s="131" t="s">
        <v>1759</v>
      </c>
      <c r="F2433" s="83" t="s">
        <v>10</v>
      </c>
      <c r="G2433" s="16">
        <v>1</v>
      </c>
      <c r="H2433" s="169">
        <v>0</v>
      </c>
      <c r="I2433" s="177">
        <f t="shared" si="157"/>
        <v>0</v>
      </c>
      <c r="J2433" s="42"/>
      <c r="K2433" s="141">
        <f>Tabela1[[#This Row],[Količina]]-Tabela1[[#This Row],[Cena skupaj]]</f>
        <v>1</v>
      </c>
      <c r="L2433" s="162">
        <f>IF(Tabela1[[#This Row],[Cena za enoto]]=1,Tabela1[[#This Row],[Količina]],0)</f>
        <v>0</v>
      </c>
      <c r="M2433" s="139">
        <f>Tabela1[[#This Row],[Cena za enoto]]</f>
        <v>0</v>
      </c>
      <c r="N2433" s="139">
        <f t="shared" si="154"/>
        <v>0</v>
      </c>
    </row>
    <row r="2434" spans="1:14" s="143" customFormat="1">
      <c r="A2434" s="139">
        <v>2428</v>
      </c>
      <c r="B2434" s="98"/>
      <c r="C2434" s="132">
        <f>IF(H2434&lt;&gt;"",COUNTA($H$12:H2434),"")</f>
        <v>1250</v>
      </c>
      <c r="D2434" s="15"/>
      <c r="E2434" s="131" t="s">
        <v>1760</v>
      </c>
      <c r="F2434" s="83" t="s">
        <v>10</v>
      </c>
      <c r="G2434" s="16">
        <v>2</v>
      </c>
      <c r="H2434" s="169">
        <v>0</v>
      </c>
      <c r="I2434" s="177">
        <f t="shared" si="157"/>
        <v>0</v>
      </c>
      <c r="J2434" s="42"/>
      <c r="K2434" s="141">
        <f>Tabela1[[#This Row],[Količina]]-Tabela1[[#This Row],[Cena skupaj]]</f>
        <v>2</v>
      </c>
      <c r="L2434" s="162">
        <f>IF(Tabela1[[#This Row],[Cena za enoto]]=1,Tabela1[[#This Row],[Količina]],0)</f>
        <v>0</v>
      </c>
      <c r="M2434" s="139">
        <f>Tabela1[[#This Row],[Cena za enoto]]</f>
        <v>0</v>
      </c>
      <c r="N2434" s="139">
        <f t="shared" si="154"/>
        <v>0</v>
      </c>
    </row>
    <row r="2435" spans="1:14" s="143" customFormat="1">
      <c r="A2435" s="139">
        <v>2429</v>
      </c>
      <c r="B2435" s="98"/>
      <c r="C2435" s="132">
        <f>IF(H2435&lt;&gt;"",COUNTA($H$12:H2435),"")</f>
        <v>1251</v>
      </c>
      <c r="D2435" s="15"/>
      <c r="E2435" s="131" t="s">
        <v>1761</v>
      </c>
      <c r="F2435" s="83" t="s">
        <v>10</v>
      </c>
      <c r="G2435" s="16">
        <v>1</v>
      </c>
      <c r="H2435" s="169">
        <v>0</v>
      </c>
      <c r="I2435" s="177">
        <f t="shared" si="157"/>
        <v>0</v>
      </c>
      <c r="J2435" s="42"/>
      <c r="K2435" s="141">
        <f>Tabela1[[#This Row],[Količina]]-Tabela1[[#This Row],[Cena skupaj]]</f>
        <v>1</v>
      </c>
      <c r="L2435" s="162">
        <f>IF(Tabela1[[#This Row],[Cena za enoto]]=1,Tabela1[[#This Row],[Količina]],0)</f>
        <v>0</v>
      </c>
      <c r="M2435" s="139">
        <f>Tabela1[[#This Row],[Cena za enoto]]</f>
        <v>0</v>
      </c>
      <c r="N2435" s="139">
        <f t="shared" si="154"/>
        <v>0</v>
      </c>
    </row>
    <row r="2436" spans="1:14" s="143" customFormat="1">
      <c r="A2436" s="139">
        <v>2430</v>
      </c>
      <c r="B2436" s="98"/>
      <c r="C2436" s="132">
        <f>IF(H2436&lt;&gt;"",COUNTA($H$12:H2436),"")</f>
        <v>1252</v>
      </c>
      <c r="D2436" s="15"/>
      <c r="E2436" s="131" t="s">
        <v>1762</v>
      </c>
      <c r="F2436" s="83" t="s">
        <v>10</v>
      </c>
      <c r="G2436" s="16">
        <v>4</v>
      </c>
      <c r="H2436" s="169">
        <v>0</v>
      </c>
      <c r="I2436" s="177">
        <f t="shared" si="157"/>
        <v>0</v>
      </c>
      <c r="J2436" s="42"/>
      <c r="K2436" s="141">
        <f>Tabela1[[#This Row],[Količina]]-Tabela1[[#This Row],[Cena skupaj]]</f>
        <v>4</v>
      </c>
      <c r="L2436" s="162">
        <f>IF(Tabela1[[#This Row],[Cena za enoto]]=1,Tabela1[[#This Row],[Količina]],0)</f>
        <v>0</v>
      </c>
      <c r="M2436" s="139">
        <f>Tabela1[[#This Row],[Cena za enoto]]</f>
        <v>0</v>
      </c>
      <c r="N2436" s="139">
        <f t="shared" si="154"/>
        <v>0</v>
      </c>
    </row>
    <row r="2437" spans="1:14" s="143" customFormat="1">
      <c r="A2437" s="139">
        <v>2431</v>
      </c>
      <c r="B2437" s="98"/>
      <c r="C2437" s="132">
        <f>IF(H2437&lt;&gt;"",COUNTA($H$12:H2437),"")</f>
        <v>1253</v>
      </c>
      <c r="D2437" s="15"/>
      <c r="E2437" s="131" t="s">
        <v>1763</v>
      </c>
      <c r="F2437" s="83" t="s">
        <v>10</v>
      </c>
      <c r="G2437" s="16">
        <v>1</v>
      </c>
      <c r="H2437" s="169">
        <v>0</v>
      </c>
      <c r="I2437" s="177">
        <f t="shared" si="157"/>
        <v>0</v>
      </c>
      <c r="J2437" s="42"/>
      <c r="K2437" s="141">
        <f>Tabela1[[#This Row],[Količina]]-Tabela1[[#This Row],[Cena skupaj]]</f>
        <v>1</v>
      </c>
      <c r="L2437" s="162">
        <f>IF(Tabela1[[#This Row],[Cena za enoto]]=1,Tabela1[[#This Row],[Količina]],0)</f>
        <v>0</v>
      </c>
      <c r="M2437" s="139">
        <f>Tabela1[[#This Row],[Cena za enoto]]</f>
        <v>0</v>
      </c>
      <c r="N2437" s="139">
        <f t="shared" si="154"/>
        <v>0</v>
      </c>
    </row>
    <row r="2438" spans="1:14" s="143" customFormat="1">
      <c r="A2438" s="139">
        <v>2432</v>
      </c>
      <c r="B2438" s="98"/>
      <c r="C2438" s="132">
        <f>IF(H2438&lt;&gt;"",COUNTA($H$12:H2438),"")</f>
        <v>1254</v>
      </c>
      <c r="D2438" s="15"/>
      <c r="E2438" s="131" t="s">
        <v>1764</v>
      </c>
      <c r="F2438" s="83" t="s">
        <v>10</v>
      </c>
      <c r="G2438" s="16">
        <v>1</v>
      </c>
      <c r="H2438" s="169">
        <v>0</v>
      </c>
      <c r="I2438" s="177">
        <f t="shared" si="157"/>
        <v>0</v>
      </c>
      <c r="J2438" s="42"/>
      <c r="K2438" s="141">
        <f>Tabela1[[#This Row],[Količina]]-Tabela1[[#This Row],[Cena skupaj]]</f>
        <v>1</v>
      </c>
      <c r="L2438" s="162">
        <f>IF(Tabela1[[#This Row],[Cena za enoto]]=1,Tabela1[[#This Row],[Količina]],0)</f>
        <v>0</v>
      </c>
      <c r="M2438" s="139">
        <f>Tabela1[[#This Row],[Cena za enoto]]</f>
        <v>0</v>
      </c>
      <c r="N2438" s="139">
        <f t="shared" si="154"/>
        <v>0</v>
      </c>
    </row>
    <row r="2439" spans="1:14" s="143" customFormat="1">
      <c r="A2439" s="139">
        <v>2433</v>
      </c>
      <c r="B2439" s="98"/>
      <c r="C2439" s="132">
        <f>IF(H2439&lt;&gt;"",COUNTA($H$12:H2439),"")</f>
        <v>1255</v>
      </c>
      <c r="D2439" s="15"/>
      <c r="E2439" s="131" t="s">
        <v>1765</v>
      </c>
      <c r="F2439" s="83" t="s">
        <v>10</v>
      </c>
      <c r="G2439" s="16">
        <v>1</v>
      </c>
      <c r="H2439" s="169">
        <v>0</v>
      </c>
      <c r="I2439" s="177">
        <f t="shared" si="157"/>
        <v>0</v>
      </c>
      <c r="J2439" s="42"/>
      <c r="K2439" s="141">
        <f>Tabela1[[#This Row],[Količina]]-Tabela1[[#This Row],[Cena skupaj]]</f>
        <v>1</v>
      </c>
      <c r="L2439" s="162">
        <f>IF(Tabela1[[#This Row],[Cena za enoto]]=1,Tabela1[[#This Row],[Količina]],0)</f>
        <v>0</v>
      </c>
      <c r="M2439" s="139">
        <f>Tabela1[[#This Row],[Cena za enoto]]</f>
        <v>0</v>
      </c>
      <c r="N2439" s="139">
        <f t="shared" si="154"/>
        <v>0</v>
      </c>
    </row>
    <row r="2440" spans="1:14" s="143" customFormat="1">
      <c r="A2440" s="139">
        <v>2434</v>
      </c>
      <c r="B2440" s="98"/>
      <c r="C2440" s="132" t="str">
        <f>IF(H2440&lt;&gt;"",COUNTA($H$12:H2440),"")</f>
        <v/>
      </c>
      <c r="D2440" s="15"/>
      <c r="E2440" s="131" t="s">
        <v>1766</v>
      </c>
      <c r="F2440" s="83"/>
      <c r="G2440" s="16"/>
      <c r="H2440" s="159"/>
      <c r="I2440" s="177" t="str">
        <f t="shared" si="157"/>
        <v/>
      </c>
      <c r="J2440" s="42"/>
      <c r="K2440" s="141"/>
      <c r="L2440" s="162">
        <f>IF(Tabela1[[#This Row],[Cena za enoto]]=1,Tabela1[[#This Row],[Količina]],0)</f>
        <v>0</v>
      </c>
      <c r="M2440" s="139">
        <f>Tabela1[[#This Row],[Cena za enoto]]</f>
        <v>0</v>
      </c>
      <c r="N2440" s="139">
        <f t="shared" si="154"/>
        <v>0</v>
      </c>
    </row>
    <row r="2441" spans="1:14" s="143" customFormat="1">
      <c r="A2441" s="139">
        <v>2435</v>
      </c>
      <c r="B2441" s="98"/>
      <c r="C2441" s="132" t="str">
        <f>IF(H2441&lt;&gt;"",COUNTA($H$12:H2441),"")</f>
        <v/>
      </c>
      <c r="D2441" s="15"/>
      <c r="E2441" s="131" t="s">
        <v>1669</v>
      </c>
      <c r="F2441" s="83"/>
      <c r="G2441" s="16"/>
      <c r="H2441" s="159"/>
      <c r="I2441" s="177" t="str">
        <f t="shared" si="157"/>
        <v/>
      </c>
      <c r="J2441" s="42"/>
      <c r="K2441" s="141"/>
      <c r="L2441" s="162">
        <f>IF(Tabela1[[#This Row],[Cena za enoto]]=1,Tabela1[[#This Row],[Količina]],0)</f>
        <v>0</v>
      </c>
      <c r="M2441" s="139">
        <f>Tabela1[[#This Row],[Cena za enoto]]</f>
        <v>0</v>
      </c>
      <c r="N2441" s="139">
        <f t="shared" si="154"/>
        <v>0</v>
      </c>
    </row>
    <row r="2442" spans="1:14" s="143" customFormat="1" ht="33.75">
      <c r="A2442" s="139">
        <v>2436</v>
      </c>
      <c r="B2442" s="99"/>
      <c r="C2442" s="194">
        <f>IF(H2442&lt;&gt;"",COUNTA($H$12:H2442),"")</f>
        <v>1256</v>
      </c>
      <c r="D2442" s="15" t="s">
        <v>1816</v>
      </c>
      <c r="E2442" s="131" t="s">
        <v>1767</v>
      </c>
      <c r="F2442" s="83" t="s">
        <v>10</v>
      </c>
      <c r="G2442" s="16">
        <v>12</v>
      </c>
      <c r="H2442" s="169">
        <v>0</v>
      </c>
      <c r="I2442" s="177">
        <f t="shared" si="157"/>
        <v>0</v>
      </c>
      <c r="J2442" s="42"/>
      <c r="K2442" s="141">
        <f>Tabela1[[#This Row],[Količina]]-Tabela1[[#This Row],[Cena skupaj]]</f>
        <v>12</v>
      </c>
      <c r="L2442" s="162">
        <f>IF(Tabela1[[#This Row],[Cena za enoto]]=1,Tabela1[[#This Row],[Količina]],0)</f>
        <v>0</v>
      </c>
      <c r="M2442" s="139">
        <f>Tabela1[[#This Row],[Cena za enoto]]</f>
        <v>0</v>
      </c>
      <c r="N2442" s="139">
        <f t="shared" si="154"/>
        <v>0</v>
      </c>
    </row>
    <row r="2443" spans="1:14" s="143" customFormat="1">
      <c r="A2443" s="139">
        <v>2437</v>
      </c>
      <c r="B2443" s="99"/>
      <c r="C2443" s="194" t="str">
        <f>IF(H2443&lt;&gt;"",COUNTA($H$12:H2443),"")</f>
        <v/>
      </c>
      <c r="D2443" s="15"/>
      <c r="E2443" s="131" t="s">
        <v>1768</v>
      </c>
      <c r="F2443" s="83"/>
      <c r="G2443" s="16"/>
      <c r="H2443" s="159"/>
      <c r="I2443" s="177" t="str">
        <f t="shared" si="157"/>
        <v/>
      </c>
      <c r="J2443" s="42"/>
      <c r="K2443" s="141"/>
      <c r="L2443" s="162">
        <f>IF(Tabela1[[#This Row],[Cena za enoto]]=1,Tabela1[[#This Row],[Količina]],0)</f>
        <v>0</v>
      </c>
      <c r="M2443" s="139">
        <f>Tabela1[[#This Row],[Cena za enoto]]</f>
        <v>0</v>
      </c>
      <c r="N2443" s="139">
        <f t="shared" si="154"/>
        <v>0</v>
      </c>
    </row>
    <row r="2444" spans="1:14" s="143" customFormat="1">
      <c r="A2444" s="139">
        <v>2438</v>
      </c>
      <c r="B2444" s="105"/>
      <c r="C2444" s="194" t="str">
        <f>IF(H2444&lt;&gt;"",COUNTA($H$12:H2444),"")</f>
        <v/>
      </c>
      <c r="D2444" s="15"/>
      <c r="E2444" s="131" t="s">
        <v>1669</v>
      </c>
      <c r="F2444" s="83"/>
      <c r="G2444" s="16"/>
      <c r="H2444" s="159"/>
      <c r="I2444" s="177" t="str">
        <f t="shared" si="157"/>
        <v/>
      </c>
      <c r="J2444" s="65"/>
      <c r="K2444" s="141"/>
      <c r="L2444" s="162">
        <f>IF(Tabela1[[#This Row],[Cena za enoto]]=1,Tabela1[[#This Row],[Količina]],0)</f>
        <v>0</v>
      </c>
      <c r="M2444" s="139">
        <f>Tabela1[[#This Row],[Cena za enoto]]</f>
        <v>0</v>
      </c>
      <c r="N2444" s="139">
        <f t="shared" si="154"/>
        <v>0</v>
      </c>
    </row>
    <row r="2445" spans="1:14" s="143" customFormat="1" ht="45">
      <c r="A2445" s="139">
        <v>2439</v>
      </c>
      <c r="B2445" s="107"/>
      <c r="C2445" s="132">
        <f>IF(H2445&lt;&gt;"",COUNTA($H$12:H2445),"")</f>
        <v>1257</v>
      </c>
      <c r="D2445" s="15" t="s">
        <v>1817</v>
      </c>
      <c r="E2445" s="131" t="s">
        <v>1769</v>
      </c>
      <c r="F2445" s="83" t="s">
        <v>10</v>
      </c>
      <c r="G2445" s="16">
        <v>5</v>
      </c>
      <c r="H2445" s="169">
        <v>0</v>
      </c>
      <c r="I2445" s="177">
        <f t="shared" si="157"/>
        <v>0</v>
      </c>
      <c r="J2445" s="42"/>
      <c r="K2445" s="141">
        <f>Tabela1[[#This Row],[Količina]]-Tabela1[[#This Row],[Cena skupaj]]</f>
        <v>5</v>
      </c>
      <c r="L2445" s="162">
        <f>IF(Tabela1[[#This Row],[Cena za enoto]]=1,Tabela1[[#This Row],[Količina]],0)</f>
        <v>0</v>
      </c>
      <c r="M2445" s="139">
        <f>Tabela1[[#This Row],[Cena za enoto]]</f>
        <v>0</v>
      </c>
      <c r="N2445" s="139">
        <f t="shared" si="154"/>
        <v>0</v>
      </c>
    </row>
    <row r="2446" spans="1:14" s="143" customFormat="1">
      <c r="A2446" s="139">
        <v>2440</v>
      </c>
      <c r="B2446" s="98"/>
      <c r="C2446" s="132" t="str">
        <f>IF(H2446&lt;&gt;"",COUNTA($H$12:H2446),"")</f>
        <v/>
      </c>
      <c r="D2446" s="15"/>
      <c r="E2446" s="131" t="s">
        <v>1770</v>
      </c>
      <c r="F2446" s="83"/>
      <c r="G2446" s="16"/>
      <c r="H2446" s="159"/>
      <c r="I2446" s="177" t="str">
        <f t="shared" si="157"/>
        <v/>
      </c>
      <c r="J2446" s="42"/>
      <c r="K2446" s="141"/>
      <c r="L2446" s="162">
        <f>IF(Tabela1[[#This Row],[Cena za enoto]]=1,Tabela1[[#This Row],[Količina]],0)</f>
        <v>0</v>
      </c>
      <c r="M2446" s="139">
        <f>Tabela1[[#This Row],[Cena za enoto]]</f>
        <v>0</v>
      </c>
      <c r="N2446" s="139">
        <f t="shared" ref="N2446:N2509" si="158">L2446*M2446</f>
        <v>0</v>
      </c>
    </row>
    <row r="2447" spans="1:14" s="143" customFormat="1">
      <c r="A2447" s="139">
        <v>2441</v>
      </c>
      <c r="B2447" s="98"/>
      <c r="C2447" s="132" t="str">
        <f>IF(H2447&lt;&gt;"",COUNTA($H$12:H2447),"")</f>
        <v/>
      </c>
      <c r="D2447" s="15"/>
      <c r="E2447" s="131" t="s">
        <v>1771</v>
      </c>
      <c r="F2447" s="83"/>
      <c r="G2447" s="16"/>
      <c r="H2447" s="159"/>
      <c r="I2447" s="177" t="str">
        <f t="shared" si="157"/>
        <v/>
      </c>
      <c r="J2447" s="42"/>
      <c r="K2447" s="141"/>
      <c r="L2447" s="162">
        <f>IF(Tabela1[[#This Row],[Cena za enoto]]=1,Tabela1[[#This Row],[Količina]],0)</f>
        <v>0</v>
      </c>
      <c r="M2447" s="139">
        <f>Tabela1[[#This Row],[Cena za enoto]]</f>
        <v>0</v>
      </c>
      <c r="N2447" s="139">
        <f t="shared" si="158"/>
        <v>0</v>
      </c>
    </row>
    <row r="2448" spans="1:14" s="143" customFormat="1" ht="78.75">
      <c r="A2448" s="139">
        <v>2442</v>
      </c>
      <c r="B2448" s="98"/>
      <c r="C2448" s="132" t="str">
        <f>IF(H2448&lt;&gt;"",COUNTA($H$12:H2448),"")</f>
        <v/>
      </c>
      <c r="D2448" s="15" t="s">
        <v>1818</v>
      </c>
      <c r="E2448" s="131" t="s">
        <v>1772</v>
      </c>
      <c r="F2448" s="83"/>
      <c r="G2448" s="16"/>
      <c r="H2448" s="159"/>
      <c r="I2448" s="177" t="str">
        <f t="shared" si="157"/>
        <v/>
      </c>
      <c r="J2448" s="42"/>
      <c r="K2448" s="141"/>
      <c r="L2448" s="162">
        <f>IF(Tabela1[[#This Row],[Cena za enoto]]=1,Tabela1[[#This Row],[Količina]],0)</f>
        <v>0</v>
      </c>
      <c r="M2448" s="139">
        <f>Tabela1[[#This Row],[Cena za enoto]]</f>
        <v>0</v>
      </c>
      <c r="N2448" s="139">
        <f t="shared" si="158"/>
        <v>0</v>
      </c>
    </row>
    <row r="2449" spans="1:14" s="143" customFormat="1">
      <c r="A2449" s="139">
        <v>2443</v>
      </c>
      <c r="B2449" s="98"/>
      <c r="C2449" s="132" t="str">
        <f>IF(H2449&lt;&gt;"",COUNTA($H$12:H2449),"")</f>
        <v/>
      </c>
      <c r="D2449" s="15"/>
      <c r="E2449" s="131" t="s">
        <v>3104</v>
      </c>
      <c r="F2449" s="83"/>
      <c r="G2449" s="16"/>
      <c r="H2449" s="159"/>
      <c r="I2449" s="177" t="str">
        <f t="shared" si="157"/>
        <v/>
      </c>
      <c r="J2449" s="42"/>
      <c r="K2449" s="141"/>
      <c r="L2449" s="162">
        <f>IF(Tabela1[[#This Row],[Cena za enoto]]=1,Tabela1[[#This Row],[Količina]],0)</f>
        <v>0</v>
      </c>
      <c r="M2449" s="139">
        <f>Tabela1[[#This Row],[Cena za enoto]]</f>
        <v>0</v>
      </c>
      <c r="N2449" s="139">
        <f t="shared" si="158"/>
        <v>0</v>
      </c>
    </row>
    <row r="2450" spans="1:14" s="143" customFormat="1">
      <c r="A2450" s="139">
        <v>2444</v>
      </c>
      <c r="B2450" s="98"/>
      <c r="C2450" s="132" t="str">
        <f>IF(H2450&lt;&gt;"",COUNTA($H$12:H2450),"")</f>
        <v/>
      </c>
      <c r="D2450" s="15"/>
      <c r="E2450" s="131" t="s">
        <v>1773</v>
      </c>
      <c r="F2450" s="83"/>
      <c r="G2450" s="16"/>
      <c r="H2450" s="159"/>
      <c r="I2450" s="177" t="str">
        <f t="shared" si="157"/>
        <v/>
      </c>
      <c r="J2450" s="42"/>
      <c r="K2450" s="141"/>
      <c r="L2450" s="162">
        <f>IF(Tabela1[[#This Row],[Cena za enoto]]=1,Tabela1[[#This Row],[Količina]],0)</f>
        <v>0</v>
      </c>
      <c r="M2450" s="139">
        <f>Tabela1[[#This Row],[Cena za enoto]]</f>
        <v>0</v>
      </c>
      <c r="N2450" s="139">
        <f t="shared" si="158"/>
        <v>0</v>
      </c>
    </row>
    <row r="2451" spans="1:14" s="143" customFormat="1">
      <c r="A2451" s="139">
        <v>2445</v>
      </c>
      <c r="B2451" s="98"/>
      <c r="C2451" s="132" t="str">
        <f>IF(H2451&lt;&gt;"",COUNTA($H$12:H2451),"")</f>
        <v/>
      </c>
      <c r="D2451" s="15"/>
      <c r="E2451" s="131" t="s">
        <v>1774</v>
      </c>
      <c r="F2451" s="83"/>
      <c r="G2451" s="16"/>
      <c r="H2451" s="159"/>
      <c r="I2451" s="177" t="str">
        <f t="shared" si="157"/>
        <v/>
      </c>
      <c r="J2451" s="42"/>
      <c r="K2451" s="141"/>
      <c r="L2451" s="162">
        <f>IF(Tabela1[[#This Row],[Cena za enoto]]=1,Tabela1[[#This Row],[Količina]],0)</f>
        <v>0</v>
      </c>
      <c r="M2451" s="139">
        <f>Tabela1[[#This Row],[Cena za enoto]]</f>
        <v>0</v>
      </c>
      <c r="N2451" s="139">
        <f t="shared" si="158"/>
        <v>0</v>
      </c>
    </row>
    <row r="2452" spans="1:14" s="143" customFormat="1">
      <c r="A2452" s="139">
        <v>2446</v>
      </c>
      <c r="B2452" s="98"/>
      <c r="C2452" s="132" t="str">
        <f>IF(H2452&lt;&gt;"",COUNTA($H$12:H2452),"")</f>
        <v/>
      </c>
      <c r="D2452" s="15"/>
      <c r="E2452" s="131" t="s">
        <v>1775</v>
      </c>
      <c r="F2452" s="83"/>
      <c r="G2452" s="16"/>
      <c r="H2452" s="159"/>
      <c r="I2452" s="177" t="str">
        <f t="shared" si="157"/>
        <v/>
      </c>
      <c r="J2452" s="42"/>
      <c r="K2452" s="141"/>
      <c r="L2452" s="162">
        <f>IF(Tabela1[[#This Row],[Cena za enoto]]=1,Tabela1[[#This Row],[Količina]],0)</f>
        <v>0</v>
      </c>
      <c r="M2452" s="139">
        <f>Tabela1[[#This Row],[Cena za enoto]]</f>
        <v>0</v>
      </c>
      <c r="N2452" s="139">
        <f t="shared" si="158"/>
        <v>0</v>
      </c>
    </row>
    <row r="2453" spans="1:14" s="143" customFormat="1">
      <c r="A2453" s="139">
        <v>2447</v>
      </c>
      <c r="B2453" s="98"/>
      <c r="C2453" s="132">
        <f>IF(H2453&lt;&gt;"",COUNTA($H$12:H2453),"")</f>
        <v>1258</v>
      </c>
      <c r="D2453" s="15"/>
      <c r="E2453" s="131" t="s">
        <v>1710</v>
      </c>
      <c r="F2453" s="83" t="s">
        <v>10</v>
      </c>
      <c r="G2453" s="16">
        <v>1</v>
      </c>
      <c r="H2453" s="169">
        <v>0</v>
      </c>
      <c r="I2453" s="177">
        <f t="shared" si="157"/>
        <v>0</v>
      </c>
      <c r="J2453" s="42"/>
      <c r="K2453" s="141">
        <f>Tabela1[[#This Row],[Količina]]-Tabela1[[#This Row],[Cena skupaj]]</f>
        <v>1</v>
      </c>
      <c r="L2453" s="162">
        <f>IF(Tabela1[[#This Row],[Cena za enoto]]=1,Tabela1[[#This Row],[Količina]],0)</f>
        <v>0</v>
      </c>
      <c r="M2453" s="139">
        <f>Tabela1[[#This Row],[Cena za enoto]]</f>
        <v>0</v>
      </c>
      <c r="N2453" s="139">
        <f t="shared" si="158"/>
        <v>0</v>
      </c>
    </row>
    <row r="2454" spans="1:14" s="143" customFormat="1">
      <c r="A2454" s="139">
        <v>2448</v>
      </c>
      <c r="B2454" s="98"/>
      <c r="C2454" s="132" t="str">
        <f>IF(H2454&lt;&gt;"",COUNTA($H$12:H2454),"")</f>
        <v/>
      </c>
      <c r="D2454" s="15"/>
      <c r="E2454" s="131" t="s">
        <v>1776</v>
      </c>
      <c r="F2454" s="83"/>
      <c r="G2454" s="16"/>
      <c r="H2454" s="159"/>
      <c r="I2454" s="177" t="str">
        <f t="shared" si="157"/>
        <v/>
      </c>
      <c r="J2454" s="42"/>
      <c r="K2454" s="141"/>
      <c r="L2454" s="162">
        <f>IF(Tabela1[[#This Row],[Cena za enoto]]=1,Tabela1[[#This Row],[Količina]],0)</f>
        <v>0</v>
      </c>
      <c r="M2454" s="139">
        <f>Tabela1[[#This Row],[Cena za enoto]]</f>
        <v>0</v>
      </c>
      <c r="N2454" s="139">
        <f t="shared" si="158"/>
        <v>0</v>
      </c>
    </row>
    <row r="2455" spans="1:14" s="143" customFormat="1">
      <c r="A2455" s="139">
        <v>2449</v>
      </c>
      <c r="B2455" s="98"/>
      <c r="C2455" s="132" t="str">
        <f>IF(H2455&lt;&gt;"",COUNTA($H$12:H2455),"")</f>
        <v/>
      </c>
      <c r="D2455" s="15"/>
      <c r="E2455" s="131" t="s">
        <v>1669</v>
      </c>
      <c r="F2455" s="83"/>
      <c r="G2455" s="16"/>
      <c r="H2455" s="159"/>
      <c r="I2455" s="177" t="str">
        <f t="shared" si="157"/>
        <v/>
      </c>
      <c r="J2455" s="42"/>
      <c r="K2455" s="141"/>
      <c r="L2455" s="162">
        <f>IF(Tabela1[[#This Row],[Cena za enoto]]=1,Tabela1[[#This Row],[Količina]],0)</f>
        <v>0</v>
      </c>
      <c r="M2455" s="139">
        <f>Tabela1[[#This Row],[Cena za enoto]]</f>
        <v>0</v>
      </c>
      <c r="N2455" s="139">
        <f t="shared" si="158"/>
        <v>0</v>
      </c>
    </row>
    <row r="2456" spans="1:14" s="143" customFormat="1">
      <c r="A2456" s="139">
        <v>2450</v>
      </c>
      <c r="B2456" s="98"/>
      <c r="C2456" s="132" t="str">
        <f>IF(H2456&lt;&gt;"",COUNTA($H$12:H2456),"")</f>
        <v/>
      </c>
      <c r="D2456" s="15"/>
      <c r="E2456" s="131" t="s">
        <v>1777</v>
      </c>
      <c r="F2456" s="83"/>
      <c r="G2456" s="16"/>
      <c r="H2456" s="159"/>
      <c r="I2456" s="177" t="str">
        <f t="shared" si="157"/>
        <v/>
      </c>
      <c r="J2456" s="42"/>
      <c r="K2456" s="141"/>
      <c r="L2456" s="162">
        <f>IF(Tabela1[[#This Row],[Cena za enoto]]=1,Tabela1[[#This Row],[Količina]],0)</f>
        <v>0</v>
      </c>
      <c r="M2456" s="139">
        <f>Tabela1[[#This Row],[Cena za enoto]]</f>
        <v>0</v>
      </c>
      <c r="N2456" s="139">
        <f t="shared" si="158"/>
        <v>0</v>
      </c>
    </row>
    <row r="2457" spans="1:14" s="143" customFormat="1">
      <c r="A2457" s="139">
        <v>2451</v>
      </c>
      <c r="B2457" s="98"/>
      <c r="C2457" s="132" t="str">
        <f>IF(H2457&lt;&gt;"",COUNTA($H$12:H2457),"")</f>
        <v/>
      </c>
      <c r="D2457" s="15"/>
      <c r="E2457" s="131" t="s">
        <v>1778</v>
      </c>
      <c r="F2457" s="83"/>
      <c r="G2457" s="16"/>
      <c r="H2457" s="159"/>
      <c r="I2457" s="177" t="str">
        <f t="shared" si="157"/>
        <v/>
      </c>
      <c r="J2457" s="42"/>
      <c r="K2457" s="141"/>
      <c r="L2457" s="162">
        <f>IF(Tabela1[[#This Row],[Cena za enoto]]=1,Tabela1[[#This Row],[Količina]],0)</f>
        <v>0</v>
      </c>
      <c r="M2457" s="139">
        <f>Tabela1[[#This Row],[Cena za enoto]]</f>
        <v>0</v>
      </c>
      <c r="N2457" s="139">
        <f t="shared" si="158"/>
        <v>0</v>
      </c>
    </row>
    <row r="2458" spans="1:14" s="143" customFormat="1">
      <c r="A2458" s="139">
        <v>2452</v>
      </c>
      <c r="B2458" s="98"/>
      <c r="C2458" s="132" t="str">
        <f>IF(H2458&lt;&gt;"",COUNTA($H$12:H2458),"")</f>
        <v/>
      </c>
      <c r="D2458" s="15"/>
      <c r="E2458" s="131" t="s">
        <v>1779</v>
      </c>
      <c r="F2458" s="83"/>
      <c r="G2458" s="16"/>
      <c r="H2458" s="159"/>
      <c r="I2458" s="177" t="str">
        <f t="shared" ref="I2458:I2489" si="159">IF(ISNUMBER(G2458),ROUND(G2458*H2458,2),"")</f>
        <v/>
      </c>
      <c r="J2458" s="42"/>
      <c r="K2458" s="141"/>
      <c r="L2458" s="162">
        <f>IF(Tabela1[[#This Row],[Cena za enoto]]=1,Tabela1[[#This Row],[Količina]],0)</f>
        <v>0</v>
      </c>
      <c r="M2458" s="139">
        <f>Tabela1[[#This Row],[Cena za enoto]]</f>
        <v>0</v>
      </c>
      <c r="N2458" s="139">
        <f t="shared" si="158"/>
        <v>0</v>
      </c>
    </row>
    <row r="2459" spans="1:14" s="143" customFormat="1">
      <c r="A2459" s="139">
        <v>2453</v>
      </c>
      <c r="B2459" s="98"/>
      <c r="C2459" s="132">
        <f>IF(H2459&lt;&gt;"",COUNTA($H$12:H2459),"")</f>
        <v>1259</v>
      </c>
      <c r="D2459" s="15"/>
      <c r="E2459" s="131" t="s">
        <v>1710</v>
      </c>
      <c r="F2459" s="83" t="s">
        <v>10</v>
      </c>
      <c r="G2459" s="16">
        <v>1</v>
      </c>
      <c r="H2459" s="169">
        <v>0</v>
      </c>
      <c r="I2459" s="177">
        <f t="shared" si="159"/>
        <v>0</v>
      </c>
      <c r="J2459" s="42"/>
      <c r="K2459" s="141">
        <f>Tabela1[[#This Row],[Količina]]-Tabela1[[#This Row],[Cena skupaj]]</f>
        <v>1</v>
      </c>
      <c r="L2459" s="162">
        <f>IF(Tabela1[[#This Row],[Cena za enoto]]=1,Tabela1[[#This Row],[Količina]],0)</f>
        <v>0</v>
      </c>
      <c r="M2459" s="139">
        <f>Tabela1[[#This Row],[Cena za enoto]]</f>
        <v>0</v>
      </c>
      <c r="N2459" s="139">
        <f t="shared" si="158"/>
        <v>0</v>
      </c>
    </row>
    <row r="2460" spans="1:14" s="143" customFormat="1">
      <c r="A2460" s="139">
        <v>2454</v>
      </c>
      <c r="B2460" s="107"/>
      <c r="C2460" s="132" t="str">
        <f>IF(H2460&lt;&gt;"",COUNTA($H$12:H2460),"")</f>
        <v/>
      </c>
      <c r="D2460" s="15"/>
      <c r="E2460" s="131" t="s">
        <v>1780</v>
      </c>
      <c r="F2460" s="83"/>
      <c r="G2460" s="16"/>
      <c r="H2460" s="159"/>
      <c r="I2460" s="177" t="str">
        <f t="shared" si="159"/>
        <v/>
      </c>
      <c r="J2460" s="42"/>
      <c r="K2460" s="141"/>
      <c r="L2460" s="162">
        <f>IF(Tabela1[[#This Row],[Cena za enoto]]=1,Tabela1[[#This Row],[Količina]],0)</f>
        <v>0</v>
      </c>
      <c r="M2460" s="139">
        <f>Tabela1[[#This Row],[Cena za enoto]]</f>
        <v>0</v>
      </c>
      <c r="N2460" s="139">
        <f t="shared" si="158"/>
        <v>0</v>
      </c>
    </row>
    <row r="2461" spans="1:14" s="143" customFormat="1">
      <c r="A2461" s="139">
        <v>2455</v>
      </c>
      <c r="B2461" s="98"/>
      <c r="C2461" s="132" t="str">
        <f>IF(H2461&lt;&gt;"",COUNTA($H$12:H2461),"")</f>
        <v/>
      </c>
      <c r="D2461" s="15"/>
      <c r="E2461" s="131" t="s">
        <v>1669</v>
      </c>
      <c r="F2461" s="83"/>
      <c r="G2461" s="16"/>
      <c r="H2461" s="159"/>
      <c r="I2461" s="177" t="str">
        <f t="shared" si="159"/>
        <v/>
      </c>
      <c r="J2461" s="42"/>
      <c r="K2461" s="141"/>
      <c r="L2461" s="162">
        <f>IF(Tabela1[[#This Row],[Cena za enoto]]=1,Tabela1[[#This Row],[Količina]],0)</f>
        <v>0</v>
      </c>
      <c r="M2461" s="139">
        <f>Tabela1[[#This Row],[Cena za enoto]]</f>
        <v>0</v>
      </c>
      <c r="N2461" s="139">
        <f t="shared" si="158"/>
        <v>0</v>
      </c>
    </row>
    <row r="2462" spans="1:14" s="143" customFormat="1" ht="67.5">
      <c r="A2462" s="139">
        <v>2456</v>
      </c>
      <c r="B2462" s="98"/>
      <c r="C2462" s="132" t="str">
        <f>IF(H2462&lt;&gt;"",COUNTA($H$12:H2462),"")</f>
        <v/>
      </c>
      <c r="D2462" s="15" t="s">
        <v>1819</v>
      </c>
      <c r="E2462" s="131" t="s">
        <v>1812</v>
      </c>
      <c r="F2462" s="83"/>
      <c r="G2462" s="16"/>
      <c r="H2462" s="159"/>
      <c r="I2462" s="177" t="str">
        <f t="shared" si="159"/>
        <v/>
      </c>
      <c r="J2462" s="42"/>
      <c r="K2462" s="141"/>
      <c r="L2462" s="162">
        <f>IF(Tabela1[[#This Row],[Cena za enoto]]=1,Tabela1[[#This Row],[Količina]],0)</f>
        <v>0</v>
      </c>
      <c r="M2462" s="139">
        <f>Tabela1[[#This Row],[Cena za enoto]]</f>
        <v>0</v>
      </c>
      <c r="N2462" s="139">
        <f t="shared" si="158"/>
        <v>0</v>
      </c>
    </row>
    <row r="2463" spans="1:14" s="143" customFormat="1">
      <c r="A2463" s="139">
        <v>2457</v>
      </c>
      <c r="B2463" s="98"/>
      <c r="C2463" s="132">
        <f>IF(H2463&lt;&gt;"",COUNTA($H$12:H2463),"")</f>
        <v>1260</v>
      </c>
      <c r="D2463" s="15"/>
      <c r="E2463" s="131" t="s">
        <v>1813</v>
      </c>
      <c r="F2463" s="83" t="s">
        <v>5</v>
      </c>
      <c r="G2463" s="16">
        <v>1</v>
      </c>
      <c r="H2463" s="169">
        <v>0</v>
      </c>
      <c r="I2463" s="177">
        <f t="shared" si="159"/>
        <v>0</v>
      </c>
      <c r="J2463" s="42"/>
      <c r="K2463" s="141">
        <f>Tabela1[[#This Row],[Količina]]-Tabela1[[#This Row],[Cena skupaj]]</f>
        <v>1</v>
      </c>
      <c r="L2463" s="162">
        <f>IF(Tabela1[[#This Row],[Cena za enoto]]=1,Tabela1[[#This Row],[Količina]],0)</f>
        <v>0</v>
      </c>
      <c r="M2463" s="139">
        <f>Tabela1[[#This Row],[Cena za enoto]]</f>
        <v>0</v>
      </c>
      <c r="N2463" s="139">
        <f t="shared" si="158"/>
        <v>0</v>
      </c>
    </row>
    <row r="2464" spans="1:14" s="143" customFormat="1">
      <c r="A2464" s="139">
        <v>2458</v>
      </c>
      <c r="B2464" s="98"/>
      <c r="C2464" s="132">
        <f>IF(H2464&lt;&gt;"",COUNTA($H$12:H2464),"")</f>
        <v>1261</v>
      </c>
      <c r="D2464" s="15"/>
      <c r="E2464" s="131" t="s">
        <v>1814</v>
      </c>
      <c r="F2464" s="83" t="s">
        <v>5</v>
      </c>
      <c r="G2464" s="16">
        <v>2</v>
      </c>
      <c r="H2464" s="169">
        <v>0</v>
      </c>
      <c r="I2464" s="177">
        <f t="shared" si="159"/>
        <v>0</v>
      </c>
      <c r="J2464" s="42"/>
      <c r="K2464" s="141">
        <f>Tabela1[[#This Row],[Količina]]-Tabela1[[#This Row],[Cena skupaj]]</f>
        <v>2</v>
      </c>
      <c r="L2464" s="162">
        <f>IF(Tabela1[[#This Row],[Cena za enoto]]=1,Tabela1[[#This Row],[Količina]],0)</f>
        <v>0</v>
      </c>
      <c r="M2464" s="139">
        <f>Tabela1[[#This Row],[Cena za enoto]]</f>
        <v>0</v>
      </c>
      <c r="N2464" s="139">
        <f t="shared" si="158"/>
        <v>0</v>
      </c>
    </row>
    <row r="2465" spans="1:14" s="143" customFormat="1">
      <c r="A2465" s="139">
        <v>2459</v>
      </c>
      <c r="B2465" s="98"/>
      <c r="C2465" s="132" t="str">
        <f>IF(H2465&lt;&gt;"",COUNTA($H$12:H2465),"")</f>
        <v/>
      </c>
      <c r="D2465" s="15"/>
      <c r="E2465" s="131" t="s">
        <v>1781</v>
      </c>
      <c r="F2465" s="83"/>
      <c r="G2465" s="16"/>
      <c r="H2465" s="159"/>
      <c r="I2465" s="177" t="str">
        <f t="shared" si="159"/>
        <v/>
      </c>
      <c r="J2465" s="42"/>
      <c r="K2465" s="141"/>
      <c r="L2465" s="162">
        <f>IF(Tabela1[[#This Row],[Cena za enoto]]=1,Tabela1[[#This Row],[Količina]],0)</f>
        <v>0</v>
      </c>
      <c r="M2465" s="139">
        <f>Tabela1[[#This Row],[Cena za enoto]]</f>
        <v>0</v>
      </c>
      <c r="N2465" s="139">
        <f t="shared" si="158"/>
        <v>0</v>
      </c>
    </row>
    <row r="2466" spans="1:14" s="143" customFormat="1">
      <c r="A2466" s="139">
        <v>2460</v>
      </c>
      <c r="B2466" s="107"/>
      <c r="C2466" s="132" t="str">
        <f>IF(H2466&lt;&gt;"",COUNTA($H$12:H2466),"")</f>
        <v/>
      </c>
      <c r="D2466" s="15"/>
      <c r="E2466" s="131" t="s">
        <v>1669</v>
      </c>
      <c r="F2466" s="83"/>
      <c r="G2466" s="16"/>
      <c r="H2466" s="159"/>
      <c r="I2466" s="177" t="str">
        <f t="shared" si="159"/>
        <v/>
      </c>
      <c r="J2466" s="42"/>
      <c r="K2466" s="141"/>
      <c r="L2466" s="162">
        <f>IF(Tabela1[[#This Row],[Cena za enoto]]=1,Tabela1[[#This Row],[Količina]],0)</f>
        <v>0</v>
      </c>
      <c r="M2466" s="139">
        <f>Tabela1[[#This Row],[Cena za enoto]]</f>
        <v>0</v>
      </c>
      <c r="N2466" s="139">
        <f t="shared" si="158"/>
        <v>0</v>
      </c>
    </row>
    <row r="2467" spans="1:14" s="143" customFormat="1" ht="22.5">
      <c r="A2467" s="139">
        <v>2461</v>
      </c>
      <c r="B2467" s="98"/>
      <c r="C2467" s="132" t="str">
        <f>IF(H2467&lt;&gt;"",COUNTA($H$12:H2467),"")</f>
        <v/>
      </c>
      <c r="D2467" s="15" t="s">
        <v>1820</v>
      </c>
      <c r="E2467" s="131" t="s">
        <v>1782</v>
      </c>
      <c r="F2467" s="83"/>
      <c r="G2467" s="16"/>
      <c r="H2467" s="159"/>
      <c r="I2467" s="177" t="str">
        <f t="shared" si="159"/>
        <v/>
      </c>
      <c r="J2467" s="42"/>
      <c r="K2467" s="141"/>
      <c r="L2467" s="162">
        <f>IF(Tabela1[[#This Row],[Cena za enoto]]=1,Tabela1[[#This Row],[Količina]],0)</f>
        <v>0</v>
      </c>
      <c r="M2467" s="139">
        <f>Tabela1[[#This Row],[Cena za enoto]]</f>
        <v>0</v>
      </c>
      <c r="N2467" s="139">
        <f t="shared" si="158"/>
        <v>0</v>
      </c>
    </row>
    <row r="2468" spans="1:14" s="143" customFormat="1">
      <c r="A2468" s="139">
        <v>2462</v>
      </c>
      <c r="B2468" s="98"/>
      <c r="C2468" s="132">
        <f>IF(H2468&lt;&gt;"",COUNTA($H$12:H2468),"")</f>
        <v>1262</v>
      </c>
      <c r="D2468" s="15"/>
      <c r="E2468" s="131" t="s">
        <v>1783</v>
      </c>
      <c r="F2468" s="83" t="s">
        <v>10</v>
      </c>
      <c r="G2468" s="16">
        <v>2</v>
      </c>
      <c r="H2468" s="169">
        <v>0</v>
      </c>
      <c r="I2468" s="177">
        <f t="shared" si="159"/>
        <v>0</v>
      </c>
      <c r="J2468" s="42"/>
      <c r="K2468" s="141">
        <f>Tabela1[[#This Row],[Količina]]-Tabela1[[#This Row],[Cena skupaj]]</f>
        <v>2</v>
      </c>
      <c r="L2468" s="162">
        <f>IF(Tabela1[[#This Row],[Cena za enoto]]=1,Tabela1[[#This Row],[Količina]],0)</f>
        <v>0</v>
      </c>
      <c r="M2468" s="139">
        <f>Tabela1[[#This Row],[Cena za enoto]]</f>
        <v>0</v>
      </c>
      <c r="N2468" s="139">
        <f t="shared" si="158"/>
        <v>0</v>
      </c>
    </row>
    <row r="2469" spans="1:14" s="143" customFormat="1" ht="101.25">
      <c r="A2469" s="139">
        <v>2463</v>
      </c>
      <c r="B2469" s="98"/>
      <c r="C2469" s="132" t="str">
        <f>IF(H2469&lt;&gt;"",COUNTA($H$12:H2469),"")</f>
        <v/>
      </c>
      <c r="D2469" s="15" t="s">
        <v>1821</v>
      </c>
      <c r="E2469" s="131" t="s">
        <v>1784</v>
      </c>
      <c r="F2469" s="83"/>
      <c r="G2469" s="16"/>
      <c r="H2469" s="159"/>
      <c r="I2469" s="177" t="str">
        <f t="shared" si="159"/>
        <v/>
      </c>
      <c r="J2469" s="42"/>
      <c r="K2469" s="141"/>
      <c r="L2469" s="162">
        <f>IF(Tabela1[[#This Row],[Cena za enoto]]=1,Tabela1[[#This Row],[Količina]],0)</f>
        <v>0</v>
      </c>
      <c r="M2469" s="139">
        <f>Tabela1[[#This Row],[Cena za enoto]]</f>
        <v>0</v>
      </c>
      <c r="N2469" s="139">
        <f t="shared" si="158"/>
        <v>0</v>
      </c>
    </row>
    <row r="2470" spans="1:14" s="143" customFormat="1" ht="56.25">
      <c r="A2470" s="139">
        <v>2464</v>
      </c>
      <c r="B2470" s="98"/>
      <c r="C2470" s="132" t="str">
        <f>IF(H2470&lt;&gt;"",COUNTA($H$12:H2470),"")</f>
        <v/>
      </c>
      <c r="D2470" s="15"/>
      <c r="E2470" s="131" t="s">
        <v>1785</v>
      </c>
      <c r="F2470" s="83"/>
      <c r="G2470" s="16"/>
      <c r="H2470" s="159"/>
      <c r="I2470" s="177" t="str">
        <f t="shared" si="159"/>
        <v/>
      </c>
      <c r="J2470" s="42"/>
      <c r="K2470" s="141"/>
      <c r="L2470" s="162">
        <f>IF(Tabela1[[#This Row],[Cena za enoto]]=1,Tabela1[[#This Row],[Količina]],0)</f>
        <v>0</v>
      </c>
      <c r="M2470" s="139">
        <f>Tabela1[[#This Row],[Cena za enoto]]</f>
        <v>0</v>
      </c>
      <c r="N2470" s="139">
        <f t="shared" si="158"/>
        <v>0</v>
      </c>
    </row>
    <row r="2471" spans="1:14" s="143" customFormat="1" ht="22.5">
      <c r="A2471" s="139">
        <v>2465</v>
      </c>
      <c r="B2471" s="98"/>
      <c r="C2471" s="132" t="str">
        <f>IF(H2471&lt;&gt;"",COUNTA($H$12:H2471),"")</f>
        <v/>
      </c>
      <c r="D2471" s="15"/>
      <c r="E2471" s="131" t="s">
        <v>1786</v>
      </c>
      <c r="F2471" s="83"/>
      <c r="G2471" s="16"/>
      <c r="H2471" s="159"/>
      <c r="I2471" s="177" t="str">
        <f t="shared" si="159"/>
        <v/>
      </c>
      <c r="J2471" s="42"/>
      <c r="K2471" s="141"/>
      <c r="L2471" s="162">
        <f>IF(Tabela1[[#This Row],[Cena za enoto]]=1,Tabela1[[#This Row],[Količina]],0)</f>
        <v>0</v>
      </c>
      <c r="M2471" s="139">
        <f>Tabela1[[#This Row],[Cena za enoto]]</f>
        <v>0</v>
      </c>
      <c r="N2471" s="139">
        <f t="shared" si="158"/>
        <v>0</v>
      </c>
    </row>
    <row r="2472" spans="1:14" s="143" customFormat="1">
      <c r="A2472" s="139">
        <v>2466</v>
      </c>
      <c r="B2472" s="98"/>
      <c r="C2472" s="132">
        <f>IF(H2472&lt;&gt;"",COUNTA($H$12:H2472),"")</f>
        <v>1263</v>
      </c>
      <c r="D2472" s="15"/>
      <c r="E2472" s="131" t="s">
        <v>1787</v>
      </c>
      <c r="F2472" s="83" t="s">
        <v>14</v>
      </c>
      <c r="G2472" s="16">
        <v>72</v>
      </c>
      <c r="H2472" s="169">
        <v>0</v>
      </c>
      <c r="I2472" s="177">
        <f t="shared" si="159"/>
        <v>0</v>
      </c>
      <c r="J2472" s="42"/>
      <c r="K2472" s="141">
        <f>Tabela1[[#This Row],[Količina]]-Tabela1[[#This Row],[Cena skupaj]]</f>
        <v>72</v>
      </c>
      <c r="L2472" s="162">
        <f>IF(Tabela1[[#This Row],[Cena za enoto]]=1,Tabela1[[#This Row],[Količina]],0)</f>
        <v>0</v>
      </c>
      <c r="M2472" s="139">
        <f>Tabela1[[#This Row],[Cena za enoto]]</f>
        <v>0</v>
      </c>
      <c r="N2472" s="139">
        <f t="shared" si="158"/>
        <v>0</v>
      </c>
    </row>
    <row r="2473" spans="1:14" s="143" customFormat="1">
      <c r="A2473" s="139">
        <v>2467</v>
      </c>
      <c r="B2473" s="98"/>
      <c r="C2473" s="132">
        <f>IF(H2473&lt;&gt;"",COUNTA($H$12:H2473),"")</f>
        <v>1264</v>
      </c>
      <c r="D2473" s="15"/>
      <c r="E2473" s="131" t="s">
        <v>1788</v>
      </c>
      <c r="F2473" s="83" t="s">
        <v>14</v>
      </c>
      <c r="G2473" s="16">
        <v>14</v>
      </c>
      <c r="H2473" s="169">
        <v>0</v>
      </c>
      <c r="I2473" s="177">
        <f t="shared" si="159"/>
        <v>0</v>
      </c>
      <c r="J2473" s="42"/>
      <c r="K2473" s="141">
        <f>Tabela1[[#This Row],[Količina]]-Tabela1[[#This Row],[Cena skupaj]]</f>
        <v>14</v>
      </c>
      <c r="L2473" s="162">
        <f>IF(Tabela1[[#This Row],[Cena za enoto]]=1,Tabela1[[#This Row],[Količina]],0)</f>
        <v>0</v>
      </c>
      <c r="M2473" s="139">
        <f>Tabela1[[#This Row],[Cena za enoto]]</f>
        <v>0</v>
      </c>
      <c r="N2473" s="139">
        <f t="shared" si="158"/>
        <v>0</v>
      </c>
    </row>
    <row r="2474" spans="1:14" s="143" customFormat="1">
      <c r="A2474" s="139">
        <v>2468</v>
      </c>
      <c r="B2474" s="98"/>
      <c r="C2474" s="132" t="str">
        <f>IF(H2474&lt;&gt;"",COUNTA($H$12:H2474),"")</f>
        <v/>
      </c>
      <c r="D2474" s="15"/>
      <c r="E2474" s="131" t="s">
        <v>1789</v>
      </c>
      <c r="F2474" s="83"/>
      <c r="G2474" s="16"/>
      <c r="H2474" s="159"/>
      <c r="I2474" s="177" t="str">
        <f t="shared" si="159"/>
        <v/>
      </c>
      <c r="J2474" s="42"/>
      <c r="K2474" s="141"/>
      <c r="L2474" s="162">
        <f>IF(Tabela1[[#This Row],[Cena za enoto]]=1,Tabela1[[#This Row],[Količina]],0)</f>
        <v>0</v>
      </c>
      <c r="M2474" s="139">
        <f>Tabela1[[#This Row],[Cena za enoto]]</f>
        <v>0</v>
      </c>
      <c r="N2474" s="139">
        <f t="shared" si="158"/>
        <v>0</v>
      </c>
    </row>
    <row r="2475" spans="1:14" s="143" customFormat="1">
      <c r="A2475" s="139">
        <v>2469</v>
      </c>
      <c r="B2475" s="98"/>
      <c r="C2475" s="132" t="str">
        <f>IF(H2475&lt;&gt;"",COUNTA($H$12:H2475),"")</f>
        <v/>
      </c>
      <c r="D2475" s="15"/>
      <c r="E2475" s="131" t="s">
        <v>1669</v>
      </c>
      <c r="F2475" s="83"/>
      <c r="G2475" s="16"/>
      <c r="H2475" s="159"/>
      <c r="I2475" s="177" t="str">
        <f t="shared" si="159"/>
        <v/>
      </c>
      <c r="J2475" s="42"/>
      <c r="K2475" s="141"/>
      <c r="L2475" s="162">
        <f>IF(Tabela1[[#This Row],[Cena za enoto]]=1,Tabela1[[#This Row],[Količina]],0)</f>
        <v>0</v>
      </c>
      <c r="M2475" s="139">
        <f>Tabela1[[#This Row],[Cena za enoto]]</f>
        <v>0</v>
      </c>
      <c r="N2475" s="139">
        <f t="shared" si="158"/>
        <v>0</v>
      </c>
    </row>
    <row r="2476" spans="1:14" s="143" customFormat="1" ht="33.75">
      <c r="A2476" s="139">
        <v>2470</v>
      </c>
      <c r="B2476" s="98"/>
      <c r="C2476" s="132" t="str">
        <f>IF(H2476&lt;&gt;"",COUNTA($H$12:H2476),"")</f>
        <v/>
      </c>
      <c r="D2476" s="15" t="s">
        <v>1822</v>
      </c>
      <c r="E2476" s="131" t="s">
        <v>1790</v>
      </c>
      <c r="F2476" s="83"/>
      <c r="G2476" s="16"/>
      <c r="H2476" s="159"/>
      <c r="I2476" s="177" t="str">
        <f t="shared" si="159"/>
        <v/>
      </c>
      <c r="J2476" s="42"/>
      <c r="K2476" s="141"/>
      <c r="L2476" s="162">
        <f>IF(Tabela1[[#This Row],[Cena za enoto]]=1,Tabela1[[#This Row],[Količina]],0)</f>
        <v>0</v>
      </c>
      <c r="M2476" s="139">
        <f>Tabela1[[#This Row],[Cena za enoto]]</f>
        <v>0</v>
      </c>
      <c r="N2476" s="139">
        <f t="shared" si="158"/>
        <v>0</v>
      </c>
    </row>
    <row r="2477" spans="1:14" s="143" customFormat="1" ht="78.75">
      <c r="A2477" s="139">
        <v>2471</v>
      </c>
      <c r="B2477" s="98"/>
      <c r="C2477" s="132" t="str">
        <f>IF(H2477&lt;&gt;"",COUNTA($H$12:H2477),"")</f>
        <v/>
      </c>
      <c r="D2477" s="15"/>
      <c r="E2477" s="131" t="s">
        <v>1791</v>
      </c>
      <c r="F2477" s="83"/>
      <c r="G2477" s="16"/>
      <c r="H2477" s="159"/>
      <c r="I2477" s="177" t="str">
        <f t="shared" si="159"/>
        <v/>
      </c>
      <c r="J2477" s="42"/>
      <c r="K2477" s="141"/>
      <c r="L2477" s="162">
        <f>IF(Tabela1[[#This Row],[Cena za enoto]]=1,Tabela1[[#This Row],[Količina]],0)</f>
        <v>0</v>
      </c>
      <c r="M2477" s="139">
        <f>Tabela1[[#This Row],[Cena za enoto]]</f>
        <v>0</v>
      </c>
      <c r="N2477" s="139">
        <f t="shared" si="158"/>
        <v>0</v>
      </c>
    </row>
    <row r="2478" spans="1:14" s="143" customFormat="1">
      <c r="A2478" s="139">
        <v>2472</v>
      </c>
      <c r="B2478" s="98"/>
      <c r="C2478" s="132">
        <f>IF(H2478&lt;&gt;"",COUNTA($H$12:H2478),"")</f>
        <v>1265</v>
      </c>
      <c r="D2478" s="15"/>
      <c r="E2478" s="131" t="s">
        <v>1792</v>
      </c>
      <c r="F2478" s="83" t="s">
        <v>14</v>
      </c>
      <c r="G2478" s="16">
        <v>86</v>
      </c>
      <c r="H2478" s="169">
        <v>0</v>
      </c>
      <c r="I2478" s="177">
        <f t="shared" si="159"/>
        <v>0</v>
      </c>
      <c r="J2478" s="42"/>
      <c r="K2478" s="141">
        <f>Tabela1[[#This Row],[Količina]]-Tabela1[[#This Row],[Cena skupaj]]</f>
        <v>86</v>
      </c>
      <c r="L2478" s="162">
        <f>IF(Tabela1[[#This Row],[Cena za enoto]]=1,Tabela1[[#This Row],[Količina]],0)</f>
        <v>0</v>
      </c>
      <c r="M2478" s="139">
        <f>Tabela1[[#This Row],[Cena za enoto]]</f>
        <v>0</v>
      </c>
      <c r="N2478" s="139">
        <f t="shared" si="158"/>
        <v>0</v>
      </c>
    </row>
    <row r="2479" spans="1:14" s="143" customFormat="1">
      <c r="A2479" s="139">
        <v>2473</v>
      </c>
      <c r="B2479" s="98"/>
      <c r="C2479" s="132">
        <f>IF(H2479&lt;&gt;"",COUNTA($H$12:H2479),"")</f>
        <v>1266</v>
      </c>
      <c r="D2479" s="15"/>
      <c r="E2479" s="131" t="s">
        <v>1793</v>
      </c>
      <c r="F2479" s="83" t="s">
        <v>14</v>
      </c>
      <c r="G2479" s="16">
        <v>21</v>
      </c>
      <c r="H2479" s="169">
        <v>0</v>
      </c>
      <c r="I2479" s="177">
        <f t="shared" si="159"/>
        <v>0</v>
      </c>
      <c r="J2479" s="42"/>
      <c r="K2479" s="141">
        <f>Tabela1[[#This Row],[Količina]]-Tabela1[[#This Row],[Cena skupaj]]</f>
        <v>21</v>
      </c>
      <c r="L2479" s="162">
        <f>IF(Tabela1[[#This Row],[Cena za enoto]]=1,Tabela1[[#This Row],[Količina]],0)</f>
        <v>0</v>
      </c>
      <c r="M2479" s="139">
        <f>Tabela1[[#This Row],[Cena za enoto]]</f>
        <v>0</v>
      </c>
      <c r="N2479" s="139">
        <f t="shared" si="158"/>
        <v>0</v>
      </c>
    </row>
    <row r="2480" spans="1:14" s="143" customFormat="1">
      <c r="A2480" s="139">
        <v>2474</v>
      </c>
      <c r="B2480" s="98"/>
      <c r="C2480" s="132">
        <f>IF(H2480&lt;&gt;"",COUNTA($H$12:H2480),"")</f>
        <v>1267</v>
      </c>
      <c r="D2480" s="15"/>
      <c r="E2480" s="131" t="s">
        <v>1794</v>
      </c>
      <c r="F2480" s="83" t="s">
        <v>14</v>
      </c>
      <c r="G2480" s="16">
        <v>54</v>
      </c>
      <c r="H2480" s="169">
        <v>0</v>
      </c>
      <c r="I2480" s="177">
        <f t="shared" si="159"/>
        <v>0</v>
      </c>
      <c r="J2480" s="42"/>
      <c r="K2480" s="141">
        <f>Tabela1[[#This Row],[Količina]]-Tabela1[[#This Row],[Cena skupaj]]</f>
        <v>54</v>
      </c>
      <c r="L2480" s="162">
        <f>IF(Tabela1[[#This Row],[Cena za enoto]]=1,Tabela1[[#This Row],[Količina]],0)</f>
        <v>0</v>
      </c>
      <c r="M2480" s="139">
        <f>Tabela1[[#This Row],[Cena za enoto]]</f>
        <v>0</v>
      </c>
      <c r="N2480" s="139">
        <f t="shared" si="158"/>
        <v>0</v>
      </c>
    </row>
    <row r="2481" spans="1:14" s="143" customFormat="1">
      <c r="A2481" s="139">
        <v>2475</v>
      </c>
      <c r="B2481" s="98"/>
      <c r="C2481" s="132">
        <f>IF(H2481&lt;&gt;"",COUNTA($H$12:H2481),"")</f>
        <v>1268</v>
      </c>
      <c r="D2481" s="15"/>
      <c r="E2481" s="131" t="s">
        <v>1795</v>
      </c>
      <c r="F2481" s="83" t="s">
        <v>14</v>
      </c>
      <c r="G2481" s="16">
        <v>44</v>
      </c>
      <c r="H2481" s="169">
        <v>0</v>
      </c>
      <c r="I2481" s="177">
        <f t="shared" si="159"/>
        <v>0</v>
      </c>
      <c r="J2481" s="42"/>
      <c r="K2481" s="141">
        <f>Tabela1[[#This Row],[Količina]]-Tabela1[[#This Row],[Cena skupaj]]</f>
        <v>44</v>
      </c>
      <c r="L2481" s="162">
        <f>IF(Tabela1[[#This Row],[Cena za enoto]]=1,Tabela1[[#This Row],[Količina]],0)</f>
        <v>0</v>
      </c>
      <c r="M2481" s="139">
        <f>Tabela1[[#This Row],[Cena za enoto]]</f>
        <v>0</v>
      </c>
      <c r="N2481" s="139">
        <f t="shared" si="158"/>
        <v>0</v>
      </c>
    </row>
    <row r="2482" spans="1:14" s="143" customFormat="1">
      <c r="A2482" s="139">
        <v>2476</v>
      </c>
      <c r="B2482" s="98"/>
      <c r="C2482" s="132">
        <f>IF(H2482&lt;&gt;"",COUNTA($H$12:H2482),"")</f>
        <v>1269</v>
      </c>
      <c r="D2482" s="15"/>
      <c r="E2482" s="131" t="s">
        <v>1796</v>
      </c>
      <c r="F2482" s="83" t="s">
        <v>14</v>
      </c>
      <c r="G2482" s="16">
        <v>20</v>
      </c>
      <c r="H2482" s="169">
        <v>0</v>
      </c>
      <c r="I2482" s="177">
        <f t="shared" si="159"/>
        <v>0</v>
      </c>
      <c r="J2482" s="42"/>
      <c r="K2482" s="141">
        <f>Tabela1[[#This Row],[Količina]]-Tabela1[[#This Row],[Cena skupaj]]</f>
        <v>20</v>
      </c>
      <c r="L2482" s="162">
        <f>IF(Tabela1[[#This Row],[Cena za enoto]]=1,Tabela1[[#This Row],[Količina]],0)</f>
        <v>0</v>
      </c>
      <c r="M2482" s="139">
        <f>Tabela1[[#This Row],[Cena za enoto]]</f>
        <v>0</v>
      </c>
      <c r="N2482" s="139">
        <f t="shared" si="158"/>
        <v>0</v>
      </c>
    </row>
    <row r="2483" spans="1:14" s="143" customFormat="1">
      <c r="A2483" s="139">
        <v>2477</v>
      </c>
      <c r="B2483" s="107"/>
      <c r="C2483" s="132" t="str">
        <f>IF(H2483&lt;&gt;"",COUNTA($H$12:H2483),"")</f>
        <v/>
      </c>
      <c r="D2483" s="15"/>
      <c r="E2483" s="131" t="s">
        <v>1797</v>
      </c>
      <c r="F2483" s="83"/>
      <c r="G2483" s="16"/>
      <c r="H2483" s="159"/>
      <c r="I2483" s="177" t="str">
        <f t="shared" si="159"/>
        <v/>
      </c>
      <c r="J2483" s="42"/>
      <c r="K2483" s="141"/>
      <c r="L2483" s="162">
        <f>IF(Tabela1[[#This Row],[Cena za enoto]]=1,Tabela1[[#This Row],[Količina]],0)</f>
        <v>0</v>
      </c>
      <c r="M2483" s="139">
        <f>Tabela1[[#This Row],[Cena za enoto]]</f>
        <v>0</v>
      </c>
      <c r="N2483" s="139">
        <f t="shared" si="158"/>
        <v>0</v>
      </c>
    </row>
    <row r="2484" spans="1:14" s="143" customFormat="1">
      <c r="A2484" s="139">
        <v>2478</v>
      </c>
      <c r="B2484" s="98"/>
      <c r="C2484" s="132" t="str">
        <f>IF(H2484&lt;&gt;"",COUNTA($H$12:H2484),"")</f>
        <v/>
      </c>
      <c r="D2484" s="15"/>
      <c r="E2484" s="131" t="s">
        <v>1669</v>
      </c>
      <c r="F2484" s="83"/>
      <c r="G2484" s="16"/>
      <c r="H2484" s="159"/>
      <c r="I2484" s="177" t="str">
        <f t="shared" si="159"/>
        <v/>
      </c>
      <c r="J2484" s="42"/>
      <c r="K2484" s="141"/>
      <c r="L2484" s="162">
        <f>IF(Tabela1[[#This Row],[Cena za enoto]]=1,Tabela1[[#This Row],[Količina]],0)</f>
        <v>0</v>
      </c>
      <c r="M2484" s="139">
        <f>Tabela1[[#This Row],[Cena za enoto]]</f>
        <v>0</v>
      </c>
      <c r="N2484" s="139">
        <f t="shared" si="158"/>
        <v>0</v>
      </c>
    </row>
    <row r="2485" spans="1:14" s="143" customFormat="1" ht="67.5">
      <c r="A2485" s="139">
        <v>2479</v>
      </c>
      <c r="B2485" s="98"/>
      <c r="C2485" s="132" t="str">
        <f>IF(H2485&lt;&gt;"",COUNTA($H$12:H2485),"")</f>
        <v/>
      </c>
      <c r="D2485" s="15" t="s">
        <v>1823</v>
      </c>
      <c r="E2485" s="131" t="s">
        <v>1798</v>
      </c>
      <c r="F2485" s="83"/>
      <c r="G2485" s="16"/>
      <c r="H2485" s="159"/>
      <c r="I2485" s="177" t="str">
        <f t="shared" si="159"/>
        <v/>
      </c>
      <c r="J2485" s="42"/>
      <c r="K2485" s="141"/>
      <c r="L2485" s="162">
        <f>IF(Tabela1[[#This Row],[Cena za enoto]]=1,Tabela1[[#This Row],[Količina]],0)</f>
        <v>0</v>
      </c>
      <c r="M2485" s="139">
        <f>Tabela1[[#This Row],[Cena za enoto]]</f>
        <v>0</v>
      </c>
      <c r="N2485" s="139">
        <f t="shared" si="158"/>
        <v>0</v>
      </c>
    </row>
    <row r="2486" spans="1:14" s="143" customFormat="1" ht="33.75">
      <c r="A2486" s="139">
        <v>2480</v>
      </c>
      <c r="B2486" s="98"/>
      <c r="C2486" s="132" t="str">
        <f>IF(H2486&lt;&gt;"",COUNTA($H$12:H2486),"")</f>
        <v/>
      </c>
      <c r="D2486" s="15"/>
      <c r="E2486" s="131" t="s">
        <v>1799</v>
      </c>
      <c r="F2486" s="83"/>
      <c r="G2486" s="16"/>
      <c r="H2486" s="159"/>
      <c r="I2486" s="177" t="str">
        <f t="shared" si="159"/>
        <v/>
      </c>
      <c r="J2486" s="42"/>
      <c r="K2486" s="141"/>
      <c r="L2486" s="162">
        <f>IF(Tabela1[[#This Row],[Cena za enoto]]=1,Tabela1[[#This Row],[Količina]],0)</f>
        <v>0</v>
      </c>
      <c r="M2486" s="139">
        <f>Tabela1[[#This Row],[Cena za enoto]]</f>
        <v>0</v>
      </c>
      <c r="N2486" s="139">
        <f t="shared" si="158"/>
        <v>0</v>
      </c>
    </row>
    <row r="2487" spans="1:14" s="143" customFormat="1">
      <c r="A2487" s="139">
        <v>2481</v>
      </c>
      <c r="B2487" s="107"/>
      <c r="C2487" s="132" t="str">
        <f>IF(H2487&lt;&gt;"",COUNTA($H$12:H2487),"")</f>
        <v/>
      </c>
      <c r="D2487" s="15"/>
      <c r="E2487" s="131" t="s">
        <v>1800</v>
      </c>
      <c r="F2487" s="83"/>
      <c r="G2487" s="16"/>
      <c r="H2487" s="159"/>
      <c r="I2487" s="177" t="str">
        <f t="shared" si="159"/>
        <v/>
      </c>
      <c r="J2487" s="42"/>
      <c r="K2487" s="141"/>
      <c r="L2487" s="162">
        <f>IF(Tabela1[[#This Row],[Cena za enoto]]=1,Tabela1[[#This Row],[Količina]],0)</f>
        <v>0</v>
      </c>
      <c r="M2487" s="139">
        <f>Tabela1[[#This Row],[Cena za enoto]]</f>
        <v>0</v>
      </c>
      <c r="N2487" s="139">
        <f t="shared" si="158"/>
        <v>0</v>
      </c>
    </row>
    <row r="2488" spans="1:14" s="143" customFormat="1">
      <c r="A2488" s="139">
        <v>2482</v>
      </c>
      <c r="B2488" s="98"/>
      <c r="C2488" s="132">
        <f>IF(H2488&lt;&gt;"",COUNTA($H$12:H2488),"")</f>
        <v>1270</v>
      </c>
      <c r="D2488" s="15"/>
      <c r="E2488" s="131" t="s">
        <v>1792</v>
      </c>
      <c r="F2488" s="83" t="s">
        <v>14</v>
      </c>
      <c r="G2488" s="16">
        <v>56</v>
      </c>
      <c r="H2488" s="169">
        <v>0</v>
      </c>
      <c r="I2488" s="177">
        <f t="shared" si="159"/>
        <v>0</v>
      </c>
      <c r="J2488" s="42"/>
      <c r="K2488" s="141">
        <f>Tabela1[[#This Row],[Količina]]-Tabela1[[#This Row],[Cena skupaj]]</f>
        <v>56</v>
      </c>
      <c r="L2488" s="162">
        <f>IF(Tabela1[[#This Row],[Cena za enoto]]=1,Tabela1[[#This Row],[Količina]],0)</f>
        <v>0</v>
      </c>
      <c r="M2488" s="139">
        <f>Tabela1[[#This Row],[Cena za enoto]]</f>
        <v>0</v>
      </c>
      <c r="N2488" s="139">
        <f t="shared" si="158"/>
        <v>0</v>
      </c>
    </row>
    <row r="2489" spans="1:14" s="143" customFormat="1">
      <c r="A2489" s="139">
        <v>2483</v>
      </c>
      <c r="B2489" s="98"/>
      <c r="C2489" s="132" t="str">
        <f>IF(H2489&lt;&gt;"",COUNTA($H$12:H2489),"")</f>
        <v/>
      </c>
      <c r="D2489" s="15"/>
      <c r="E2489" s="131" t="s">
        <v>1801</v>
      </c>
      <c r="F2489" s="83"/>
      <c r="G2489" s="16"/>
      <c r="H2489" s="159"/>
      <c r="I2489" s="177" t="str">
        <f t="shared" si="159"/>
        <v/>
      </c>
      <c r="J2489" s="42"/>
      <c r="K2489" s="141"/>
      <c r="L2489" s="162">
        <f>IF(Tabela1[[#This Row],[Cena za enoto]]=1,Tabela1[[#This Row],[Količina]],0)</f>
        <v>0</v>
      </c>
      <c r="M2489" s="139">
        <f>Tabela1[[#This Row],[Cena za enoto]]</f>
        <v>0</v>
      </c>
      <c r="N2489" s="139">
        <f t="shared" si="158"/>
        <v>0</v>
      </c>
    </row>
    <row r="2490" spans="1:14" s="143" customFormat="1">
      <c r="A2490" s="139">
        <v>2484</v>
      </c>
      <c r="B2490" s="98"/>
      <c r="C2490" s="132">
        <f>IF(H2490&lt;&gt;"",COUNTA($H$12:H2490),"")</f>
        <v>1271</v>
      </c>
      <c r="D2490" s="15"/>
      <c r="E2490" s="131" t="s">
        <v>1792</v>
      </c>
      <c r="F2490" s="83" t="s">
        <v>14</v>
      </c>
      <c r="G2490" s="16">
        <v>30</v>
      </c>
      <c r="H2490" s="169">
        <v>0</v>
      </c>
      <c r="I2490" s="177">
        <f t="shared" ref="I2490:I2505" si="160">IF(ISNUMBER(G2490),ROUND(G2490*H2490,2),"")</f>
        <v>0</v>
      </c>
      <c r="J2490" s="42"/>
      <c r="K2490" s="141">
        <f>Tabela1[[#This Row],[Količina]]-Tabela1[[#This Row],[Cena skupaj]]</f>
        <v>30</v>
      </c>
      <c r="L2490" s="162">
        <f>IF(Tabela1[[#This Row],[Cena za enoto]]=1,Tabela1[[#This Row],[Količina]],0)</f>
        <v>0</v>
      </c>
      <c r="M2490" s="139">
        <f>Tabela1[[#This Row],[Cena za enoto]]</f>
        <v>0</v>
      </c>
      <c r="N2490" s="139">
        <f t="shared" si="158"/>
        <v>0</v>
      </c>
    </row>
    <row r="2491" spans="1:14" s="143" customFormat="1">
      <c r="A2491" s="139">
        <v>2485</v>
      </c>
      <c r="B2491" s="98"/>
      <c r="C2491" s="132">
        <f>IF(H2491&lt;&gt;"",COUNTA($H$12:H2491),"")</f>
        <v>1272</v>
      </c>
      <c r="D2491" s="15"/>
      <c r="E2491" s="131" t="s">
        <v>1793</v>
      </c>
      <c r="F2491" s="83" t="s">
        <v>14</v>
      </c>
      <c r="G2491" s="16">
        <v>21</v>
      </c>
      <c r="H2491" s="169">
        <v>0</v>
      </c>
      <c r="I2491" s="177">
        <f t="shared" si="160"/>
        <v>0</v>
      </c>
      <c r="J2491" s="42"/>
      <c r="K2491" s="141">
        <f>Tabela1[[#This Row],[Količina]]-Tabela1[[#This Row],[Cena skupaj]]</f>
        <v>21</v>
      </c>
      <c r="L2491" s="162">
        <f>IF(Tabela1[[#This Row],[Cena za enoto]]=1,Tabela1[[#This Row],[Količina]],0)</f>
        <v>0</v>
      </c>
      <c r="M2491" s="139">
        <f>Tabela1[[#This Row],[Cena za enoto]]</f>
        <v>0</v>
      </c>
      <c r="N2491" s="139">
        <f t="shared" si="158"/>
        <v>0</v>
      </c>
    </row>
    <row r="2492" spans="1:14" s="143" customFormat="1">
      <c r="A2492" s="139">
        <v>2486</v>
      </c>
      <c r="B2492" s="98"/>
      <c r="C2492" s="132">
        <f>IF(H2492&lt;&gt;"",COUNTA($H$12:H2492),"")</f>
        <v>1273</v>
      </c>
      <c r="D2492" s="15"/>
      <c r="E2492" s="131" t="s">
        <v>1794</v>
      </c>
      <c r="F2492" s="83" t="s">
        <v>14</v>
      </c>
      <c r="G2492" s="16">
        <v>54</v>
      </c>
      <c r="H2492" s="169">
        <v>0</v>
      </c>
      <c r="I2492" s="177">
        <f t="shared" si="160"/>
        <v>0</v>
      </c>
      <c r="J2492" s="42"/>
      <c r="K2492" s="141">
        <f>Tabela1[[#This Row],[Količina]]-Tabela1[[#This Row],[Cena skupaj]]</f>
        <v>54</v>
      </c>
      <c r="L2492" s="162">
        <f>IF(Tabela1[[#This Row],[Cena za enoto]]=1,Tabela1[[#This Row],[Količina]],0)</f>
        <v>0</v>
      </c>
      <c r="M2492" s="139">
        <f>Tabela1[[#This Row],[Cena za enoto]]</f>
        <v>0</v>
      </c>
      <c r="N2492" s="139">
        <f t="shared" si="158"/>
        <v>0</v>
      </c>
    </row>
    <row r="2493" spans="1:14" s="143" customFormat="1">
      <c r="A2493" s="139">
        <v>2487</v>
      </c>
      <c r="B2493" s="98"/>
      <c r="C2493" s="132" t="str">
        <f>IF(H2493&lt;&gt;"",COUNTA($H$12:H2493),"")</f>
        <v/>
      </c>
      <c r="D2493" s="15"/>
      <c r="E2493" s="131" t="s">
        <v>1802</v>
      </c>
      <c r="F2493" s="83"/>
      <c r="G2493" s="16"/>
      <c r="H2493" s="159"/>
      <c r="I2493" s="177" t="str">
        <f t="shared" si="160"/>
        <v/>
      </c>
      <c r="J2493" s="42"/>
      <c r="K2493" s="141"/>
      <c r="L2493" s="162">
        <f>IF(Tabela1[[#This Row],[Cena za enoto]]=1,Tabela1[[#This Row],[Količina]],0)</f>
        <v>0</v>
      </c>
      <c r="M2493" s="139">
        <f>Tabela1[[#This Row],[Cena za enoto]]</f>
        <v>0</v>
      </c>
      <c r="N2493" s="139">
        <f t="shared" si="158"/>
        <v>0</v>
      </c>
    </row>
    <row r="2494" spans="1:14" s="143" customFormat="1">
      <c r="A2494" s="139">
        <v>2488</v>
      </c>
      <c r="B2494" s="98"/>
      <c r="C2494" s="132">
        <f>IF(H2494&lt;&gt;"",COUNTA($H$12:H2494),"")</f>
        <v>1274</v>
      </c>
      <c r="D2494" s="15"/>
      <c r="E2494" s="131" t="s">
        <v>1795</v>
      </c>
      <c r="F2494" s="83" t="s">
        <v>14</v>
      </c>
      <c r="G2494" s="16">
        <v>44</v>
      </c>
      <c r="H2494" s="169">
        <v>0</v>
      </c>
      <c r="I2494" s="177">
        <f t="shared" si="160"/>
        <v>0</v>
      </c>
      <c r="J2494" s="42"/>
      <c r="K2494" s="141">
        <f>Tabela1[[#This Row],[Količina]]-Tabela1[[#This Row],[Cena skupaj]]</f>
        <v>44</v>
      </c>
      <c r="L2494" s="162">
        <f>IF(Tabela1[[#This Row],[Cena za enoto]]=1,Tabela1[[#This Row],[Količina]],0)</f>
        <v>0</v>
      </c>
      <c r="M2494" s="139">
        <f>Tabela1[[#This Row],[Cena za enoto]]</f>
        <v>0</v>
      </c>
      <c r="N2494" s="139">
        <f t="shared" si="158"/>
        <v>0</v>
      </c>
    </row>
    <row r="2495" spans="1:14" s="143" customFormat="1">
      <c r="A2495" s="139">
        <v>2489</v>
      </c>
      <c r="B2495" s="107"/>
      <c r="C2495" s="132" t="str">
        <f>IF(H2495&lt;&gt;"",COUNTA($H$12:H2495),"")</f>
        <v/>
      </c>
      <c r="D2495" s="15"/>
      <c r="E2495" s="131" t="s">
        <v>1803</v>
      </c>
      <c r="F2495" s="83"/>
      <c r="G2495" s="16"/>
      <c r="H2495" s="159"/>
      <c r="I2495" s="177" t="str">
        <f t="shared" si="160"/>
        <v/>
      </c>
      <c r="J2495" s="42"/>
      <c r="K2495" s="141"/>
      <c r="L2495" s="162">
        <f>IF(Tabela1[[#This Row],[Cena za enoto]]=1,Tabela1[[#This Row],[Količina]],0)</f>
        <v>0</v>
      </c>
      <c r="M2495" s="139">
        <f>Tabela1[[#This Row],[Cena za enoto]]</f>
        <v>0</v>
      </c>
      <c r="N2495" s="139">
        <f t="shared" si="158"/>
        <v>0</v>
      </c>
    </row>
    <row r="2496" spans="1:14" s="143" customFormat="1">
      <c r="A2496" s="139">
        <v>2490</v>
      </c>
      <c r="B2496" s="98"/>
      <c r="C2496" s="132">
        <f>IF(H2496&lt;&gt;"",COUNTA($H$12:H2496),"")</f>
        <v>1275</v>
      </c>
      <c r="D2496" s="15"/>
      <c r="E2496" s="131" t="s">
        <v>1796</v>
      </c>
      <c r="F2496" s="83" t="s">
        <v>14</v>
      </c>
      <c r="G2496" s="16">
        <v>20</v>
      </c>
      <c r="H2496" s="169">
        <v>0</v>
      </c>
      <c r="I2496" s="177">
        <f t="shared" si="160"/>
        <v>0</v>
      </c>
      <c r="J2496" s="42"/>
      <c r="K2496" s="141">
        <f>Tabela1[[#This Row],[Količina]]-Tabela1[[#This Row],[Cena skupaj]]</f>
        <v>20</v>
      </c>
      <c r="L2496" s="162">
        <f>IF(Tabela1[[#This Row],[Cena za enoto]]=1,Tabela1[[#This Row],[Količina]],0)</f>
        <v>0</v>
      </c>
      <c r="M2496" s="139">
        <f>Tabela1[[#This Row],[Cena za enoto]]</f>
        <v>0</v>
      </c>
      <c r="N2496" s="139">
        <f t="shared" si="158"/>
        <v>0</v>
      </c>
    </row>
    <row r="2497" spans="1:14" s="143" customFormat="1">
      <c r="A2497" s="139">
        <v>2491</v>
      </c>
      <c r="B2497" s="98"/>
      <c r="C2497" s="132" t="str">
        <f>IF(H2497&lt;&gt;"",COUNTA($H$12:H2497),"")</f>
        <v/>
      </c>
      <c r="D2497" s="15"/>
      <c r="E2497" s="131" t="s">
        <v>1804</v>
      </c>
      <c r="F2497" s="83"/>
      <c r="G2497" s="16"/>
      <c r="H2497" s="159"/>
      <c r="I2497" s="177" t="str">
        <f t="shared" si="160"/>
        <v/>
      </c>
      <c r="J2497" s="42"/>
      <c r="K2497" s="141"/>
      <c r="L2497" s="162">
        <f>IF(Tabela1[[#This Row],[Cena za enoto]]=1,Tabela1[[#This Row],[Količina]],0)</f>
        <v>0</v>
      </c>
      <c r="M2497" s="139">
        <f>Tabela1[[#This Row],[Cena za enoto]]</f>
        <v>0</v>
      </c>
      <c r="N2497" s="139">
        <f t="shared" si="158"/>
        <v>0</v>
      </c>
    </row>
    <row r="2498" spans="1:14" s="143" customFormat="1">
      <c r="A2498" s="139">
        <v>2492</v>
      </c>
      <c r="B2498" s="107"/>
      <c r="C2498" s="132" t="str">
        <f>IF(H2498&lt;&gt;"",COUNTA($H$12:H2498),"")</f>
        <v/>
      </c>
      <c r="D2498" s="15"/>
      <c r="E2498" s="131" t="s">
        <v>1669</v>
      </c>
      <c r="F2498" s="83"/>
      <c r="G2498" s="16"/>
      <c r="H2498" s="159"/>
      <c r="I2498" s="177" t="str">
        <f t="shared" si="160"/>
        <v/>
      </c>
      <c r="J2498" s="42"/>
      <c r="K2498" s="141"/>
      <c r="L2498" s="162">
        <f>IF(Tabela1[[#This Row],[Cena za enoto]]=1,Tabela1[[#This Row],[Količina]],0)</f>
        <v>0</v>
      </c>
      <c r="M2498" s="139">
        <f>Tabela1[[#This Row],[Cena za enoto]]</f>
        <v>0</v>
      </c>
      <c r="N2498" s="139">
        <f t="shared" si="158"/>
        <v>0</v>
      </c>
    </row>
    <row r="2499" spans="1:14" s="143" customFormat="1" ht="22.5">
      <c r="A2499" s="139">
        <v>2493</v>
      </c>
      <c r="B2499" s="98"/>
      <c r="C2499" s="132">
        <f>IF(H2499&lt;&gt;"",COUNTA($H$12:H2499),"")</f>
        <v>1276</v>
      </c>
      <c r="D2499" s="15" t="s">
        <v>1824</v>
      </c>
      <c r="E2499" s="131" t="s">
        <v>1741</v>
      </c>
      <c r="F2499" s="83" t="s">
        <v>10</v>
      </c>
      <c r="G2499" s="16">
        <v>4</v>
      </c>
      <c r="H2499" s="169">
        <v>0</v>
      </c>
      <c r="I2499" s="177">
        <f t="shared" si="160"/>
        <v>0</v>
      </c>
      <c r="J2499" s="42"/>
      <c r="K2499" s="141">
        <f>Tabela1[[#This Row],[Količina]]-Tabela1[[#This Row],[Cena skupaj]]</f>
        <v>4</v>
      </c>
      <c r="L2499" s="162">
        <f>IF(Tabela1[[#This Row],[Cena za enoto]]=1,Tabela1[[#This Row],[Količina]],0)</f>
        <v>0</v>
      </c>
      <c r="M2499" s="139">
        <f>Tabela1[[#This Row],[Cena za enoto]]</f>
        <v>0</v>
      </c>
      <c r="N2499" s="139">
        <f t="shared" si="158"/>
        <v>0</v>
      </c>
    </row>
    <row r="2500" spans="1:14" s="143" customFormat="1">
      <c r="A2500" s="139">
        <v>2494</v>
      </c>
      <c r="B2500" s="107"/>
      <c r="C2500" s="132" t="str">
        <f>IF(H2500&lt;&gt;"",COUNTA($H$12:H2500),"")</f>
        <v/>
      </c>
      <c r="D2500" s="15"/>
      <c r="E2500" s="131" t="s">
        <v>1805</v>
      </c>
      <c r="F2500" s="83"/>
      <c r="G2500" s="16"/>
      <c r="H2500" s="159"/>
      <c r="I2500" s="177" t="str">
        <f t="shared" si="160"/>
        <v/>
      </c>
      <c r="J2500" s="42"/>
      <c r="K2500" s="141"/>
      <c r="L2500" s="162">
        <f>IF(Tabela1[[#This Row],[Cena za enoto]]=1,Tabela1[[#This Row],[Količina]],0)</f>
        <v>0</v>
      </c>
      <c r="M2500" s="139">
        <f>Tabela1[[#This Row],[Cena za enoto]]</f>
        <v>0</v>
      </c>
      <c r="N2500" s="139">
        <f t="shared" si="158"/>
        <v>0</v>
      </c>
    </row>
    <row r="2501" spans="1:14" s="143" customFormat="1">
      <c r="A2501" s="139">
        <v>2495</v>
      </c>
      <c r="B2501" s="98"/>
      <c r="C2501" s="132" t="str">
        <f>IF(H2501&lt;&gt;"",COUNTA($H$12:H2501),"")</f>
        <v/>
      </c>
      <c r="D2501" s="15"/>
      <c r="E2501" s="131" t="s">
        <v>1669</v>
      </c>
      <c r="F2501" s="83"/>
      <c r="G2501" s="16"/>
      <c r="H2501" s="159"/>
      <c r="I2501" s="177" t="str">
        <f t="shared" si="160"/>
        <v/>
      </c>
      <c r="J2501" s="42"/>
      <c r="K2501" s="141"/>
      <c r="L2501" s="162">
        <f>IF(Tabela1[[#This Row],[Cena za enoto]]=1,Tabela1[[#This Row],[Količina]],0)</f>
        <v>0</v>
      </c>
      <c r="M2501" s="139">
        <f>Tabela1[[#This Row],[Cena za enoto]]</f>
        <v>0</v>
      </c>
      <c r="N2501" s="139">
        <f t="shared" si="158"/>
        <v>0</v>
      </c>
    </row>
    <row r="2502" spans="1:14" ht="22.5">
      <c r="A2502" s="139">
        <v>2496</v>
      </c>
      <c r="B2502" s="98"/>
      <c r="C2502" s="132">
        <f>IF(H2502&lt;&gt;"",COUNTA($H$12:H2502),"")</f>
        <v>1277</v>
      </c>
      <c r="D2502" s="15" t="s">
        <v>1825</v>
      </c>
      <c r="E2502" s="131" t="s">
        <v>1806</v>
      </c>
      <c r="F2502" s="83" t="s">
        <v>11</v>
      </c>
      <c r="G2502" s="16">
        <v>25</v>
      </c>
      <c r="H2502" s="169">
        <v>0</v>
      </c>
      <c r="I2502" s="177">
        <f t="shared" si="160"/>
        <v>0</v>
      </c>
      <c r="K2502" s="141">
        <f>Tabela1[[#This Row],[Količina]]-Tabela1[[#This Row],[Cena skupaj]]</f>
        <v>25</v>
      </c>
      <c r="L2502" s="162">
        <f>IF(Tabela1[[#This Row],[Cena za enoto]]=1,Tabela1[[#This Row],[Količina]],0)</f>
        <v>0</v>
      </c>
      <c r="M2502" s="139">
        <f>Tabela1[[#This Row],[Cena za enoto]]</f>
        <v>0</v>
      </c>
      <c r="N2502" s="139">
        <f t="shared" si="158"/>
        <v>0</v>
      </c>
    </row>
    <row r="2503" spans="1:14" s="143" customFormat="1" ht="33.75">
      <c r="A2503" s="139">
        <v>2497</v>
      </c>
      <c r="B2503" s="98"/>
      <c r="C2503" s="132" t="str">
        <f>IF(H2503&lt;&gt;"",COUNTA($H$12:H2503),"")</f>
        <v/>
      </c>
      <c r="D2503" s="15" t="s">
        <v>1826</v>
      </c>
      <c r="E2503" s="131" t="s">
        <v>1807</v>
      </c>
      <c r="F2503" s="83"/>
      <c r="G2503" s="16"/>
      <c r="H2503" s="159"/>
      <c r="I2503" s="177" t="str">
        <f t="shared" si="160"/>
        <v/>
      </c>
      <c r="J2503" s="42"/>
      <c r="K2503" s="141"/>
      <c r="L2503" s="162">
        <f>IF(Tabela1[[#This Row],[Cena za enoto]]=1,Tabela1[[#This Row],[Količina]],0)</f>
        <v>0</v>
      </c>
      <c r="M2503" s="139">
        <f>Tabela1[[#This Row],[Cena za enoto]]</f>
        <v>0</v>
      </c>
      <c r="N2503" s="139">
        <f t="shared" si="158"/>
        <v>0</v>
      </c>
    </row>
    <row r="2504" spans="1:14" s="143" customFormat="1">
      <c r="A2504" s="139">
        <v>2498</v>
      </c>
      <c r="B2504" s="98"/>
      <c r="C2504" s="132">
        <f>IF(H2504&lt;&gt;"",COUNTA($H$12:H2504),"")</f>
        <v>1278</v>
      </c>
      <c r="D2504" s="15"/>
      <c r="E2504" s="131" t="s">
        <v>1808</v>
      </c>
      <c r="F2504" s="83" t="s">
        <v>10</v>
      </c>
      <c r="G2504" s="16">
        <v>2</v>
      </c>
      <c r="H2504" s="169">
        <v>0</v>
      </c>
      <c r="I2504" s="177">
        <f t="shared" si="160"/>
        <v>0</v>
      </c>
      <c r="J2504" s="42"/>
      <c r="K2504" s="141">
        <f>Tabela1[[#This Row],[Količina]]-Tabela1[[#This Row],[Cena skupaj]]</f>
        <v>2</v>
      </c>
      <c r="L2504" s="162">
        <f>IF(Tabela1[[#This Row],[Cena za enoto]]=1,Tabela1[[#This Row],[Količina]],0)</f>
        <v>0</v>
      </c>
      <c r="M2504" s="139">
        <f>Tabela1[[#This Row],[Cena za enoto]]</f>
        <v>0</v>
      </c>
      <c r="N2504" s="139">
        <f t="shared" si="158"/>
        <v>0</v>
      </c>
    </row>
    <row r="2505" spans="1:14" s="143" customFormat="1">
      <c r="A2505" s="139">
        <v>2499</v>
      </c>
      <c r="B2505" s="98"/>
      <c r="C2505" s="132">
        <f>IF(H2505&lt;&gt;"",COUNTA($H$12:H2505),"")</f>
        <v>1279</v>
      </c>
      <c r="D2505" s="15"/>
      <c r="E2505" s="131" t="s">
        <v>1809</v>
      </c>
      <c r="F2505" s="83" t="s">
        <v>10</v>
      </c>
      <c r="G2505" s="16">
        <v>1</v>
      </c>
      <c r="H2505" s="169">
        <v>0</v>
      </c>
      <c r="I2505" s="177">
        <f t="shared" si="160"/>
        <v>0</v>
      </c>
      <c r="J2505" s="42"/>
      <c r="K2505" s="141">
        <f>Tabela1[[#This Row],[Količina]]-Tabela1[[#This Row],[Cena skupaj]]</f>
        <v>1</v>
      </c>
      <c r="L2505" s="162">
        <f>IF(Tabela1[[#This Row],[Cena za enoto]]=1,Tabela1[[#This Row],[Količina]],0)</f>
        <v>0</v>
      </c>
      <c r="M2505" s="139">
        <f>Tabela1[[#This Row],[Cena za enoto]]</f>
        <v>0</v>
      </c>
      <c r="N2505" s="139">
        <f t="shared" si="158"/>
        <v>0</v>
      </c>
    </row>
    <row r="2506" spans="1:14">
      <c r="A2506" s="139">
        <v>2500</v>
      </c>
      <c r="B2506" s="93">
        <v>3</v>
      </c>
      <c r="C2506" s="192" t="str">
        <f>IF(H2506&lt;&gt;"",COUNTA($H$12:H2506),"")</f>
        <v/>
      </c>
      <c r="D2506" s="14"/>
      <c r="E2506" s="193" t="s">
        <v>1827</v>
      </c>
      <c r="F2506" s="114"/>
      <c r="G2506" s="37"/>
      <c r="H2506" s="160"/>
      <c r="I2506" s="158">
        <f>SUM(I2507:I2644)</f>
        <v>0</v>
      </c>
      <c r="K2506" s="141">
        <f>Tabela1[[#This Row],[Količina]]-Tabela1[[#This Row],[Cena skupaj]]</f>
        <v>0</v>
      </c>
      <c r="L2506" s="162">
        <f>IF(Tabela1[[#This Row],[Cena za enoto]]=1,Tabela1[[#This Row],[Količina]],0)</f>
        <v>0</v>
      </c>
      <c r="M2506" s="139">
        <f>Tabela1[[#This Row],[Cena za enoto]]</f>
        <v>0</v>
      </c>
      <c r="N2506" s="139">
        <f t="shared" si="158"/>
        <v>0</v>
      </c>
    </row>
    <row r="2507" spans="1:14" s="143" customFormat="1" ht="45">
      <c r="A2507" s="139">
        <v>2501</v>
      </c>
      <c r="B2507" s="98"/>
      <c r="C2507" s="132" t="str">
        <f>IF(H2507&lt;&gt;"",COUNTA($H$12:H2507),"")</f>
        <v/>
      </c>
      <c r="D2507" s="15" t="s">
        <v>1915</v>
      </c>
      <c r="E2507" s="131" t="s">
        <v>1828</v>
      </c>
      <c r="F2507" s="83"/>
      <c r="G2507" s="16"/>
      <c r="H2507" s="159"/>
      <c r="I2507" s="177" t="str">
        <f t="shared" ref="I2507:I2516" si="161">IF(ISNUMBER(G2507),ROUND(G2507*H2507,2),"")</f>
        <v/>
      </c>
      <c r="J2507" s="42"/>
      <c r="K2507" s="141"/>
      <c r="L2507" s="162">
        <f>IF(Tabela1[[#This Row],[Cena za enoto]]=1,Tabela1[[#This Row],[Količina]],0)</f>
        <v>0</v>
      </c>
      <c r="M2507" s="139">
        <f>Tabela1[[#This Row],[Cena za enoto]]</f>
        <v>0</v>
      </c>
      <c r="N2507" s="139">
        <f t="shared" si="158"/>
        <v>0</v>
      </c>
    </row>
    <row r="2508" spans="1:14" s="143" customFormat="1" ht="33.75">
      <c r="A2508" s="139">
        <v>2502</v>
      </c>
      <c r="B2508" s="98"/>
      <c r="C2508" s="132" t="str">
        <f>IF(H2508&lt;&gt;"",COUNTA($H$12:H2508),"")</f>
        <v/>
      </c>
      <c r="D2508" s="15"/>
      <c r="E2508" s="131" t="s">
        <v>1829</v>
      </c>
      <c r="F2508" s="83"/>
      <c r="G2508" s="16"/>
      <c r="H2508" s="159"/>
      <c r="I2508" s="177" t="str">
        <f t="shared" si="161"/>
        <v/>
      </c>
      <c r="J2508" s="42"/>
      <c r="K2508" s="141"/>
      <c r="L2508" s="162">
        <f>IF(Tabela1[[#This Row],[Cena za enoto]]=1,Tabela1[[#This Row],[Količina]],0)</f>
        <v>0</v>
      </c>
      <c r="M2508" s="139">
        <f>Tabela1[[#This Row],[Cena za enoto]]</f>
        <v>0</v>
      </c>
      <c r="N2508" s="139">
        <f t="shared" si="158"/>
        <v>0</v>
      </c>
    </row>
    <row r="2509" spans="1:14" s="143" customFormat="1">
      <c r="A2509" s="139">
        <v>2503</v>
      </c>
      <c r="B2509" s="98"/>
      <c r="C2509" s="132" t="str">
        <f>IF(H2509&lt;&gt;"",COUNTA($H$12:H2509),"")</f>
        <v/>
      </c>
      <c r="D2509" s="15"/>
      <c r="E2509" s="131" t="s">
        <v>1830</v>
      </c>
      <c r="F2509" s="83"/>
      <c r="G2509" s="16"/>
      <c r="H2509" s="159"/>
      <c r="I2509" s="177" t="str">
        <f t="shared" si="161"/>
        <v/>
      </c>
      <c r="J2509" s="42"/>
      <c r="K2509" s="141"/>
      <c r="L2509" s="162">
        <f>IF(Tabela1[[#This Row],[Cena za enoto]]=1,Tabela1[[#This Row],[Količina]],0)</f>
        <v>0</v>
      </c>
      <c r="M2509" s="139">
        <f>Tabela1[[#This Row],[Cena za enoto]]</f>
        <v>0</v>
      </c>
      <c r="N2509" s="139">
        <f t="shared" si="158"/>
        <v>0</v>
      </c>
    </row>
    <row r="2510" spans="1:14" s="143" customFormat="1">
      <c r="A2510" s="139">
        <v>2504</v>
      </c>
      <c r="B2510" s="98"/>
      <c r="C2510" s="132" t="str">
        <f>IF(H2510&lt;&gt;"",COUNTA($H$12:H2510),"")</f>
        <v/>
      </c>
      <c r="D2510" s="15"/>
      <c r="E2510" s="131" t="s">
        <v>1831</v>
      </c>
      <c r="F2510" s="83"/>
      <c r="G2510" s="16"/>
      <c r="H2510" s="159"/>
      <c r="I2510" s="177" t="str">
        <f t="shared" si="161"/>
        <v/>
      </c>
      <c r="J2510" s="42"/>
      <c r="K2510" s="141"/>
      <c r="L2510" s="162">
        <f>IF(Tabela1[[#This Row],[Cena za enoto]]=1,Tabela1[[#This Row],[Količina]],0)</f>
        <v>0</v>
      </c>
      <c r="M2510" s="139">
        <f>Tabela1[[#This Row],[Cena za enoto]]</f>
        <v>0</v>
      </c>
      <c r="N2510" s="139">
        <f t="shared" ref="N2510:N2573" si="162">L2510*M2510</f>
        <v>0</v>
      </c>
    </row>
    <row r="2511" spans="1:14" s="143" customFormat="1">
      <c r="A2511" s="139">
        <v>2505</v>
      </c>
      <c r="B2511" s="98"/>
      <c r="C2511" s="132" t="str">
        <f>IF(H2511&lt;&gt;"",COUNTA($H$12:H2511),"")</f>
        <v/>
      </c>
      <c r="D2511" s="15"/>
      <c r="E2511" s="131" t="s">
        <v>1832</v>
      </c>
      <c r="F2511" s="83"/>
      <c r="G2511" s="16"/>
      <c r="H2511" s="159"/>
      <c r="I2511" s="177" t="str">
        <f t="shared" si="161"/>
        <v/>
      </c>
      <c r="J2511" s="42"/>
      <c r="K2511" s="141"/>
      <c r="L2511" s="162">
        <f>IF(Tabela1[[#This Row],[Cena za enoto]]=1,Tabela1[[#This Row],[Količina]],0)</f>
        <v>0</v>
      </c>
      <c r="M2511" s="139">
        <f>Tabela1[[#This Row],[Cena za enoto]]</f>
        <v>0</v>
      </c>
      <c r="N2511" s="139">
        <f t="shared" si="162"/>
        <v>0</v>
      </c>
    </row>
    <row r="2512" spans="1:14" s="143" customFormat="1">
      <c r="A2512" s="139">
        <v>2506</v>
      </c>
      <c r="B2512" s="98"/>
      <c r="C2512" s="132" t="str">
        <f>IF(H2512&lt;&gt;"",COUNTA($H$12:H2512),"")</f>
        <v/>
      </c>
      <c r="D2512" s="15"/>
      <c r="E2512" s="131" t="s">
        <v>1833</v>
      </c>
      <c r="F2512" s="83"/>
      <c r="G2512" s="16"/>
      <c r="H2512" s="159"/>
      <c r="I2512" s="177" t="str">
        <f t="shared" si="161"/>
        <v/>
      </c>
      <c r="J2512" s="42"/>
      <c r="K2512" s="141"/>
      <c r="L2512" s="162">
        <f>IF(Tabela1[[#This Row],[Cena za enoto]]=1,Tabela1[[#This Row],[Količina]],0)</f>
        <v>0</v>
      </c>
      <c r="M2512" s="139">
        <f>Tabela1[[#This Row],[Cena za enoto]]</f>
        <v>0</v>
      </c>
      <c r="N2512" s="139">
        <f t="shared" si="162"/>
        <v>0</v>
      </c>
    </row>
    <row r="2513" spans="1:14" s="143" customFormat="1" ht="33.75">
      <c r="A2513" s="139">
        <v>2507</v>
      </c>
      <c r="B2513" s="98"/>
      <c r="C2513" s="132" t="str">
        <f>IF(H2513&lt;&gt;"",COUNTA($H$12:H2513),"")</f>
        <v/>
      </c>
      <c r="D2513" s="15"/>
      <c r="E2513" s="131" t="s">
        <v>1834</v>
      </c>
      <c r="F2513" s="83"/>
      <c r="G2513" s="16"/>
      <c r="H2513" s="159"/>
      <c r="I2513" s="177" t="str">
        <f t="shared" si="161"/>
        <v/>
      </c>
      <c r="J2513" s="42"/>
      <c r="K2513" s="141"/>
      <c r="L2513" s="162">
        <f>IF(Tabela1[[#This Row],[Cena za enoto]]=1,Tabela1[[#This Row],[Količina]],0)</f>
        <v>0</v>
      </c>
      <c r="M2513" s="139">
        <f>Tabela1[[#This Row],[Cena za enoto]]</f>
        <v>0</v>
      </c>
      <c r="N2513" s="139">
        <f t="shared" si="162"/>
        <v>0</v>
      </c>
    </row>
    <row r="2514" spans="1:14" s="143" customFormat="1">
      <c r="A2514" s="139">
        <v>2508</v>
      </c>
      <c r="B2514" s="107"/>
      <c r="C2514" s="132" t="str">
        <f>IF(H2514&lt;&gt;"",COUNTA($H$12:H2514),"")</f>
        <v/>
      </c>
      <c r="D2514" s="15"/>
      <c r="E2514" s="131" t="s">
        <v>1835</v>
      </c>
      <c r="F2514" s="83"/>
      <c r="G2514" s="16"/>
      <c r="H2514" s="159"/>
      <c r="I2514" s="177" t="str">
        <f t="shared" si="161"/>
        <v/>
      </c>
      <c r="J2514" s="42"/>
      <c r="K2514" s="141"/>
      <c r="L2514" s="162">
        <f>IF(Tabela1[[#This Row],[Cena za enoto]]=1,Tabela1[[#This Row],[Količina]],0)</f>
        <v>0</v>
      </c>
      <c r="M2514" s="139">
        <f>Tabela1[[#This Row],[Cena za enoto]]</f>
        <v>0</v>
      </c>
      <c r="N2514" s="139">
        <f t="shared" si="162"/>
        <v>0</v>
      </c>
    </row>
    <row r="2515" spans="1:14" s="143" customFormat="1">
      <c r="A2515" s="139">
        <v>2509</v>
      </c>
      <c r="B2515" s="98"/>
      <c r="C2515" s="132" t="str">
        <f>IF(H2515&lt;&gt;"",COUNTA($H$12:H2515),"")</f>
        <v/>
      </c>
      <c r="D2515" s="15"/>
      <c r="E2515" s="131" t="s">
        <v>1836</v>
      </c>
      <c r="F2515" s="83"/>
      <c r="G2515" s="16"/>
      <c r="H2515" s="159"/>
      <c r="I2515" s="177" t="str">
        <f t="shared" si="161"/>
        <v/>
      </c>
      <c r="J2515" s="42"/>
      <c r="K2515" s="141"/>
      <c r="L2515" s="162">
        <f>IF(Tabela1[[#This Row],[Cena za enoto]]=1,Tabela1[[#This Row],[Količina]],0)</f>
        <v>0</v>
      </c>
      <c r="M2515" s="139">
        <f>Tabela1[[#This Row],[Cena za enoto]]</f>
        <v>0</v>
      </c>
      <c r="N2515" s="139">
        <f t="shared" si="162"/>
        <v>0</v>
      </c>
    </row>
    <row r="2516" spans="1:14" s="143" customFormat="1">
      <c r="A2516" s="139">
        <v>2510</v>
      </c>
      <c r="B2516" s="98"/>
      <c r="C2516" s="132" t="str">
        <f>IF(H2516&lt;&gt;"",COUNTA($H$12:H2516),"")</f>
        <v/>
      </c>
      <c r="D2516" s="15"/>
      <c r="E2516" s="131" t="s">
        <v>1837</v>
      </c>
      <c r="F2516" s="83"/>
      <c r="G2516" s="16"/>
      <c r="H2516" s="159"/>
      <c r="I2516" s="177" t="str">
        <f t="shared" si="161"/>
        <v/>
      </c>
      <c r="J2516" s="42"/>
      <c r="K2516" s="141"/>
      <c r="L2516" s="162">
        <f>IF(Tabela1[[#This Row],[Cena za enoto]]=1,Tabela1[[#This Row],[Količina]],0)</f>
        <v>0</v>
      </c>
      <c r="M2516" s="139">
        <f>Tabela1[[#This Row],[Cena za enoto]]</f>
        <v>0</v>
      </c>
      <c r="N2516" s="139">
        <f t="shared" si="162"/>
        <v>0</v>
      </c>
    </row>
    <row r="2517" spans="1:14" s="143" customFormat="1">
      <c r="A2517" s="139">
        <v>2511</v>
      </c>
      <c r="B2517" s="98"/>
      <c r="C2517" s="132" t="str">
        <f>IF(H2517&lt;&gt;"",COUNTA($H$12:H2517),"")</f>
        <v/>
      </c>
      <c r="D2517" s="15"/>
      <c r="E2517" s="131" t="s">
        <v>1838</v>
      </c>
      <c r="F2517" s="83"/>
      <c r="G2517" s="16"/>
      <c r="H2517" s="159"/>
      <c r="I2517" s="177"/>
      <c r="J2517" s="42"/>
      <c r="K2517" s="141">
        <f>Tabela1[[#This Row],[Količina]]-Tabela1[[#This Row],[Cena skupaj]]</f>
        <v>0</v>
      </c>
      <c r="L2517" s="162">
        <f>IF(Tabela1[[#This Row],[Cena za enoto]]=1,Tabela1[[#This Row],[Količina]],0)</f>
        <v>0</v>
      </c>
      <c r="M2517" s="139">
        <f>Tabela1[[#This Row],[Cena za enoto]]</f>
        <v>0</v>
      </c>
      <c r="N2517" s="139">
        <f t="shared" si="162"/>
        <v>0</v>
      </c>
    </row>
    <row r="2518" spans="1:14" s="143" customFormat="1">
      <c r="A2518" s="139">
        <v>2512</v>
      </c>
      <c r="B2518" s="98"/>
      <c r="C2518" s="132" t="str">
        <f>IF(H2518&lt;&gt;"",COUNTA($H$12:H2518),"")</f>
        <v/>
      </c>
      <c r="D2518" s="15"/>
      <c r="E2518" s="131" t="s">
        <v>1839</v>
      </c>
      <c r="F2518" s="83"/>
      <c r="G2518" s="16"/>
      <c r="H2518" s="159"/>
      <c r="I2518" s="177" t="str">
        <f t="shared" ref="I2518:I2524" si="163">IF(ISNUMBER(G2518),ROUND(G2518*H2518,2),"")</f>
        <v/>
      </c>
      <c r="J2518" s="42"/>
      <c r="K2518" s="141"/>
      <c r="L2518" s="162">
        <f>IF(Tabela1[[#This Row],[Cena za enoto]]=1,Tabela1[[#This Row],[Količina]],0)</f>
        <v>0</v>
      </c>
      <c r="M2518" s="139">
        <f>Tabela1[[#This Row],[Cena za enoto]]</f>
        <v>0</v>
      </c>
      <c r="N2518" s="139">
        <f t="shared" si="162"/>
        <v>0</v>
      </c>
    </row>
    <row r="2519" spans="1:14" s="143" customFormat="1">
      <c r="A2519" s="139">
        <v>2513</v>
      </c>
      <c r="B2519" s="98"/>
      <c r="C2519" s="132" t="str">
        <f>IF(H2519&lt;&gt;"",COUNTA($H$12:H2519),"")</f>
        <v/>
      </c>
      <c r="D2519" s="15"/>
      <c r="E2519" s="131" t="s">
        <v>1840</v>
      </c>
      <c r="F2519" s="83"/>
      <c r="G2519" s="16"/>
      <c r="H2519" s="159"/>
      <c r="I2519" s="177" t="str">
        <f t="shared" si="163"/>
        <v/>
      </c>
      <c r="J2519" s="42"/>
      <c r="K2519" s="141"/>
      <c r="L2519" s="162">
        <f>IF(Tabela1[[#This Row],[Cena za enoto]]=1,Tabela1[[#This Row],[Količina]],0)</f>
        <v>0</v>
      </c>
      <c r="M2519" s="139">
        <f>Tabela1[[#This Row],[Cena za enoto]]</f>
        <v>0</v>
      </c>
      <c r="N2519" s="139">
        <f t="shared" si="162"/>
        <v>0</v>
      </c>
    </row>
    <row r="2520" spans="1:14" s="143" customFormat="1">
      <c r="A2520" s="139">
        <v>2514</v>
      </c>
      <c r="B2520" s="98"/>
      <c r="C2520" s="132">
        <f>IF(H2520&lt;&gt;"",COUNTA($H$12:H2520),"")</f>
        <v>1280</v>
      </c>
      <c r="D2520" s="15"/>
      <c r="E2520" s="131" t="s">
        <v>1669</v>
      </c>
      <c r="F2520" s="83" t="s">
        <v>5</v>
      </c>
      <c r="G2520" s="16">
        <v>2</v>
      </c>
      <c r="H2520" s="169">
        <v>0</v>
      </c>
      <c r="I2520" s="177">
        <f t="shared" si="163"/>
        <v>0</v>
      </c>
      <c r="J2520" s="42"/>
      <c r="K2520" s="141">
        <f>Tabela1[[#This Row],[Količina]]-Tabela1[[#This Row],[Cena skupaj]]</f>
        <v>2</v>
      </c>
      <c r="L2520" s="162">
        <f>IF(Tabela1[[#This Row],[Cena za enoto]]=1,Tabela1[[#This Row],[Količina]],0)</f>
        <v>0</v>
      </c>
      <c r="M2520" s="139">
        <f>Tabela1[[#This Row],[Cena za enoto]]</f>
        <v>0</v>
      </c>
      <c r="N2520" s="139">
        <f t="shared" si="162"/>
        <v>0</v>
      </c>
    </row>
    <row r="2521" spans="1:14" s="143" customFormat="1" ht="45">
      <c r="A2521" s="139">
        <v>2515</v>
      </c>
      <c r="B2521" s="98"/>
      <c r="C2521" s="132" t="str">
        <f>IF(H2521&lt;&gt;"",COUNTA($H$12:H2521),"")</f>
        <v/>
      </c>
      <c r="D2521" s="15" t="s">
        <v>1916</v>
      </c>
      <c r="E2521" s="131" t="s">
        <v>1841</v>
      </c>
      <c r="F2521" s="83"/>
      <c r="G2521" s="16"/>
      <c r="H2521" s="159"/>
      <c r="I2521" s="177" t="str">
        <f t="shared" si="163"/>
        <v/>
      </c>
      <c r="J2521" s="42"/>
      <c r="K2521" s="141"/>
      <c r="L2521" s="162">
        <f>IF(Tabela1[[#This Row],[Cena za enoto]]=1,Tabela1[[#This Row],[Količina]],0)</f>
        <v>0</v>
      </c>
      <c r="M2521" s="139">
        <f>Tabela1[[#This Row],[Cena za enoto]]</f>
        <v>0</v>
      </c>
      <c r="N2521" s="139">
        <f t="shared" si="162"/>
        <v>0</v>
      </c>
    </row>
    <row r="2522" spans="1:14" s="143" customFormat="1" ht="22.5">
      <c r="A2522" s="139">
        <v>2516</v>
      </c>
      <c r="B2522" s="98"/>
      <c r="C2522" s="132" t="str">
        <f>IF(H2522&lt;&gt;"",COUNTA($H$12:H2522),"")</f>
        <v/>
      </c>
      <c r="D2522" s="15"/>
      <c r="E2522" s="131" t="s">
        <v>1842</v>
      </c>
      <c r="F2522" s="83"/>
      <c r="G2522" s="16"/>
      <c r="H2522" s="159"/>
      <c r="I2522" s="177" t="str">
        <f t="shared" si="163"/>
        <v/>
      </c>
      <c r="J2522" s="42"/>
      <c r="K2522" s="141"/>
      <c r="L2522" s="162">
        <f>IF(Tabela1[[#This Row],[Cena za enoto]]=1,Tabela1[[#This Row],[Količina]],0)</f>
        <v>0</v>
      </c>
      <c r="M2522" s="139">
        <f>Tabela1[[#This Row],[Cena za enoto]]</f>
        <v>0</v>
      </c>
      <c r="N2522" s="139">
        <f t="shared" si="162"/>
        <v>0</v>
      </c>
    </row>
    <row r="2523" spans="1:14" s="143" customFormat="1">
      <c r="A2523" s="139">
        <v>2517</v>
      </c>
      <c r="B2523" s="98"/>
      <c r="C2523" s="132" t="str">
        <f>IF(H2523&lt;&gt;"",COUNTA($H$12:H2523),"")</f>
        <v/>
      </c>
      <c r="D2523" s="15"/>
      <c r="E2523" s="131" t="s">
        <v>1843</v>
      </c>
      <c r="F2523" s="83"/>
      <c r="G2523" s="16"/>
      <c r="H2523" s="159"/>
      <c r="I2523" s="177" t="str">
        <f t="shared" si="163"/>
        <v/>
      </c>
      <c r="J2523" s="42"/>
      <c r="K2523" s="141"/>
      <c r="L2523" s="162">
        <f>IF(Tabela1[[#This Row],[Cena za enoto]]=1,Tabela1[[#This Row],[Količina]],0)</f>
        <v>0</v>
      </c>
      <c r="M2523" s="139">
        <f>Tabela1[[#This Row],[Cena za enoto]]</f>
        <v>0</v>
      </c>
      <c r="N2523" s="139">
        <f t="shared" si="162"/>
        <v>0</v>
      </c>
    </row>
    <row r="2524" spans="1:14" s="143" customFormat="1">
      <c r="A2524" s="139">
        <v>2518</v>
      </c>
      <c r="B2524" s="98"/>
      <c r="C2524" s="132" t="str">
        <f>IF(H2524&lt;&gt;"",COUNTA($H$12:H2524),"")</f>
        <v/>
      </c>
      <c r="D2524" s="15"/>
      <c r="E2524" s="131" t="s">
        <v>1835</v>
      </c>
      <c r="F2524" s="83"/>
      <c r="G2524" s="16"/>
      <c r="H2524" s="159"/>
      <c r="I2524" s="177" t="str">
        <f t="shared" si="163"/>
        <v/>
      </c>
      <c r="J2524" s="42"/>
      <c r="K2524" s="141"/>
      <c r="L2524" s="162">
        <f>IF(Tabela1[[#This Row],[Cena za enoto]]=1,Tabela1[[#This Row],[Količina]],0)</f>
        <v>0</v>
      </c>
      <c r="M2524" s="139">
        <f>Tabela1[[#This Row],[Cena za enoto]]</f>
        <v>0</v>
      </c>
      <c r="N2524" s="139">
        <f t="shared" si="162"/>
        <v>0</v>
      </c>
    </row>
    <row r="2525" spans="1:14" s="143" customFormat="1">
      <c r="A2525" s="139">
        <v>2519</v>
      </c>
      <c r="B2525" s="98"/>
      <c r="C2525" s="132" t="str">
        <f>IF(H2525&lt;&gt;"",COUNTA($H$12:H2525),"")</f>
        <v/>
      </c>
      <c r="D2525" s="15"/>
      <c r="E2525" s="131" t="s">
        <v>1836</v>
      </c>
      <c r="F2525" s="83"/>
      <c r="G2525" s="16"/>
      <c r="H2525" s="159"/>
      <c r="I2525" s="177"/>
      <c r="J2525" s="42"/>
      <c r="K2525" s="141">
        <f>Tabela1[[#This Row],[Količina]]-Tabela1[[#This Row],[Cena skupaj]]</f>
        <v>0</v>
      </c>
      <c r="L2525" s="162">
        <f>IF(Tabela1[[#This Row],[Cena za enoto]]=1,Tabela1[[#This Row],[Količina]],0)</f>
        <v>0</v>
      </c>
      <c r="M2525" s="139">
        <f>Tabela1[[#This Row],[Cena za enoto]]</f>
        <v>0</v>
      </c>
      <c r="N2525" s="139">
        <f t="shared" si="162"/>
        <v>0</v>
      </c>
    </row>
    <row r="2526" spans="1:14" s="143" customFormat="1">
      <c r="A2526" s="139">
        <v>2520</v>
      </c>
      <c r="B2526" s="98"/>
      <c r="C2526" s="132" t="str">
        <f>IF(H2526&lt;&gt;"",COUNTA($H$12:H2526),"")</f>
        <v/>
      </c>
      <c r="D2526" s="15"/>
      <c r="E2526" s="131" t="s">
        <v>1839</v>
      </c>
      <c r="F2526" s="83"/>
      <c r="G2526" s="16"/>
      <c r="H2526" s="159"/>
      <c r="I2526" s="177" t="str">
        <f t="shared" ref="I2526:I2536" si="164">IF(ISNUMBER(G2526),ROUND(G2526*H2526,2),"")</f>
        <v/>
      </c>
      <c r="J2526" s="42"/>
      <c r="K2526" s="141"/>
      <c r="L2526" s="162">
        <f>IF(Tabela1[[#This Row],[Cena za enoto]]=1,Tabela1[[#This Row],[Količina]],0)</f>
        <v>0</v>
      </c>
      <c r="M2526" s="139">
        <f>Tabela1[[#This Row],[Cena za enoto]]</f>
        <v>0</v>
      </c>
      <c r="N2526" s="139">
        <f t="shared" si="162"/>
        <v>0</v>
      </c>
    </row>
    <row r="2527" spans="1:14" s="143" customFormat="1">
      <c r="A2527" s="139">
        <v>2521</v>
      </c>
      <c r="B2527" s="98"/>
      <c r="C2527" s="132" t="str">
        <f>IF(H2527&lt;&gt;"",COUNTA($H$12:H2527),"")</f>
        <v/>
      </c>
      <c r="D2527" s="15"/>
      <c r="E2527" s="131" t="s">
        <v>1844</v>
      </c>
      <c r="F2527" s="83"/>
      <c r="G2527" s="16"/>
      <c r="H2527" s="159"/>
      <c r="I2527" s="177" t="str">
        <f t="shared" si="164"/>
        <v/>
      </c>
      <c r="J2527" s="42"/>
      <c r="K2527" s="141"/>
      <c r="L2527" s="162">
        <f>IF(Tabela1[[#This Row],[Cena za enoto]]=1,Tabela1[[#This Row],[Količina]],0)</f>
        <v>0</v>
      </c>
      <c r="M2527" s="139">
        <f>Tabela1[[#This Row],[Cena za enoto]]</f>
        <v>0</v>
      </c>
      <c r="N2527" s="139">
        <f t="shared" si="162"/>
        <v>0</v>
      </c>
    </row>
    <row r="2528" spans="1:14" s="143" customFormat="1">
      <c r="A2528" s="139">
        <v>2522</v>
      </c>
      <c r="B2528" s="98"/>
      <c r="C2528" s="132">
        <f>IF(H2528&lt;&gt;"",COUNTA($H$12:H2528),"")</f>
        <v>1281</v>
      </c>
      <c r="D2528" s="15"/>
      <c r="E2528" s="131" t="s">
        <v>1669</v>
      </c>
      <c r="F2528" s="83" t="s">
        <v>5</v>
      </c>
      <c r="G2528" s="16">
        <v>2</v>
      </c>
      <c r="H2528" s="169">
        <v>0</v>
      </c>
      <c r="I2528" s="177">
        <f t="shared" si="164"/>
        <v>0</v>
      </c>
      <c r="J2528" s="42"/>
      <c r="K2528" s="141">
        <f>Tabela1[[#This Row],[Količina]]-Tabela1[[#This Row],[Cena skupaj]]</f>
        <v>2</v>
      </c>
      <c r="L2528" s="162">
        <f>IF(Tabela1[[#This Row],[Cena za enoto]]=1,Tabela1[[#This Row],[Količina]],0)</f>
        <v>0</v>
      </c>
      <c r="M2528" s="139">
        <f>Tabela1[[#This Row],[Cena za enoto]]</f>
        <v>0</v>
      </c>
      <c r="N2528" s="139">
        <f t="shared" si="162"/>
        <v>0</v>
      </c>
    </row>
    <row r="2529" spans="1:14" s="143" customFormat="1" ht="45">
      <c r="A2529" s="139">
        <v>2523</v>
      </c>
      <c r="B2529" s="98"/>
      <c r="C2529" s="132" t="str">
        <f>IF(H2529&lt;&gt;"",COUNTA($H$12:H2529),"")</f>
        <v/>
      </c>
      <c r="D2529" s="15" t="s">
        <v>1917</v>
      </c>
      <c r="E2529" s="131" t="s">
        <v>1845</v>
      </c>
      <c r="F2529" s="83"/>
      <c r="G2529" s="16"/>
      <c r="H2529" s="159"/>
      <c r="I2529" s="177" t="str">
        <f t="shared" si="164"/>
        <v/>
      </c>
      <c r="J2529" s="42"/>
      <c r="K2529" s="141"/>
      <c r="L2529" s="162">
        <f>IF(Tabela1[[#This Row],[Cena za enoto]]=1,Tabela1[[#This Row],[Količina]],0)</f>
        <v>0</v>
      </c>
      <c r="M2529" s="139">
        <f>Tabela1[[#This Row],[Cena za enoto]]</f>
        <v>0</v>
      </c>
      <c r="N2529" s="139">
        <f t="shared" si="162"/>
        <v>0</v>
      </c>
    </row>
    <row r="2530" spans="1:14" s="143" customFormat="1" ht="33.75">
      <c r="A2530" s="139">
        <v>2524</v>
      </c>
      <c r="B2530" s="98"/>
      <c r="C2530" s="132" t="str">
        <f>IF(H2530&lt;&gt;"",COUNTA($H$12:H2530),"")</f>
        <v/>
      </c>
      <c r="D2530" s="15"/>
      <c r="E2530" s="131" t="s">
        <v>1846</v>
      </c>
      <c r="F2530" s="83"/>
      <c r="G2530" s="16"/>
      <c r="H2530" s="159"/>
      <c r="I2530" s="177" t="str">
        <f t="shared" si="164"/>
        <v/>
      </c>
      <c r="J2530" s="42"/>
      <c r="K2530" s="141"/>
      <c r="L2530" s="162">
        <f>IF(Tabela1[[#This Row],[Cena za enoto]]=1,Tabela1[[#This Row],[Količina]],0)</f>
        <v>0</v>
      </c>
      <c r="M2530" s="139">
        <f>Tabela1[[#This Row],[Cena za enoto]]</f>
        <v>0</v>
      </c>
      <c r="N2530" s="139">
        <f t="shared" si="162"/>
        <v>0</v>
      </c>
    </row>
    <row r="2531" spans="1:14" s="143" customFormat="1">
      <c r="A2531" s="139">
        <v>2525</v>
      </c>
      <c r="B2531" s="107"/>
      <c r="C2531" s="132" t="str">
        <f>IF(H2531&lt;&gt;"",COUNTA($H$12:H2531),"")</f>
        <v/>
      </c>
      <c r="D2531" s="15"/>
      <c r="E2531" s="131" t="s">
        <v>1847</v>
      </c>
      <c r="F2531" s="83"/>
      <c r="G2531" s="16"/>
      <c r="H2531" s="159"/>
      <c r="I2531" s="177" t="str">
        <f t="shared" si="164"/>
        <v/>
      </c>
      <c r="J2531" s="42"/>
      <c r="K2531" s="141"/>
      <c r="L2531" s="162">
        <f>IF(Tabela1[[#This Row],[Cena za enoto]]=1,Tabela1[[#This Row],[Količina]],0)</f>
        <v>0</v>
      </c>
      <c r="M2531" s="139">
        <f>Tabela1[[#This Row],[Cena za enoto]]</f>
        <v>0</v>
      </c>
      <c r="N2531" s="139">
        <f t="shared" si="162"/>
        <v>0</v>
      </c>
    </row>
    <row r="2532" spans="1:14" s="143" customFormat="1">
      <c r="A2532" s="139">
        <v>2526</v>
      </c>
      <c r="B2532" s="107"/>
      <c r="C2532" s="132" t="str">
        <f>IF(H2532&lt;&gt;"",COUNTA($H$12:H2532),"")</f>
        <v/>
      </c>
      <c r="D2532" s="15"/>
      <c r="E2532" s="131" t="s">
        <v>1848</v>
      </c>
      <c r="F2532" s="83"/>
      <c r="G2532" s="16"/>
      <c r="H2532" s="159"/>
      <c r="I2532" s="177" t="str">
        <f t="shared" si="164"/>
        <v/>
      </c>
      <c r="J2532" s="42"/>
      <c r="K2532" s="141"/>
      <c r="L2532" s="162">
        <f>IF(Tabela1[[#This Row],[Cena za enoto]]=1,Tabela1[[#This Row],[Količina]],0)</f>
        <v>0</v>
      </c>
      <c r="M2532" s="139">
        <f>Tabela1[[#This Row],[Cena za enoto]]</f>
        <v>0</v>
      </c>
      <c r="N2532" s="139">
        <f t="shared" si="162"/>
        <v>0</v>
      </c>
    </row>
    <row r="2533" spans="1:14" s="143" customFormat="1">
      <c r="A2533" s="139">
        <v>2527</v>
      </c>
      <c r="B2533" s="98"/>
      <c r="C2533" s="132" t="str">
        <f>IF(H2533&lt;&gt;"",COUNTA($H$12:H2533),"")</f>
        <v/>
      </c>
      <c r="D2533" s="15"/>
      <c r="E2533" s="131" t="s">
        <v>1849</v>
      </c>
      <c r="F2533" s="83"/>
      <c r="G2533" s="16"/>
      <c r="H2533" s="159"/>
      <c r="I2533" s="177" t="str">
        <f t="shared" si="164"/>
        <v/>
      </c>
      <c r="J2533" s="42"/>
      <c r="K2533" s="141"/>
      <c r="L2533" s="162">
        <f>IF(Tabela1[[#This Row],[Cena za enoto]]=1,Tabela1[[#This Row],[Količina]],0)</f>
        <v>0</v>
      </c>
      <c r="M2533" s="139">
        <f>Tabela1[[#This Row],[Cena za enoto]]</f>
        <v>0</v>
      </c>
      <c r="N2533" s="139">
        <f t="shared" si="162"/>
        <v>0</v>
      </c>
    </row>
    <row r="2534" spans="1:14" s="143" customFormat="1">
      <c r="A2534" s="139">
        <v>2528</v>
      </c>
      <c r="B2534" s="98"/>
      <c r="C2534" s="132" t="str">
        <f>IF(H2534&lt;&gt;"",COUNTA($H$12:H2534),"")</f>
        <v/>
      </c>
      <c r="D2534" s="15"/>
      <c r="E2534" s="131" t="s">
        <v>1850</v>
      </c>
      <c r="F2534" s="83"/>
      <c r="G2534" s="16"/>
      <c r="H2534" s="159"/>
      <c r="I2534" s="177" t="str">
        <f t="shared" si="164"/>
        <v/>
      </c>
      <c r="J2534" s="42"/>
      <c r="K2534" s="141"/>
      <c r="L2534" s="162">
        <f>IF(Tabela1[[#This Row],[Cena za enoto]]=1,Tabela1[[#This Row],[Količina]],0)</f>
        <v>0</v>
      </c>
      <c r="M2534" s="139">
        <f>Tabela1[[#This Row],[Cena za enoto]]</f>
        <v>0</v>
      </c>
      <c r="N2534" s="139">
        <f t="shared" si="162"/>
        <v>0</v>
      </c>
    </row>
    <row r="2535" spans="1:14" s="143" customFormat="1">
      <c r="A2535" s="139">
        <v>2529</v>
      </c>
      <c r="B2535" s="98"/>
      <c r="C2535" s="132" t="str">
        <f>IF(H2535&lt;&gt;"",COUNTA($H$12:H2535),"")</f>
        <v/>
      </c>
      <c r="D2535" s="15"/>
      <c r="E2535" s="131" t="s">
        <v>1851</v>
      </c>
      <c r="F2535" s="83"/>
      <c r="G2535" s="16"/>
      <c r="H2535" s="159"/>
      <c r="I2535" s="177" t="str">
        <f t="shared" si="164"/>
        <v/>
      </c>
      <c r="J2535" s="42"/>
      <c r="K2535" s="141"/>
      <c r="L2535" s="162">
        <f>IF(Tabela1[[#This Row],[Cena za enoto]]=1,Tabela1[[#This Row],[Količina]],0)</f>
        <v>0</v>
      </c>
      <c r="M2535" s="139">
        <f>Tabela1[[#This Row],[Cena za enoto]]</f>
        <v>0</v>
      </c>
      <c r="N2535" s="139">
        <f t="shared" si="162"/>
        <v>0</v>
      </c>
    </row>
    <row r="2536" spans="1:14" s="143" customFormat="1">
      <c r="A2536" s="139">
        <v>2530</v>
      </c>
      <c r="B2536" s="98"/>
      <c r="C2536" s="132" t="str">
        <f>IF(H2536&lt;&gt;"",COUNTA($H$12:H2536),"")</f>
        <v/>
      </c>
      <c r="D2536" s="15"/>
      <c r="E2536" s="131" t="s">
        <v>1852</v>
      </c>
      <c r="F2536" s="83"/>
      <c r="G2536" s="16"/>
      <c r="H2536" s="159"/>
      <c r="I2536" s="177" t="str">
        <f t="shared" si="164"/>
        <v/>
      </c>
      <c r="J2536" s="42"/>
      <c r="K2536" s="141"/>
      <c r="L2536" s="162">
        <f>IF(Tabela1[[#This Row],[Cena za enoto]]=1,Tabela1[[#This Row],[Količina]],0)</f>
        <v>0</v>
      </c>
      <c r="M2536" s="139">
        <f>Tabela1[[#This Row],[Cena za enoto]]</f>
        <v>0</v>
      </c>
      <c r="N2536" s="139">
        <f t="shared" si="162"/>
        <v>0</v>
      </c>
    </row>
    <row r="2537" spans="1:14" s="143" customFormat="1">
      <c r="A2537" s="139">
        <v>2531</v>
      </c>
      <c r="B2537" s="98"/>
      <c r="C2537" s="132" t="str">
        <f>IF(H2537&lt;&gt;"",COUNTA($H$12:H2537),"")</f>
        <v/>
      </c>
      <c r="D2537" s="15"/>
      <c r="E2537" s="131" t="s">
        <v>1838</v>
      </c>
      <c r="F2537" s="83"/>
      <c r="G2537" s="16"/>
      <c r="H2537" s="159"/>
      <c r="I2537" s="177"/>
      <c r="J2537" s="42"/>
      <c r="K2537" s="141">
        <f>Tabela1[[#This Row],[Količina]]-Tabela1[[#This Row],[Cena skupaj]]</f>
        <v>0</v>
      </c>
      <c r="L2537" s="162">
        <f>IF(Tabela1[[#This Row],[Cena za enoto]]=1,Tabela1[[#This Row],[Količina]],0)</f>
        <v>0</v>
      </c>
      <c r="M2537" s="139">
        <f>Tabela1[[#This Row],[Cena za enoto]]</f>
        <v>0</v>
      </c>
      <c r="N2537" s="139">
        <f t="shared" si="162"/>
        <v>0</v>
      </c>
    </row>
    <row r="2538" spans="1:14" s="143" customFormat="1">
      <c r="A2538" s="139">
        <v>2532</v>
      </c>
      <c r="B2538" s="98"/>
      <c r="C2538" s="132" t="str">
        <f>IF(H2538&lt;&gt;"",COUNTA($H$12:H2538),"")</f>
        <v/>
      </c>
      <c r="D2538" s="15"/>
      <c r="E2538" s="131" t="s">
        <v>1839</v>
      </c>
      <c r="F2538" s="83"/>
      <c r="G2538" s="16"/>
      <c r="H2538" s="159"/>
      <c r="I2538" s="177" t="str">
        <f t="shared" ref="I2538:I2569" si="165">IF(ISNUMBER(G2538),ROUND(G2538*H2538,2),"")</f>
        <v/>
      </c>
      <c r="J2538" s="42"/>
      <c r="K2538" s="141"/>
      <c r="L2538" s="162">
        <f>IF(Tabela1[[#This Row],[Cena za enoto]]=1,Tabela1[[#This Row],[Količina]],0)</f>
        <v>0</v>
      </c>
      <c r="M2538" s="139">
        <f>Tabela1[[#This Row],[Cena za enoto]]</f>
        <v>0</v>
      </c>
      <c r="N2538" s="139">
        <f t="shared" si="162"/>
        <v>0</v>
      </c>
    </row>
    <row r="2539" spans="1:14" s="143" customFormat="1">
      <c r="A2539" s="139">
        <v>2533</v>
      </c>
      <c r="B2539" s="98"/>
      <c r="C2539" s="132" t="str">
        <f>IF(H2539&lt;&gt;"",COUNTA($H$12:H2539),"")</f>
        <v/>
      </c>
      <c r="D2539" s="15"/>
      <c r="E2539" s="131" t="s">
        <v>1853</v>
      </c>
      <c r="F2539" s="83"/>
      <c r="G2539" s="16"/>
      <c r="H2539" s="159"/>
      <c r="I2539" s="177" t="str">
        <f t="shared" si="165"/>
        <v/>
      </c>
      <c r="J2539" s="42"/>
      <c r="K2539" s="141"/>
      <c r="L2539" s="162">
        <f>IF(Tabela1[[#This Row],[Cena za enoto]]=1,Tabela1[[#This Row],[Količina]],0)</f>
        <v>0</v>
      </c>
      <c r="M2539" s="139">
        <f>Tabela1[[#This Row],[Cena za enoto]]</f>
        <v>0</v>
      </c>
      <c r="N2539" s="139">
        <f t="shared" si="162"/>
        <v>0</v>
      </c>
    </row>
    <row r="2540" spans="1:14" s="143" customFormat="1">
      <c r="A2540" s="139">
        <v>2534</v>
      </c>
      <c r="B2540" s="98"/>
      <c r="C2540" s="132">
        <f>IF(H2540&lt;&gt;"",COUNTA($H$12:H2540),"")</f>
        <v>1282</v>
      </c>
      <c r="D2540" s="15"/>
      <c r="E2540" s="131" t="s">
        <v>1669</v>
      </c>
      <c r="F2540" s="83" t="s">
        <v>5</v>
      </c>
      <c r="G2540" s="16">
        <v>1</v>
      </c>
      <c r="H2540" s="169">
        <v>0</v>
      </c>
      <c r="I2540" s="177">
        <f t="shared" si="165"/>
        <v>0</v>
      </c>
      <c r="J2540" s="42"/>
      <c r="K2540" s="141">
        <f>Tabela1[[#This Row],[Količina]]-Tabela1[[#This Row],[Cena skupaj]]</f>
        <v>1</v>
      </c>
      <c r="L2540" s="162">
        <f>IF(Tabela1[[#This Row],[Cena za enoto]]=1,Tabela1[[#This Row],[Količina]],0)</f>
        <v>0</v>
      </c>
      <c r="M2540" s="139">
        <f>Tabela1[[#This Row],[Cena za enoto]]</f>
        <v>0</v>
      </c>
      <c r="N2540" s="139">
        <f t="shared" si="162"/>
        <v>0</v>
      </c>
    </row>
    <row r="2541" spans="1:14" s="143" customFormat="1" ht="33.75">
      <c r="A2541" s="139">
        <v>2535</v>
      </c>
      <c r="B2541" s="99"/>
      <c r="C2541" s="194" t="str">
        <f>IF(H2541&lt;&gt;"",COUNTA($H$12:H2541),"")</f>
        <v/>
      </c>
      <c r="D2541" s="15" t="s">
        <v>1918</v>
      </c>
      <c r="E2541" s="131" t="s">
        <v>1854</v>
      </c>
      <c r="F2541" s="83"/>
      <c r="G2541" s="16"/>
      <c r="H2541" s="159"/>
      <c r="I2541" s="177" t="str">
        <f t="shared" si="165"/>
        <v/>
      </c>
      <c r="J2541" s="42"/>
      <c r="K2541" s="141"/>
      <c r="L2541" s="162">
        <f>IF(Tabela1[[#This Row],[Cena za enoto]]=1,Tabela1[[#This Row],[Količina]],0)</f>
        <v>0</v>
      </c>
      <c r="M2541" s="139">
        <f>Tabela1[[#This Row],[Cena za enoto]]</f>
        <v>0</v>
      </c>
      <c r="N2541" s="139">
        <f t="shared" si="162"/>
        <v>0</v>
      </c>
    </row>
    <row r="2542" spans="1:14" s="143" customFormat="1" ht="22.5">
      <c r="A2542" s="139">
        <v>2536</v>
      </c>
      <c r="B2542" s="99"/>
      <c r="C2542" s="194" t="str">
        <f>IF(H2542&lt;&gt;"",COUNTA($H$12:H2542),"")</f>
        <v/>
      </c>
      <c r="D2542" s="15"/>
      <c r="E2542" s="131" t="s">
        <v>1855</v>
      </c>
      <c r="F2542" s="83"/>
      <c r="G2542" s="16"/>
      <c r="H2542" s="159"/>
      <c r="I2542" s="177" t="str">
        <f t="shared" si="165"/>
        <v/>
      </c>
      <c r="J2542" s="42"/>
      <c r="K2542" s="141"/>
      <c r="L2542" s="162">
        <f>IF(Tabela1[[#This Row],[Cena za enoto]]=1,Tabela1[[#This Row],[Količina]],0)</f>
        <v>0</v>
      </c>
      <c r="M2542" s="139">
        <f>Tabela1[[#This Row],[Cena za enoto]]</f>
        <v>0</v>
      </c>
      <c r="N2542" s="139">
        <f t="shared" si="162"/>
        <v>0</v>
      </c>
    </row>
    <row r="2543" spans="1:14" s="143" customFormat="1">
      <c r="A2543" s="139">
        <v>2537</v>
      </c>
      <c r="B2543" s="99"/>
      <c r="C2543" s="194" t="str">
        <f>IF(H2543&lt;&gt;"",COUNTA($H$12:H2543),"")</f>
        <v/>
      </c>
      <c r="D2543" s="15"/>
      <c r="E2543" s="131" t="s">
        <v>1856</v>
      </c>
      <c r="F2543" s="83"/>
      <c r="G2543" s="16"/>
      <c r="H2543" s="159"/>
      <c r="I2543" s="177" t="str">
        <f t="shared" si="165"/>
        <v/>
      </c>
      <c r="J2543" s="42"/>
      <c r="K2543" s="141"/>
      <c r="L2543" s="162">
        <f>IF(Tabela1[[#This Row],[Cena za enoto]]=1,Tabela1[[#This Row],[Količina]],0)</f>
        <v>0</v>
      </c>
      <c r="M2543" s="139">
        <f>Tabela1[[#This Row],[Cena za enoto]]</f>
        <v>0</v>
      </c>
      <c r="N2543" s="139">
        <f t="shared" si="162"/>
        <v>0</v>
      </c>
    </row>
    <row r="2544" spans="1:14" s="143" customFormat="1" ht="22.5">
      <c r="A2544" s="139">
        <v>2538</v>
      </c>
      <c r="B2544" s="99"/>
      <c r="C2544" s="194" t="str">
        <f>IF(H2544&lt;&gt;"",COUNTA($H$12:H2544),"")</f>
        <v/>
      </c>
      <c r="D2544" s="15"/>
      <c r="E2544" s="131" t="s">
        <v>1842</v>
      </c>
      <c r="F2544" s="83"/>
      <c r="G2544" s="16"/>
      <c r="H2544" s="159"/>
      <c r="I2544" s="177" t="str">
        <f t="shared" si="165"/>
        <v/>
      </c>
      <c r="J2544" s="42"/>
      <c r="K2544" s="141"/>
      <c r="L2544" s="162">
        <f>IF(Tabela1[[#This Row],[Cena za enoto]]=1,Tabela1[[#This Row],[Količina]],0)</f>
        <v>0</v>
      </c>
      <c r="M2544" s="139">
        <f>Tabela1[[#This Row],[Cena za enoto]]</f>
        <v>0</v>
      </c>
      <c r="N2544" s="139">
        <f t="shared" si="162"/>
        <v>0</v>
      </c>
    </row>
    <row r="2545" spans="1:14" s="143" customFormat="1">
      <c r="A2545" s="139">
        <v>2539</v>
      </c>
      <c r="B2545" s="99"/>
      <c r="C2545" s="194" t="str">
        <f>IF(H2545&lt;&gt;"",COUNTA($H$12:H2545),"")</f>
        <v/>
      </c>
      <c r="D2545" s="15"/>
      <c r="E2545" s="131" t="s">
        <v>1857</v>
      </c>
      <c r="F2545" s="83"/>
      <c r="G2545" s="16"/>
      <c r="H2545" s="159"/>
      <c r="I2545" s="177" t="str">
        <f t="shared" si="165"/>
        <v/>
      </c>
      <c r="J2545" s="42"/>
      <c r="K2545" s="141"/>
      <c r="L2545" s="162">
        <f>IF(Tabela1[[#This Row],[Cena za enoto]]=1,Tabela1[[#This Row],[Količina]],0)</f>
        <v>0</v>
      </c>
      <c r="M2545" s="139">
        <f>Tabela1[[#This Row],[Cena za enoto]]</f>
        <v>0</v>
      </c>
      <c r="N2545" s="139">
        <f t="shared" si="162"/>
        <v>0</v>
      </c>
    </row>
    <row r="2546" spans="1:14" s="143" customFormat="1">
      <c r="A2546" s="139">
        <v>2540</v>
      </c>
      <c r="B2546" s="99"/>
      <c r="C2546" s="194">
        <f>IF(H2546&lt;&gt;"",COUNTA($H$12:H2546),"")</f>
        <v>1283</v>
      </c>
      <c r="D2546" s="15"/>
      <c r="E2546" s="131" t="s">
        <v>1858</v>
      </c>
      <c r="F2546" s="83" t="s">
        <v>5</v>
      </c>
      <c r="G2546" s="16">
        <v>1</v>
      </c>
      <c r="H2546" s="169">
        <v>0</v>
      </c>
      <c r="I2546" s="177">
        <f t="shared" si="165"/>
        <v>0</v>
      </c>
      <c r="J2546" s="42"/>
      <c r="K2546" s="141">
        <f>Tabela1[[#This Row],[Količina]]-Tabela1[[#This Row],[Cena skupaj]]</f>
        <v>1</v>
      </c>
      <c r="L2546" s="162">
        <f>IF(Tabela1[[#This Row],[Cena za enoto]]=1,Tabela1[[#This Row],[Količina]],0)</f>
        <v>0</v>
      </c>
      <c r="M2546" s="139">
        <f>Tabela1[[#This Row],[Cena za enoto]]</f>
        <v>0</v>
      </c>
      <c r="N2546" s="139">
        <f t="shared" si="162"/>
        <v>0</v>
      </c>
    </row>
    <row r="2547" spans="1:14" s="143" customFormat="1">
      <c r="A2547" s="139">
        <v>2541</v>
      </c>
      <c r="B2547" s="99"/>
      <c r="C2547" s="194" t="str">
        <f>IF(H2547&lt;&gt;"",COUNTA($H$12:H2547),"")</f>
        <v/>
      </c>
      <c r="D2547" s="15"/>
      <c r="E2547" s="131" t="s">
        <v>1839</v>
      </c>
      <c r="F2547" s="83"/>
      <c r="G2547" s="16"/>
      <c r="H2547" s="159"/>
      <c r="I2547" s="177" t="str">
        <f t="shared" si="165"/>
        <v/>
      </c>
      <c r="J2547" s="42"/>
      <c r="K2547" s="141"/>
      <c r="L2547" s="162">
        <f>IF(Tabela1[[#This Row],[Cena za enoto]]=1,Tabela1[[#This Row],[Količina]],0)</f>
        <v>0</v>
      </c>
      <c r="M2547" s="139">
        <f>Tabela1[[#This Row],[Cena za enoto]]</f>
        <v>0</v>
      </c>
      <c r="N2547" s="139">
        <f t="shared" si="162"/>
        <v>0</v>
      </c>
    </row>
    <row r="2548" spans="1:14" s="143" customFormat="1">
      <c r="A2548" s="139">
        <v>2542</v>
      </c>
      <c r="B2548" s="99"/>
      <c r="C2548" s="194" t="str">
        <f>IF(H2548&lt;&gt;"",COUNTA($H$12:H2548),"")</f>
        <v/>
      </c>
      <c r="D2548" s="15"/>
      <c r="E2548" s="131" t="s">
        <v>1859</v>
      </c>
      <c r="F2548" s="83"/>
      <c r="G2548" s="16"/>
      <c r="H2548" s="159"/>
      <c r="I2548" s="177" t="str">
        <f t="shared" si="165"/>
        <v/>
      </c>
      <c r="J2548" s="42"/>
      <c r="K2548" s="141"/>
      <c r="L2548" s="162">
        <f>IF(Tabela1[[#This Row],[Cena za enoto]]=1,Tabela1[[#This Row],[Količina]],0)</f>
        <v>0</v>
      </c>
      <c r="M2548" s="139">
        <f>Tabela1[[#This Row],[Cena za enoto]]</f>
        <v>0</v>
      </c>
      <c r="N2548" s="139">
        <f t="shared" si="162"/>
        <v>0</v>
      </c>
    </row>
    <row r="2549" spans="1:14" s="143" customFormat="1">
      <c r="A2549" s="139">
        <v>2543</v>
      </c>
      <c r="B2549" s="99"/>
      <c r="C2549" s="194" t="str">
        <f>IF(H2549&lt;&gt;"",COUNTA($H$12:H2549),"")</f>
        <v/>
      </c>
      <c r="D2549" s="15"/>
      <c r="E2549" s="131" t="s">
        <v>1860</v>
      </c>
      <c r="F2549" s="83"/>
      <c r="G2549" s="16"/>
      <c r="H2549" s="159"/>
      <c r="I2549" s="177" t="str">
        <f t="shared" si="165"/>
        <v/>
      </c>
      <c r="J2549" s="42"/>
      <c r="K2549" s="141"/>
      <c r="L2549" s="162">
        <f>IF(Tabela1[[#This Row],[Cena za enoto]]=1,Tabela1[[#This Row],[Količina]],0)</f>
        <v>0</v>
      </c>
      <c r="M2549" s="139">
        <f>Tabela1[[#This Row],[Cena za enoto]]</f>
        <v>0</v>
      </c>
      <c r="N2549" s="139">
        <f t="shared" si="162"/>
        <v>0</v>
      </c>
    </row>
    <row r="2550" spans="1:14" s="143" customFormat="1">
      <c r="A2550" s="139">
        <v>2544</v>
      </c>
      <c r="B2550" s="99"/>
      <c r="C2550" s="194" t="str">
        <f>IF(H2550&lt;&gt;"",COUNTA($H$12:H2550),"")</f>
        <v/>
      </c>
      <c r="D2550" s="15"/>
      <c r="E2550" s="131" t="s">
        <v>1669</v>
      </c>
      <c r="F2550" s="83"/>
      <c r="G2550" s="16"/>
      <c r="H2550" s="159"/>
      <c r="I2550" s="177" t="str">
        <f t="shared" si="165"/>
        <v/>
      </c>
      <c r="J2550" s="42"/>
      <c r="K2550" s="141"/>
      <c r="L2550" s="162">
        <f>IF(Tabela1[[#This Row],[Cena za enoto]]=1,Tabela1[[#This Row],[Količina]],0)</f>
        <v>0</v>
      </c>
      <c r="M2550" s="139">
        <f>Tabela1[[#This Row],[Cena za enoto]]</f>
        <v>0</v>
      </c>
      <c r="N2550" s="139">
        <f t="shared" si="162"/>
        <v>0</v>
      </c>
    </row>
    <row r="2551" spans="1:14" s="143" customFormat="1">
      <c r="A2551" s="139">
        <v>2545</v>
      </c>
      <c r="B2551" s="99"/>
      <c r="C2551" s="194" t="str">
        <f>IF(H2551&lt;&gt;"",COUNTA($H$12:H2551),"")</f>
        <v/>
      </c>
      <c r="D2551" s="15"/>
      <c r="E2551" s="131" t="s">
        <v>1861</v>
      </c>
      <c r="F2551" s="83"/>
      <c r="G2551" s="16"/>
      <c r="H2551" s="159"/>
      <c r="I2551" s="177" t="str">
        <f t="shared" si="165"/>
        <v/>
      </c>
      <c r="J2551" s="42"/>
      <c r="K2551" s="141"/>
      <c r="L2551" s="162">
        <f>IF(Tabela1[[#This Row],[Cena za enoto]]=1,Tabela1[[#This Row],[Količina]],0)</f>
        <v>0</v>
      </c>
      <c r="M2551" s="139">
        <f>Tabela1[[#This Row],[Cena za enoto]]</f>
        <v>0</v>
      </c>
      <c r="N2551" s="139">
        <f t="shared" si="162"/>
        <v>0</v>
      </c>
    </row>
    <row r="2552" spans="1:14" s="143" customFormat="1">
      <c r="A2552" s="139">
        <v>2546</v>
      </c>
      <c r="B2552" s="99"/>
      <c r="C2552" s="194">
        <f>IF(H2552&lt;&gt;"",COUNTA($H$12:H2552),"")</f>
        <v>1284</v>
      </c>
      <c r="D2552" s="15"/>
      <c r="E2552" s="131" t="s">
        <v>1862</v>
      </c>
      <c r="F2552" s="83" t="s">
        <v>5</v>
      </c>
      <c r="G2552" s="16">
        <v>1</v>
      </c>
      <c r="H2552" s="169">
        <v>0</v>
      </c>
      <c r="I2552" s="177">
        <f t="shared" si="165"/>
        <v>0</v>
      </c>
      <c r="J2552" s="42"/>
      <c r="K2552" s="141">
        <f>Tabela1[[#This Row],[Količina]]-Tabela1[[#This Row],[Cena skupaj]]</f>
        <v>1</v>
      </c>
      <c r="L2552" s="162">
        <f>IF(Tabela1[[#This Row],[Cena za enoto]]=1,Tabela1[[#This Row],[Količina]],0)</f>
        <v>0</v>
      </c>
      <c r="M2552" s="139">
        <f>Tabela1[[#This Row],[Cena za enoto]]</f>
        <v>0</v>
      </c>
      <c r="N2552" s="139">
        <f t="shared" si="162"/>
        <v>0</v>
      </c>
    </row>
    <row r="2553" spans="1:14" s="143" customFormat="1">
      <c r="A2553" s="139">
        <v>2547</v>
      </c>
      <c r="B2553" s="99"/>
      <c r="C2553" s="194" t="str">
        <f>IF(H2553&lt;&gt;"",COUNTA($H$12:H2553),"")</f>
        <v/>
      </c>
      <c r="D2553" s="15"/>
      <c r="E2553" s="131" t="s">
        <v>1839</v>
      </c>
      <c r="F2553" s="83"/>
      <c r="G2553" s="16"/>
      <c r="H2553" s="159"/>
      <c r="I2553" s="177" t="str">
        <f t="shared" si="165"/>
        <v/>
      </c>
      <c r="J2553" s="42"/>
      <c r="K2553" s="141"/>
      <c r="L2553" s="162">
        <f>IF(Tabela1[[#This Row],[Cena za enoto]]=1,Tabela1[[#This Row],[Količina]],0)</f>
        <v>0</v>
      </c>
      <c r="M2553" s="139">
        <f>Tabela1[[#This Row],[Cena za enoto]]</f>
        <v>0</v>
      </c>
      <c r="N2553" s="139">
        <f t="shared" si="162"/>
        <v>0</v>
      </c>
    </row>
    <row r="2554" spans="1:14" s="143" customFormat="1">
      <c r="A2554" s="139">
        <v>2548</v>
      </c>
      <c r="B2554" s="99"/>
      <c r="C2554" s="194" t="str">
        <f>IF(H2554&lt;&gt;"",COUNTA($H$12:H2554),"")</f>
        <v/>
      </c>
      <c r="D2554" s="15"/>
      <c r="E2554" s="131" t="s">
        <v>1863</v>
      </c>
      <c r="F2554" s="83"/>
      <c r="G2554" s="16"/>
      <c r="H2554" s="159"/>
      <c r="I2554" s="177" t="str">
        <f t="shared" si="165"/>
        <v/>
      </c>
      <c r="J2554" s="42"/>
      <c r="K2554" s="141"/>
      <c r="L2554" s="162">
        <f>IF(Tabela1[[#This Row],[Cena za enoto]]=1,Tabela1[[#This Row],[Količina]],0)</f>
        <v>0</v>
      </c>
      <c r="M2554" s="139">
        <f>Tabela1[[#This Row],[Cena za enoto]]</f>
        <v>0</v>
      </c>
      <c r="N2554" s="139">
        <f t="shared" si="162"/>
        <v>0</v>
      </c>
    </row>
    <row r="2555" spans="1:14" s="143" customFormat="1">
      <c r="A2555" s="139">
        <v>2549</v>
      </c>
      <c r="B2555" s="99"/>
      <c r="C2555" s="194" t="str">
        <f>IF(H2555&lt;&gt;"",COUNTA($H$12:H2555),"")</f>
        <v/>
      </c>
      <c r="D2555" s="15"/>
      <c r="E2555" s="131" t="s">
        <v>1669</v>
      </c>
      <c r="F2555" s="83"/>
      <c r="G2555" s="16"/>
      <c r="H2555" s="159"/>
      <c r="I2555" s="177" t="str">
        <f t="shared" si="165"/>
        <v/>
      </c>
      <c r="J2555" s="42"/>
      <c r="K2555" s="141"/>
      <c r="L2555" s="162">
        <f>IF(Tabela1[[#This Row],[Cena za enoto]]=1,Tabela1[[#This Row],[Količina]],0)</f>
        <v>0</v>
      </c>
      <c r="M2555" s="139">
        <f>Tabela1[[#This Row],[Cena za enoto]]</f>
        <v>0</v>
      </c>
      <c r="N2555" s="139">
        <f t="shared" si="162"/>
        <v>0</v>
      </c>
    </row>
    <row r="2556" spans="1:14" s="143" customFormat="1" ht="45">
      <c r="A2556" s="139">
        <v>2550</v>
      </c>
      <c r="B2556" s="99"/>
      <c r="C2556" s="194" t="str">
        <f>IF(H2556&lt;&gt;"",COUNTA($H$12:H2556),"")</f>
        <v/>
      </c>
      <c r="D2556" s="15" t="s">
        <v>1919</v>
      </c>
      <c r="E2556" s="131" t="s">
        <v>1828</v>
      </c>
      <c r="F2556" s="83"/>
      <c r="G2556" s="16"/>
      <c r="H2556" s="159"/>
      <c r="I2556" s="177" t="str">
        <f t="shared" si="165"/>
        <v/>
      </c>
      <c r="J2556" s="42"/>
      <c r="K2556" s="141"/>
      <c r="L2556" s="162">
        <f>IF(Tabela1[[#This Row],[Cena za enoto]]=1,Tabela1[[#This Row],[Količina]],0)</f>
        <v>0</v>
      </c>
      <c r="M2556" s="139">
        <f>Tabela1[[#This Row],[Cena za enoto]]</f>
        <v>0</v>
      </c>
      <c r="N2556" s="139">
        <f t="shared" si="162"/>
        <v>0</v>
      </c>
    </row>
    <row r="2557" spans="1:14" s="143" customFormat="1" ht="33.75">
      <c r="A2557" s="139">
        <v>2551</v>
      </c>
      <c r="B2557" s="99"/>
      <c r="C2557" s="194" t="str">
        <f>IF(H2557&lt;&gt;"",COUNTA($H$12:H2557),"")</f>
        <v/>
      </c>
      <c r="D2557" s="15"/>
      <c r="E2557" s="131" t="s">
        <v>1846</v>
      </c>
      <c r="F2557" s="83"/>
      <c r="G2557" s="16"/>
      <c r="H2557" s="159"/>
      <c r="I2557" s="177" t="str">
        <f t="shared" si="165"/>
        <v/>
      </c>
      <c r="J2557" s="42"/>
      <c r="K2557" s="141"/>
      <c r="L2557" s="162">
        <f>IF(Tabela1[[#This Row],[Cena za enoto]]=1,Tabela1[[#This Row],[Količina]],0)</f>
        <v>0</v>
      </c>
      <c r="M2557" s="139">
        <f>Tabela1[[#This Row],[Cena za enoto]]</f>
        <v>0</v>
      </c>
      <c r="N2557" s="139">
        <f t="shared" si="162"/>
        <v>0</v>
      </c>
    </row>
    <row r="2558" spans="1:14" s="143" customFormat="1">
      <c r="A2558" s="139">
        <v>2552</v>
      </c>
      <c r="B2558" s="99"/>
      <c r="C2558" s="194" t="str">
        <f>IF(H2558&lt;&gt;"",COUNTA($H$12:H2558),"")</f>
        <v/>
      </c>
      <c r="D2558" s="15"/>
      <c r="E2558" s="131" t="s">
        <v>1847</v>
      </c>
      <c r="F2558" s="83"/>
      <c r="G2558" s="16"/>
      <c r="H2558" s="159"/>
      <c r="I2558" s="177" t="str">
        <f t="shared" si="165"/>
        <v/>
      </c>
      <c r="J2558" s="42"/>
      <c r="K2558" s="141"/>
      <c r="L2558" s="162">
        <f>IF(Tabela1[[#This Row],[Cena za enoto]]=1,Tabela1[[#This Row],[Količina]],0)</f>
        <v>0</v>
      </c>
      <c r="M2558" s="139">
        <f>Tabela1[[#This Row],[Cena za enoto]]</f>
        <v>0</v>
      </c>
      <c r="N2558" s="139">
        <f t="shared" si="162"/>
        <v>0</v>
      </c>
    </row>
    <row r="2559" spans="1:14" s="143" customFormat="1">
      <c r="A2559" s="139">
        <v>2553</v>
      </c>
      <c r="B2559" s="99"/>
      <c r="C2559" s="194" t="str">
        <f>IF(H2559&lt;&gt;"",COUNTA($H$12:H2559),"")</f>
        <v/>
      </c>
      <c r="D2559" s="15"/>
      <c r="E2559" s="131" t="s">
        <v>1848</v>
      </c>
      <c r="F2559" s="83"/>
      <c r="G2559" s="16"/>
      <c r="H2559" s="159"/>
      <c r="I2559" s="177" t="str">
        <f t="shared" si="165"/>
        <v/>
      </c>
      <c r="J2559" s="42"/>
      <c r="K2559" s="141"/>
      <c r="L2559" s="162">
        <f>IF(Tabela1[[#This Row],[Cena za enoto]]=1,Tabela1[[#This Row],[Količina]],0)</f>
        <v>0</v>
      </c>
      <c r="M2559" s="139">
        <f>Tabela1[[#This Row],[Cena za enoto]]</f>
        <v>0</v>
      </c>
      <c r="N2559" s="139">
        <f t="shared" si="162"/>
        <v>0</v>
      </c>
    </row>
    <row r="2560" spans="1:14" s="143" customFormat="1">
      <c r="A2560" s="139">
        <v>2554</v>
      </c>
      <c r="B2560" s="99"/>
      <c r="C2560" s="194" t="str">
        <f>IF(H2560&lt;&gt;"",COUNTA($H$12:H2560),"")</f>
        <v/>
      </c>
      <c r="D2560" s="15"/>
      <c r="E2560" s="131" t="s">
        <v>1864</v>
      </c>
      <c r="F2560" s="83"/>
      <c r="G2560" s="16"/>
      <c r="H2560" s="159"/>
      <c r="I2560" s="177" t="str">
        <f t="shared" si="165"/>
        <v/>
      </c>
      <c r="J2560" s="42"/>
      <c r="K2560" s="141"/>
      <c r="L2560" s="162">
        <f>IF(Tabela1[[#This Row],[Cena za enoto]]=1,Tabela1[[#This Row],[Količina]],0)</f>
        <v>0</v>
      </c>
      <c r="M2560" s="139">
        <f>Tabela1[[#This Row],[Cena za enoto]]</f>
        <v>0</v>
      </c>
      <c r="N2560" s="139">
        <f t="shared" si="162"/>
        <v>0</v>
      </c>
    </row>
    <row r="2561" spans="1:14" s="143" customFormat="1">
      <c r="A2561" s="139">
        <v>2555</v>
      </c>
      <c r="B2561" s="99"/>
      <c r="C2561" s="194" t="str">
        <f>IF(H2561&lt;&gt;"",COUNTA($H$12:H2561),"")</f>
        <v/>
      </c>
      <c r="D2561" s="15"/>
      <c r="E2561" s="131" t="s">
        <v>1861</v>
      </c>
      <c r="F2561" s="83"/>
      <c r="G2561" s="16"/>
      <c r="H2561" s="159"/>
      <c r="I2561" s="177" t="str">
        <f t="shared" si="165"/>
        <v/>
      </c>
      <c r="J2561" s="42"/>
      <c r="K2561" s="141"/>
      <c r="L2561" s="162">
        <f>IF(Tabela1[[#This Row],[Cena za enoto]]=1,Tabela1[[#This Row],[Količina]],0)</f>
        <v>0</v>
      </c>
      <c r="M2561" s="139">
        <f>Tabela1[[#This Row],[Cena za enoto]]</f>
        <v>0</v>
      </c>
      <c r="N2561" s="139">
        <f t="shared" si="162"/>
        <v>0</v>
      </c>
    </row>
    <row r="2562" spans="1:14" s="143" customFormat="1">
      <c r="A2562" s="139">
        <v>2556</v>
      </c>
      <c r="B2562" s="99"/>
      <c r="C2562" s="194" t="str">
        <f>IF(H2562&lt;&gt;"",COUNTA($H$12:H2562),"")</f>
        <v/>
      </c>
      <c r="D2562" s="15"/>
      <c r="E2562" s="131" t="s">
        <v>1862</v>
      </c>
      <c r="F2562" s="83"/>
      <c r="G2562" s="16"/>
      <c r="H2562" s="159"/>
      <c r="I2562" s="177" t="str">
        <f t="shared" si="165"/>
        <v/>
      </c>
      <c r="J2562" s="42"/>
      <c r="K2562" s="141"/>
      <c r="L2562" s="162">
        <f>IF(Tabela1[[#This Row],[Cena za enoto]]=1,Tabela1[[#This Row],[Količina]],0)</f>
        <v>0</v>
      </c>
      <c r="M2562" s="139">
        <f>Tabela1[[#This Row],[Cena za enoto]]</f>
        <v>0</v>
      </c>
      <c r="N2562" s="139">
        <f t="shared" si="162"/>
        <v>0</v>
      </c>
    </row>
    <row r="2563" spans="1:14" s="143" customFormat="1">
      <c r="A2563" s="139">
        <v>2557</v>
      </c>
      <c r="B2563" s="99"/>
      <c r="C2563" s="194" t="str">
        <f>IF(H2563&lt;&gt;"",COUNTA($H$12:H2563),"")</f>
        <v/>
      </c>
      <c r="D2563" s="15"/>
      <c r="E2563" s="131" t="s">
        <v>1865</v>
      </c>
      <c r="F2563" s="83"/>
      <c r="G2563" s="16"/>
      <c r="H2563" s="159"/>
      <c r="I2563" s="177" t="str">
        <f t="shared" si="165"/>
        <v/>
      </c>
      <c r="J2563" s="42"/>
      <c r="K2563" s="141"/>
      <c r="L2563" s="162">
        <f>IF(Tabela1[[#This Row],[Cena za enoto]]=1,Tabela1[[#This Row],[Količina]],0)</f>
        <v>0</v>
      </c>
      <c r="M2563" s="139">
        <f>Tabela1[[#This Row],[Cena za enoto]]</f>
        <v>0</v>
      </c>
      <c r="N2563" s="139">
        <f t="shared" si="162"/>
        <v>0</v>
      </c>
    </row>
    <row r="2564" spans="1:14" s="143" customFormat="1">
      <c r="A2564" s="139">
        <v>2558</v>
      </c>
      <c r="B2564" s="99"/>
      <c r="C2564" s="194">
        <f>IF(H2564&lt;&gt;"",COUNTA($H$12:H2564),"")</f>
        <v>1285</v>
      </c>
      <c r="D2564" s="15"/>
      <c r="E2564" s="131" t="s">
        <v>1838</v>
      </c>
      <c r="F2564" s="83" t="s">
        <v>5</v>
      </c>
      <c r="G2564" s="16">
        <v>1</v>
      </c>
      <c r="H2564" s="169">
        <v>0</v>
      </c>
      <c r="I2564" s="177">
        <f t="shared" si="165"/>
        <v>0</v>
      </c>
      <c r="J2564" s="42"/>
      <c r="K2564" s="141">
        <f>Tabela1[[#This Row],[Količina]]-Tabela1[[#This Row],[Cena skupaj]]</f>
        <v>1</v>
      </c>
      <c r="L2564" s="162">
        <f>IF(Tabela1[[#This Row],[Cena za enoto]]=1,Tabela1[[#This Row],[Količina]],0)</f>
        <v>0</v>
      </c>
      <c r="M2564" s="139">
        <f>Tabela1[[#This Row],[Cena za enoto]]</f>
        <v>0</v>
      </c>
      <c r="N2564" s="139">
        <f t="shared" si="162"/>
        <v>0</v>
      </c>
    </row>
    <row r="2565" spans="1:14" s="143" customFormat="1">
      <c r="A2565" s="139">
        <v>2559</v>
      </c>
      <c r="B2565" s="99"/>
      <c r="C2565" s="194" t="str">
        <f>IF(H2565&lt;&gt;"",COUNTA($H$12:H2565),"")</f>
        <v/>
      </c>
      <c r="D2565" s="15"/>
      <c r="E2565" s="131" t="s">
        <v>1839</v>
      </c>
      <c r="F2565" s="83"/>
      <c r="G2565" s="16"/>
      <c r="H2565" s="159"/>
      <c r="I2565" s="177" t="str">
        <f t="shared" si="165"/>
        <v/>
      </c>
      <c r="J2565" s="42"/>
      <c r="K2565" s="141"/>
      <c r="L2565" s="162">
        <f>IF(Tabela1[[#This Row],[Cena za enoto]]=1,Tabela1[[#This Row],[Količina]],0)</f>
        <v>0</v>
      </c>
      <c r="M2565" s="139">
        <f>Tabela1[[#This Row],[Cena za enoto]]</f>
        <v>0</v>
      </c>
      <c r="N2565" s="139">
        <f t="shared" si="162"/>
        <v>0</v>
      </c>
    </row>
    <row r="2566" spans="1:14" s="143" customFormat="1">
      <c r="A2566" s="139">
        <v>2560</v>
      </c>
      <c r="B2566" s="99"/>
      <c r="C2566" s="194" t="str">
        <f>IF(H2566&lt;&gt;"",COUNTA($H$12:H2566),"")</f>
        <v/>
      </c>
      <c r="D2566" s="15"/>
      <c r="E2566" s="131" t="s">
        <v>1866</v>
      </c>
      <c r="F2566" s="83"/>
      <c r="G2566" s="16"/>
      <c r="H2566" s="159"/>
      <c r="I2566" s="177" t="str">
        <f t="shared" si="165"/>
        <v/>
      </c>
      <c r="J2566" s="42"/>
      <c r="K2566" s="141"/>
      <c r="L2566" s="162">
        <f>IF(Tabela1[[#This Row],[Cena za enoto]]=1,Tabela1[[#This Row],[Količina]],0)</f>
        <v>0</v>
      </c>
      <c r="M2566" s="139">
        <f>Tabela1[[#This Row],[Cena za enoto]]</f>
        <v>0</v>
      </c>
      <c r="N2566" s="139">
        <f t="shared" si="162"/>
        <v>0</v>
      </c>
    </row>
    <row r="2567" spans="1:14" s="143" customFormat="1">
      <c r="A2567" s="139">
        <v>2561</v>
      </c>
      <c r="B2567" s="99"/>
      <c r="C2567" s="194" t="str">
        <f>IF(H2567&lt;&gt;"",COUNTA($H$12:H2567),"")</f>
        <v/>
      </c>
      <c r="D2567" s="15"/>
      <c r="E2567" s="131" t="s">
        <v>1669</v>
      </c>
      <c r="F2567" s="83"/>
      <c r="G2567" s="16"/>
      <c r="H2567" s="159"/>
      <c r="I2567" s="177" t="str">
        <f t="shared" si="165"/>
        <v/>
      </c>
      <c r="J2567" s="42"/>
      <c r="K2567" s="141"/>
      <c r="L2567" s="162">
        <f>IF(Tabela1[[#This Row],[Cena za enoto]]=1,Tabela1[[#This Row],[Količina]],0)</f>
        <v>0</v>
      </c>
      <c r="M2567" s="139">
        <f>Tabela1[[#This Row],[Cena za enoto]]</f>
        <v>0</v>
      </c>
      <c r="N2567" s="139">
        <f t="shared" si="162"/>
        <v>0</v>
      </c>
    </row>
    <row r="2568" spans="1:14" s="143" customFormat="1">
      <c r="A2568" s="139">
        <v>2562</v>
      </c>
      <c r="B2568" s="99"/>
      <c r="C2568" s="194" t="str">
        <f>IF(H2568&lt;&gt;"",COUNTA($H$12:H2568),"")</f>
        <v/>
      </c>
      <c r="D2568" s="15"/>
      <c r="E2568" s="131" t="s">
        <v>1867</v>
      </c>
      <c r="F2568" s="83"/>
      <c r="G2568" s="16"/>
      <c r="H2568" s="159"/>
      <c r="I2568" s="177" t="str">
        <f t="shared" si="165"/>
        <v/>
      </c>
      <c r="J2568" s="42"/>
      <c r="K2568" s="141"/>
      <c r="L2568" s="162">
        <f>IF(Tabela1[[#This Row],[Cena za enoto]]=1,Tabela1[[#This Row],[Količina]],0)</f>
        <v>0</v>
      </c>
      <c r="M2568" s="139">
        <f>Tabela1[[#This Row],[Cena za enoto]]</f>
        <v>0</v>
      </c>
      <c r="N2568" s="139">
        <f t="shared" si="162"/>
        <v>0</v>
      </c>
    </row>
    <row r="2569" spans="1:14" s="143" customFormat="1">
      <c r="A2569" s="139">
        <v>2563</v>
      </c>
      <c r="B2569" s="99"/>
      <c r="C2569" s="194" t="str">
        <f>IF(H2569&lt;&gt;"",COUNTA($H$12:H2569),"")</f>
        <v/>
      </c>
      <c r="D2569" s="15"/>
      <c r="E2569" s="131" t="s">
        <v>1868</v>
      </c>
      <c r="F2569" s="83"/>
      <c r="G2569" s="16"/>
      <c r="H2569" s="159"/>
      <c r="I2569" s="177" t="str">
        <f t="shared" si="165"/>
        <v/>
      </c>
      <c r="J2569" s="42"/>
      <c r="K2569" s="141"/>
      <c r="L2569" s="162">
        <f>IF(Tabela1[[#This Row],[Cena za enoto]]=1,Tabela1[[#This Row],[Količina]],0)</f>
        <v>0</v>
      </c>
      <c r="M2569" s="139">
        <f>Tabela1[[#This Row],[Cena za enoto]]</f>
        <v>0</v>
      </c>
      <c r="N2569" s="139">
        <f t="shared" si="162"/>
        <v>0</v>
      </c>
    </row>
    <row r="2570" spans="1:14" s="143" customFormat="1">
      <c r="A2570" s="139">
        <v>2564</v>
      </c>
      <c r="B2570" s="99"/>
      <c r="C2570" s="194" t="str">
        <f>IF(H2570&lt;&gt;"",COUNTA($H$12:H2570),"")</f>
        <v/>
      </c>
      <c r="D2570" s="15"/>
      <c r="E2570" s="131" t="s">
        <v>1869</v>
      </c>
      <c r="F2570" s="83"/>
      <c r="G2570" s="16"/>
      <c r="H2570" s="159"/>
      <c r="I2570" s="177" t="str">
        <f t="shared" ref="I2570:I2596" si="166">IF(ISNUMBER(G2570),ROUND(G2570*H2570,2),"")</f>
        <v/>
      </c>
      <c r="J2570" s="42"/>
      <c r="K2570" s="141"/>
      <c r="L2570" s="162">
        <f>IF(Tabela1[[#This Row],[Cena za enoto]]=1,Tabela1[[#This Row],[Količina]],0)</f>
        <v>0</v>
      </c>
      <c r="M2570" s="139">
        <f>Tabela1[[#This Row],[Cena za enoto]]</f>
        <v>0</v>
      </c>
      <c r="N2570" s="139">
        <f t="shared" si="162"/>
        <v>0</v>
      </c>
    </row>
    <row r="2571" spans="1:14" s="143" customFormat="1">
      <c r="A2571" s="139">
        <v>2565</v>
      </c>
      <c r="B2571" s="105"/>
      <c r="C2571" s="194">
        <f>IF(H2571&lt;&gt;"",COUNTA($H$12:H2571),"")</f>
        <v>1286</v>
      </c>
      <c r="D2571" s="15"/>
      <c r="E2571" s="131" t="s">
        <v>1838</v>
      </c>
      <c r="F2571" s="83" t="s">
        <v>5</v>
      </c>
      <c r="G2571" s="16">
        <v>1</v>
      </c>
      <c r="H2571" s="169">
        <v>0</v>
      </c>
      <c r="I2571" s="177">
        <f t="shared" si="166"/>
        <v>0</v>
      </c>
      <c r="J2571" s="65"/>
      <c r="K2571" s="141">
        <f>Tabela1[[#This Row],[Količina]]-Tabela1[[#This Row],[Cena skupaj]]</f>
        <v>1</v>
      </c>
      <c r="L2571" s="162">
        <f>IF(Tabela1[[#This Row],[Cena za enoto]]=1,Tabela1[[#This Row],[Količina]],0)</f>
        <v>0</v>
      </c>
      <c r="M2571" s="139">
        <f>Tabela1[[#This Row],[Cena za enoto]]</f>
        <v>0</v>
      </c>
      <c r="N2571" s="139">
        <f t="shared" si="162"/>
        <v>0</v>
      </c>
    </row>
    <row r="2572" spans="1:14" s="143" customFormat="1">
      <c r="A2572" s="139">
        <v>2566</v>
      </c>
      <c r="B2572" s="99"/>
      <c r="C2572" s="194" t="str">
        <f>IF(H2572&lt;&gt;"",COUNTA($H$12:H2572),"")</f>
        <v/>
      </c>
      <c r="D2572" s="15"/>
      <c r="E2572" s="131" t="s">
        <v>1839</v>
      </c>
      <c r="F2572" s="83"/>
      <c r="G2572" s="16"/>
      <c r="H2572" s="159"/>
      <c r="I2572" s="177" t="str">
        <f t="shared" si="166"/>
        <v/>
      </c>
      <c r="J2572" s="42"/>
      <c r="K2572" s="141"/>
      <c r="L2572" s="162">
        <f>IF(Tabela1[[#This Row],[Cena za enoto]]=1,Tabela1[[#This Row],[Količina]],0)</f>
        <v>0</v>
      </c>
      <c r="M2572" s="139">
        <f>Tabela1[[#This Row],[Cena za enoto]]</f>
        <v>0</v>
      </c>
      <c r="N2572" s="139">
        <f t="shared" si="162"/>
        <v>0</v>
      </c>
    </row>
    <row r="2573" spans="1:14" s="143" customFormat="1">
      <c r="A2573" s="139">
        <v>2567</v>
      </c>
      <c r="B2573" s="99"/>
      <c r="C2573" s="194" t="str">
        <f>IF(H2573&lt;&gt;"",COUNTA($H$12:H2573),"")</f>
        <v/>
      </c>
      <c r="D2573" s="15"/>
      <c r="E2573" s="131" t="s">
        <v>1870</v>
      </c>
      <c r="F2573" s="83"/>
      <c r="G2573" s="16"/>
      <c r="H2573" s="159"/>
      <c r="I2573" s="177" t="str">
        <f t="shared" si="166"/>
        <v/>
      </c>
      <c r="J2573" s="42"/>
      <c r="K2573" s="141"/>
      <c r="L2573" s="162">
        <f>IF(Tabela1[[#This Row],[Cena za enoto]]=1,Tabela1[[#This Row],[Količina]],0)</f>
        <v>0</v>
      </c>
      <c r="M2573" s="139">
        <f>Tabela1[[#This Row],[Cena za enoto]]</f>
        <v>0</v>
      </c>
      <c r="N2573" s="139">
        <f t="shared" si="162"/>
        <v>0</v>
      </c>
    </row>
    <row r="2574" spans="1:14" s="143" customFormat="1">
      <c r="A2574" s="139">
        <v>2568</v>
      </c>
      <c r="B2574" s="99"/>
      <c r="C2574" s="194" t="str">
        <f>IF(H2574&lt;&gt;"",COUNTA($H$12:H2574),"")</f>
        <v/>
      </c>
      <c r="D2574" s="15"/>
      <c r="E2574" s="131" t="s">
        <v>1669</v>
      </c>
      <c r="F2574" s="83"/>
      <c r="G2574" s="16"/>
      <c r="H2574" s="159"/>
      <c r="I2574" s="177" t="str">
        <f t="shared" si="166"/>
        <v/>
      </c>
      <c r="J2574" s="42"/>
      <c r="K2574" s="141"/>
      <c r="L2574" s="162">
        <f>IF(Tabela1[[#This Row],[Cena za enoto]]=1,Tabela1[[#This Row],[Količina]],0)</f>
        <v>0</v>
      </c>
      <c r="M2574" s="139">
        <f>Tabela1[[#This Row],[Cena za enoto]]</f>
        <v>0</v>
      </c>
      <c r="N2574" s="139">
        <f t="shared" ref="N2574:N2637" si="167">L2574*M2574</f>
        <v>0</v>
      </c>
    </row>
    <row r="2575" spans="1:14" s="143" customFormat="1" ht="33.75">
      <c r="A2575" s="139">
        <v>2569</v>
      </c>
      <c r="B2575" s="98"/>
      <c r="C2575" s="132" t="str">
        <f>IF(H2575&lt;&gt;"",COUNTA($H$12:H2575),"")</f>
        <v/>
      </c>
      <c r="D2575" s="15" t="s">
        <v>1920</v>
      </c>
      <c r="E2575" s="131" t="s">
        <v>1871</v>
      </c>
      <c r="F2575" s="83"/>
      <c r="G2575" s="16"/>
      <c r="H2575" s="159"/>
      <c r="I2575" s="177" t="str">
        <f t="shared" si="166"/>
        <v/>
      </c>
      <c r="J2575" s="42"/>
      <c r="K2575" s="141"/>
      <c r="L2575" s="162">
        <f>IF(Tabela1[[#This Row],[Cena za enoto]]=1,Tabela1[[#This Row],[Količina]],0)</f>
        <v>0</v>
      </c>
      <c r="M2575" s="139">
        <f>Tabela1[[#This Row],[Cena za enoto]]</f>
        <v>0</v>
      </c>
      <c r="N2575" s="139">
        <f t="shared" si="167"/>
        <v>0</v>
      </c>
    </row>
    <row r="2576" spans="1:14" s="143" customFormat="1" ht="22.5">
      <c r="A2576" s="139">
        <v>2570</v>
      </c>
      <c r="B2576" s="98"/>
      <c r="C2576" s="132" t="str">
        <f>IF(H2576&lt;&gt;"",COUNTA($H$12:H2576),"")</f>
        <v/>
      </c>
      <c r="D2576" s="15"/>
      <c r="E2576" s="131" t="s">
        <v>1855</v>
      </c>
      <c r="F2576" s="83"/>
      <c r="G2576" s="16"/>
      <c r="H2576" s="159"/>
      <c r="I2576" s="177" t="str">
        <f t="shared" si="166"/>
        <v/>
      </c>
      <c r="J2576" s="42"/>
      <c r="K2576" s="141"/>
      <c r="L2576" s="162">
        <f>IF(Tabela1[[#This Row],[Cena za enoto]]=1,Tabela1[[#This Row],[Količina]],0)</f>
        <v>0</v>
      </c>
      <c r="M2576" s="139">
        <f>Tabela1[[#This Row],[Cena za enoto]]</f>
        <v>0</v>
      </c>
      <c r="N2576" s="139">
        <f t="shared" si="167"/>
        <v>0</v>
      </c>
    </row>
    <row r="2577" spans="1:14" s="143" customFormat="1">
      <c r="A2577" s="139">
        <v>2571</v>
      </c>
      <c r="B2577" s="98"/>
      <c r="C2577" s="132" t="str">
        <f>IF(H2577&lt;&gt;"",COUNTA($H$12:H2577),"")</f>
        <v/>
      </c>
      <c r="D2577" s="15"/>
      <c r="E2577" s="131" t="s">
        <v>1856</v>
      </c>
      <c r="F2577" s="83"/>
      <c r="G2577" s="16"/>
      <c r="H2577" s="159"/>
      <c r="I2577" s="177" t="str">
        <f t="shared" si="166"/>
        <v/>
      </c>
      <c r="J2577" s="42"/>
      <c r="K2577" s="141"/>
      <c r="L2577" s="162">
        <f>IF(Tabela1[[#This Row],[Cena za enoto]]=1,Tabela1[[#This Row],[Količina]],0)</f>
        <v>0</v>
      </c>
      <c r="M2577" s="139">
        <f>Tabela1[[#This Row],[Cena za enoto]]</f>
        <v>0</v>
      </c>
      <c r="N2577" s="139">
        <f t="shared" si="167"/>
        <v>0</v>
      </c>
    </row>
    <row r="2578" spans="1:14" s="143" customFormat="1" ht="22.5">
      <c r="A2578" s="139">
        <v>2572</v>
      </c>
      <c r="B2578" s="98"/>
      <c r="C2578" s="132" t="str">
        <f>IF(H2578&lt;&gt;"",COUNTA($H$12:H2578),"")</f>
        <v/>
      </c>
      <c r="D2578" s="15"/>
      <c r="E2578" s="131" t="s">
        <v>1842</v>
      </c>
      <c r="F2578" s="83"/>
      <c r="G2578" s="16"/>
      <c r="H2578" s="159"/>
      <c r="I2578" s="177" t="str">
        <f t="shared" si="166"/>
        <v/>
      </c>
      <c r="J2578" s="42"/>
      <c r="K2578" s="141"/>
      <c r="L2578" s="162">
        <f>IF(Tabela1[[#This Row],[Cena za enoto]]=1,Tabela1[[#This Row],[Količina]],0)</f>
        <v>0</v>
      </c>
      <c r="M2578" s="139">
        <f>Tabela1[[#This Row],[Cena za enoto]]</f>
        <v>0</v>
      </c>
      <c r="N2578" s="139">
        <f t="shared" si="167"/>
        <v>0</v>
      </c>
    </row>
    <row r="2579" spans="1:14" s="143" customFormat="1">
      <c r="A2579" s="139">
        <v>2573</v>
      </c>
      <c r="B2579" s="98"/>
      <c r="C2579" s="132" t="str">
        <f>IF(H2579&lt;&gt;"",COUNTA($H$12:H2579),"")</f>
        <v/>
      </c>
      <c r="D2579" s="15"/>
      <c r="E2579" s="131" t="s">
        <v>1861</v>
      </c>
      <c r="F2579" s="83"/>
      <c r="G2579" s="16"/>
      <c r="H2579" s="159"/>
      <c r="I2579" s="177" t="str">
        <f t="shared" si="166"/>
        <v/>
      </c>
      <c r="J2579" s="42"/>
      <c r="K2579" s="141"/>
      <c r="L2579" s="162">
        <f>IF(Tabela1[[#This Row],[Cena za enoto]]=1,Tabela1[[#This Row],[Količina]],0)</f>
        <v>0</v>
      </c>
      <c r="M2579" s="139">
        <f>Tabela1[[#This Row],[Cena za enoto]]</f>
        <v>0</v>
      </c>
      <c r="N2579" s="139">
        <f t="shared" si="167"/>
        <v>0</v>
      </c>
    </row>
    <row r="2580" spans="1:14" s="143" customFormat="1">
      <c r="A2580" s="139">
        <v>2574</v>
      </c>
      <c r="B2580" s="98"/>
      <c r="C2580" s="132">
        <f>IF(H2580&lt;&gt;"",COUNTA($H$12:H2580),"")</f>
        <v>1287</v>
      </c>
      <c r="D2580" s="15"/>
      <c r="E2580" s="131" t="s">
        <v>1862</v>
      </c>
      <c r="F2580" s="83" t="s">
        <v>5</v>
      </c>
      <c r="G2580" s="16">
        <v>1</v>
      </c>
      <c r="H2580" s="169">
        <v>0</v>
      </c>
      <c r="I2580" s="177">
        <f t="shared" si="166"/>
        <v>0</v>
      </c>
      <c r="J2580" s="42"/>
      <c r="K2580" s="141">
        <f>Tabela1[[#This Row],[Količina]]-Tabela1[[#This Row],[Cena skupaj]]</f>
        <v>1</v>
      </c>
      <c r="L2580" s="162">
        <f>IF(Tabela1[[#This Row],[Cena za enoto]]=1,Tabela1[[#This Row],[Količina]],0)</f>
        <v>0</v>
      </c>
      <c r="M2580" s="139">
        <f>Tabela1[[#This Row],[Cena za enoto]]</f>
        <v>0</v>
      </c>
      <c r="N2580" s="139">
        <f t="shared" si="167"/>
        <v>0</v>
      </c>
    </row>
    <row r="2581" spans="1:14" s="143" customFormat="1">
      <c r="A2581" s="139">
        <v>2575</v>
      </c>
      <c r="B2581" s="98"/>
      <c r="C2581" s="132" t="str">
        <f>IF(H2581&lt;&gt;"",COUNTA($H$12:H2581),"")</f>
        <v/>
      </c>
      <c r="D2581" s="15"/>
      <c r="E2581" s="131" t="s">
        <v>1839</v>
      </c>
      <c r="F2581" s="83"/>
      <c r="G2581" s="16"/>
      <c r="H2581" s="159"/>
      <c r="I2581" s="177" t="str">
        <f t="shared" si="166"/>
        <v/>
      </c>
      <c r="J2581" s="42"/>
      <c r="K2581" s="141"/>
      <c r="L2581" s="162">
        <f>IF(Tabela1[[#This Row],[Cena za enoto]]=1,Tabela1[[#This Row],[Količina]],0)</f>
        <v>0</v>
      </c>
      <c r="M2581" s="139">
        <f>Tabela1[[#This Row],[Cena za enoto]]</f>
        <v>0</v>
      </c>
      <c r="N2581" s="139">
        <f t="shared" si="167"/>
        <v>0</v>
      </c>
    </row>
    <row r="2582" spans="1:14" s="143" customFormat="1">
      <c r="A2582" s="139">
        <v>2576</v>
      </c>
      <c r="B2582" s="98"/>
      <c r="C2582" s="132" t="str">
        <f>IF(H2582&lt;&gt;"",COUNTA($H$12:H2582),"")</f>
        <v/>
      </c>
      <c r="D2582" s="15"/>
      <c r="E2582" s="131" t="s">
        <v>1872</v>
      </c>
      <c r="F2582" s="83"/>
      <c r="G2582" s="16"/>
      <c r="H2582" s="159"/>
      <c r="I2582" s="177" t="str">
        <f t="shared" si="166"/>
        <v/>
      </c>
      <c r="J2582" s="42"/>
      <c r="K2582" s="141"/>
      <c r="L2582" s="162">
        <f>IF(Tabela1[[#This Row],[Cena za enoto]]=1,Tabela1[[#This Row],[Količina]],0)</f>
        <v>0</v>
      </c>
      <c r="M2582" s="139">
        <f>Tabela1[[#This Row],[Cena za enoto]]</f>
        <v>0</v>
      </c>
      <c r="N2582" s="139">
        <f t="shared" si="167"/>
        <v>0</v>
      </c>
    </row>
    <row r="2583" spans="1:14" s="143" customFormat="1">
      <c r="A2583" s="139">
        <v>2577</v>
      </c>
      <c r="B2583" s="98"/>
      <c r="C2583" s="132" t="str">
        <f>IF(H2583&lt;&gt;"",COUNTA($H$12:H2583),"")</f>
        <v/>
      </c>
      <c r="D2583" s="15"/>
      <c r="E2583" s="131" t="s">
        <v>1669</v>
      </c>
      <c r="F2583" s="83"/>
      <c r="G2583" s="16"/>
      <c r="H2583" s="159"/>
      <c r="I2583" s="177" t="str">
        <f t="shared" si="166"/>
        <v/>
      </c>
      <c r="J2583" s="42"/>
      <c r="K2583" s="141"/>
      <c r="L2583" s="162">
        <f>IF(Tabela1[[#This Row],[Cena za enoto]]=1,Tabela1[[#This Row],[Količina]],0)</f>
        <v>0</v>
      </c>
      <c r="M2583" s="139">
        <f>Tabela1[[#This Row],[Cena za enoto]]</f>
        <v>0</v>
      </c>
      <c r="N2583" s="139">
        <f t="shared" si="167"/>
        <v>0</v>
      </c>
    </row>
    <row r="2584" spans="1:14" s="143" customFormat="1">
      <c r="A2584" s="139">
        <v>2578</v>
      </c>
      <c r="B2584" s="98"/>
      <c r="C2584" s="132" t="str">
        <f>IF(H2584&lt;&gt;"",COUNTA($H$12:H2584),"")</f>
        <v/>
      </c>
      <c r="D2584" s="15"/>
      <c r="E2584" s="131" t="s">
        <v>1867</v>
      </c>
      <c r="F2584" s="83"/>
      <c r="G2584" s="16"/>
      <c r="H2584" s="159"/>
      <c r="I2584" s="177" t="str">
        <f t="shared" si="166"/>
        <v/>
      </c>
      <c r="J2584" s="42"/>
      <c r="K2584" s="141"/>
      <c r="L2584" s="162">
        <f>IF(Tabela1[[#This Row],[Cena za enoto]]=1,Tabela1[[#This Row],[Količina]],0)</f>
        <v>0</v>
      </c>
      <c r="M2584" s="139">
        <f>Tabela1[[#This Row],[Cena za enoto]]</f>
        <v>0</v>
      </c>
      <c r="N2584" s="139">
        <f t="shared" si="167"/>
        <v>0</v>
      </c>
    </row>
    <row r="2585" spans="1:14" s="143" customFormat="1">
      <c r="A2585" s="139">
        <v>2579</v>
      </c>
      <c r="B2585" s="98"/>
      <c r="C2585" s="132">
        <f>IF(H2585&lt;&gt;"",COUNTA($H$12:H2585),"")</f>
        <v>1288</v>
      </c>
      <c r="D2585" s="15"/>
      <c r="E2585" s="131" t="s">
        <v>1868</v>
      </c>
      <c r="F2585" s="83" t="s">
        <v>5</v>
      </c>
      <c r="G2585" s="16">
        <v>1</v>
      </c>
      <c r="H2585" s="169">
        <v>0</v>
      </c>
      <c r="I2585" s="177">
        <f t="shared" si="166"/>
        <v>0</v>
      </c>
      <c r="J2585" s="42"/>
      <c r="K2585" s="141">
        <f>Tabela1[[#This Row],[Količina]]-Tabela1[[#This Row],[Cena skupaj]]</f>
        <v>1</v>
      </c>
      <c r="L2585" s="162">
        <f>IF(Tabela1[[#This Row],[Cena za enoto]]=1,Tabela1[[#This Row],[Količina]],0)</f>
        <v>0</v>
      </c>
      <c r="M2585" s="139">
        <f>Tabela1[[#This Row],[Cena za enoto]]</f>
        <v>0</v>
      </c>
      <c r="N2585" s="139">
        <f t="shared" si="167"/>
        <v>0</v>
      </c>
    </row>
    <row r="2586" spans="1:14" s="143" customFormat="1">
      <c r="A2586" s="139">
        <v>2580</v>
      </c>
      <c r="B2586" s="98"/>
      <c r="C2586" s="132" t="str">
        <f>IF(H2586&lt;&gt;"",COUNTA($H$12:H2586),"")</f>
        <v/>
      </c>
      <c r="D2586" s="15"/>
      <c r="E2586" s="131" t="s">
        <v>1839</v>
      </c>
      <c r="F2586" s="83"/>
      <c r="G2586" s="16"/>
      <c r="H2586" s="159"/>
      <c r="I2586" s="177" t="str">
        <f t="shared" si="166"/>
        <v/>
      </c>
      <c r="J2586" s="42"/>
      <c r="K2586" s="141"/>
      <c r="L2586" s="162">
        <f>IF(Tabela1[[#This Row],[Cena za enoto]]=1,Tabela1[[#This Row],[Količina]],0)</f>
        <v>0</v>
      </c>
      <c r="M2586" s="139">
        <f>Tabela1[[#This Row],[Cena za enoto]]</f>
        <v>0</v>
      </c>
      <c r="N2586" s="139">
        <f t="shared" si="167"/>
        <v>0</v>
      </c>
    </row>
    <row r="2587" spans="1:14" s="143" customFormat="1">
      <c r="A2587" s="139">
        <v>2581</v>
      </c>
      <c r="B2587" s="98"/>
      <c r="C2587" s="132" t="str">
        <f>IF(H2587&lt;&gt;"",COUNTA($H$12:H2587),"")</f>
        <v/>
      </c>
      <c r="D2587" s="15"/>
      <c r="E2587" s="131" t="s">
        <v>1873</v>
      </c>
      <c r="F2587" s="83"/>
      <c r="G2587" s="16"/>
      <c r="H2587" s="159"/>
      <c r="I2587" s="177" t="str">
        <f t="shared" si="166"/>
        <v/>
      </c>
      <c r="J2587" s="42"/>
      <c r="K2587" s="141"/>
      <c r="L2587" s="162">
        <f>IF(Tabela1[[#This Row],[Cena za enoto]]=1,Tabela1[[#This Row],[Količina]],0)</f>
        <v>0</v>
      </c>
      <c r="M2587" s="139">
        <f>Tabela1[[#This Row],[Cena za enoto]]</f>
        <v>0</v>
      </c>
      <c r="N2587" s="139">
        <f t="shared" si="167"/>
        <v>0</v>
      </c>
    </row>
    <row r="2588" spans="1:14" s="143" customFormat="1">
      <c r="A2588" s="139">
        <v>2582</v>
      </c>
      <c r="B2588" s="98"/>
      <c r="C2588" s="132" t="str">
        <f>IF(H2588&lt;&gt;"",COUNTA($H$12:H2588),"")</f>
        <v/>
      </c>
      <c r="D2588" s="15"/>
      <c r="E2588" s="131" t="s">
        <v>1669</v>
      </c>
      <c r="F2588" s="83"/>
      <c r="G2588" s="16"/>
      <c r="H2588" s="159"/>
      <c r="I2588" s="177" t="str">
        <f t="shared" si="166"/>
        <v/>
      </c>
      <c r="J2588" s="42"/>
      <c r="K2588" s="141"/>
      <c r="L2588" s="162">
        <f>IF(Tabela1[[#This Row],[Cena za enoto]]=1,Tabela1[[#This Row],[Količina]],0)</f>
        <v>0</v>
      </c>
      <c r="M2588" s="139">
        <f>Tabela1[[#This Row],[Cena za enoto]]</f>
        <v>0</v>
      </c>
      <c r="N2588" s="139">
        <f t="shared" si="167"/>
        <v>0</v>
      </c>
    </row>
    <row r="2589" spans="1:14" s="143" customFormat="1" ht="45">
      <c r="A2589" s="139">
        <v>2583</v>
      </c>
      <c r="B2589" s="99"/>
      <c r="C2589" s="194" t="str">
        <f>IF(H2589&lt;&gt;"",COUNTA($H$12:H2589),"")</f>
        <v/>
      </c>
      <c r="D2589" s="15" t="s">
        <v>1921</v>
      </c>
      <c r="E2589" s="131" t="s">
        <v>1828</v>
      </c>
      <c r="F2589" s="83"/>
      <c r="G2589" s="16"/>
      <c r="H2589" s="159"/>
      <c r="I2589" s="177" t="str">
        <f t="shared" si="166"/>
        <v/>
      </c>
      <c r="J2589" s="42"/>
      <c r="K2589" s="141"/>
      <c r="L2589" s="162">
        <f>IF(Tabela1[[#This Row],[Cena za enoto]]=1,Tabela1[[#This Row],[Količina]],0)</f>
        <v>0</v>
      </c>
      <c r="M2589" s="139">
        <f>Tabela1[[#This Row],[Cena za enoto]]</f>
        <v>0</v>
      </c>
      <c r="N2589" s="139">
        <f t="shared" si="167"/>
        <v>0</v>
      </c>
    </row>
    <row r="2590" spans="1:14" s="143" customFormat="1" ht="33.75">
      <c r="A2590" s="139">
        <v>2584</v>
      </c>
      <c r="B2590" s="99"/>
      <c r="C2590" s="194" t="str">
        <f>IF(H2590&lt;&gt;"",COUNTA($H$12:H2590),"")</f>
        <v/>
      </c>
      <c r="D2590" s="15"/>
      <c r="E2590" s="131" t="s">
        <v>1846</v>
      </c>
      <c r="F2590" s="83"/>
      <c r="G2590" s="16"/>
      <c r="H2590" s="159"/>
      <c r="I2590" s="177" t="str">
        <f t="shared" si="166"/>
        <v/>
      </c>
      <c r="J2590" s="42"/>
      <c r="K2590" s="141"/>
      <c r="L2590" s="162">
        <f>IF(Tabela1[[#This Row],[Cena za enoto]]=1,Tabela1[[#This Row],[Količina]],0)</f>
        <v>0</v>
      </c>
      <c r="M2590" s="139">
        <f>Tabela1[[#This Row],[Cena za enoto]]</f>
        <v>0</v>
      </c>
      <c r="N2590" s="139">
        <f t="shared" si="167"/>
        <v>0</v>
      </c>
    </row>
    <row r="2591" spans="1:14" s="143" customFormat="1">
      <c r="A2591" s="139">
        <v>2585</v>
      </c>
      <c r="B2591" s="99"/>
      <c r="C2591" s="194" t="str">
        <f>IF(H2591&lt;&gt;"",COUNTA($H$12:H2591),"")</f>
        <v/>
      </c>
      <c r="D2591" s="15"/>
      <c r="E2591" s="131" t="s">
        <v>1847</v>
      </c>
      <c r="F2591" s="83"/>
      <c r="G2591" s="16"/>
      <c r="H2591" s="159"/>
      <c r="I2591" s="177" t="str">
        <f t="shared" si="166"/>
        <v/>
      </c>
      <c r="J2591" s="42"/>
      <c r="K2591" s="141"/>
      <c r="L2591" s="162">
        <f>IF(Tabela1[[#This Row],[Cena za enoto]]=1,Tabela1[[#This Row],[Količina]],0)</f>
        <v>0</v>
      </c>
      <c r="M2591" s="139">
        <f>Tabela1[[#This Row],[Cena za enoto]]</f>
        <v>0</v>
      </c>
      <c r="N2591" s="139">
        <f t="shared" si="167"/>
        <v>0</v>
      </c>
    </row>
    <row r="2592" spans="1:14" s="143" customFormat="1">
      <c r="A2592" s="139">
        <v>2586</v>
      </c>
      <c r="B2592" s="99"/>
      <c r="C2592" s="194" t="str">
        <f>IF(H2592&lt;&gt;"",COUNTA($H$12:H2592),"")</f>
        <v/>
      </c>
      <c r="D2592" s="15"/>
      <c r="E2592" s="131" t="s">
        <v>1848</v>
      </c>
      <c r="F2592" s="83"/>
      <c r="G2592" s="16"/>
      <c r="H2592" s="159"/>
      <c r="I2592" s="177" t="str">
        <f t="shared" si="166"/>
        <v/>
      </c>
      <c r="J2592" s="42"/>
      <c r="K2592" s="141"/>
      <c r="L2592" s="162">
        <f>IF(Tabela1[[#This Row],[Cena za enoto]]=1,Tabela1[[#This Row],[Količina]],0)</f>
        <v>0</v>
      </c>
      <c r="M2592" s="139">
        <f>Tabela1[[#This Row],[Cena za enoto]]</f>
        <v>0</v>
      </c>
      <c r="N2592" s="139">
        <f t="shared" si="167"/>
        <v>0</v>
      </c>
    </row>
    <row r="2593" spans="1:14" s="143" customFormat="1">
      <c r="A2593" s="139">
        <v>2587</v>
      </c>
      <c r="B2593" s="99"/>
      <c r="C2593" s="194" t="str">
        <f>IF(H2593&lt;&gt;"",COUNTA($H$12:H2593),"")</f>
        <v/>
      </c>
      <c r="D2593" s="15"/>
      <c r="E2593" s="131" t="s">
        <v>1864</v>
      </c>
      <c r="F2593" s="83"/>
      <c r="G2593" s="16"/>
      <c r="H2593" s="159"/>
      <c r="I2593" s="177" t="str">
        <f t="shared" si="166"/>
        <v/>
      </c>
      <c r="J2593" s="42"/>
      <c r="K2593" s="141"/>
      <c r="L2593" s="162">
        <f>IF(Tabela1[[#This Row],[Cena za enoto]]=1,Tabela1[[#This Row],[Količina]],0)</f>
        <v>0</v>
      </c>
      <c r="M2593" s="139">
        <f>Tabela1[[#This Row],[Cena za enoto]]</f>
        <v>0</v>
      </c>
      <c r="N2593" s="139">
        <f t="shared" si="167"/>
        <v>0</v>
      </c>
    </row>
    <row r="2594" spans="1:14" s="143" customFormat="1">
      <c r="A2594" s="139">
        <v>2588</v>
      </c>
      <c r="B2594" s="99"/>
      <c r="C2594" s="194" t="str">
        <f>IF(H2594&lt;&gt;"",COUNTA($H$12:H2594),"")</f>
        <v/>
      </c>
      <c r="D2594" s="15"/>
      <c r="E2594" s="131" t="s">
        <v>1874</v>
      </c>
      <c r="F2594" s="83"/>
      <c r="G2594" s="16"/>
      <c r="H2594" s="159"/>
      <c r="I2594" s="177" t="str">
        <f t="shared" si="166"/>
        <v/>
      </c>
      <c r="J2594" s="42"/>
      <c r="K2594" s="141"/>
      <c r="L2594" s="162">
        <f>IF(Tabela1[[#This Row],[Cena za enoto]]=1,Tabela1[[#This Row],[Količina]],0)</f>
        <v>0</v>
      </c>
      <c r="M2594" s="139">
        <f>Tabela1[[#This Row],[Cena za enoto]]</f>
        <v>0</v>
      </c>
      <c r="N2594" s="139">
        <f t="shared" si="167"/>
        <v>0</v>
      </c>
    </row>
    <row r="2595" spans="1:14" s="143" customFormat="1">
      <c r="A2595" s="139">
        <v>2589</v>
      </c>
      <c r="B2595" s="99"/>
      <c r="C2595" s="194" t="str">
        <f>IF(H2595&lt;&gt;"",COUNTA($H$12:H2595),"")</f>
        <v/>
      </c>
      <c r="D2595" s="15"/>
      <c r="E2595" s="131" t="s">
        <v>1875</v>
      </c>
      <c r="F2595" s="83"/>
      <c r="G2595" s="16"/>
      <c r="H2595" s="159"/>
      <c r="I2595" s="177" t="str">
        <f t="shared" si="166"/>
        <v/>
      </c>
      <c r="J2595" s="42"/>
      <c r="K2595" s="141"/>
      <c r="L2595" s="162">
        <f>IF(Tabela1[[#This Row],[Cena za enoto]]=1,Tabela1[[#This Row],[Količina]],0)</f>
        <v>0</v>
      </c>
      <c r="M2595" s="139">
        <f>Tabela1[[#This Row],[Cena za enoto]]</f>
        <v>0</v>
      </c>
      <c r="N2595" s="139">
        <f t="shared" si="167"/>
        <v>0</v>
      </c>
    </row>
    <row r="2596" spans="1:14" s="143" customFormat="1">
      <c r="A2596" s="139">
        <v>2590</v>
      </c>
      <c r="B2596" s="99"/>
      <c r="C2596" s="194" t="str">
        <f>IF(H2596&lt;&gt;"",COUNTA($H$12:H2596),"")</f>
        <v/>
      </c>
      <c r="D2596" s="15"/>
      <c r="E2596" s="131" t="s">
        <v>1876</v>
      </c>
      <c r="F2596" s="83"/>
      <c r="G2596" s="16"/>
      <c r="H2596" s="159"/>
      <c r="I2596" s="177" t="str">
        <f t="shared" si="166"/>
        <v/>
      </c>
      <c r="J2596" s="42"/>
      <c r="K2596" s="141"/>
      <c r="L2596" s="162">
        <f>IF(Tabela1[[#This Row],[Cena za enoto]]=1,Tabela1[[#This Row],[Količina]],0)</f>
        <v>0</v>
      </c>
      <c r="M2596" s="139">
        <f>Tabela1[[#This Row],[Cena za enoto]]</f>
        <v>0</v>
      </c>
      <c r="N2596" s="139">
        <f t="shared" si="167"/>
        <v>0</v>
      </c>
    </row>
    <row r="2597" spans="1:14" s="143" customFormat="1">
      <c r="A2597" s="139">
        <v>2591</v>
      </c>
      <c r="B2597" s="232"/>
      <c r="C2597" s="194" t="str">
        <f>IF(H2597&lt;&gt;"",COUNTA($H$12:H2597),"")</f>
        <v/>
      </c>
      <c r="D2597" s="15"/>
      <c r="E2597" s="131" t="s">
        <v>1838</v>
      </c>
      <c r="F2597" s="83"/>
      <c r="G2597" s="16"/>
      <c r="H2597" s="159"/>
      <c r="I2597" s="177"/>
      <c r="J2597" s="42"/>
      <c r="K2597" s="141">
        <f>Tabela1[[#This Row],[Količina]]-Tabela1[[#This Row],[Cena skupaj]]</f>
        <v>0</v>
      </c>
      <c r="L2597" s="162">
        <f>IF(Tabela1[[#This Row],[Cena za enoto]]=1,Tabela1[[#This Row],[Količina]],0)</f>
        <v>0</v>
      </c>
      <c r="M2597" s="139">
        <f>Tabela1[[#This Row],[Cena za enoto]]</f>
        <v>0</v>
      </c>
      <c r="N2597" s="139">
        <f t="shared" si="167"/>
        <v>0</v>
      </c>
    </row>
    <row r="2598" spans="1:14" s="143" customFormat="1">
      <c r="A2598" s="139">
        <v>2592</v>
      </c>
      <c r="B2598" s="99"/>
      <c r="C2598" s="194" t="str">
        <f>IF(H2598&lt;&gt;"",COUNTA($H$12:H2598),"")</f>
        <v/>
      </c>
      <c r="D2598" s="15"/>
      <c r="E2598" s="131" t="s">
        <v>1877</v>
      </c>
      <c r="F2598" s="83"/>
      <c r="G2598" s="16"/>
      <c r="H2598" s="159"/>
      <c r="I2598" s="177" t="str">
        <f t="shared" ref="I2598:I2634" si="168">IF(ISNUMBER(G2598),ROUND(G2598*H2598,2),"")</f>
        <v/>
      </c>
      <c r="J2598" s="42"/>
      <c r="K2598" s="141"/>
      <c r="L2598" s="162">
        <f>IF(Tabela1[[#This Row],[Cena za enoto]]=1,Tabela1[[#This Row],[Količina]],0)</f>
        <v>0</v>
      </c>
      <c r="M2598" s="139">
        <f>Tabela1[[#This Row],[Cena za enoto]]</f>
        <v>0</v>
      </c>
      <c r="N2598" s="139">
        <f t="shared" si="167"/>
        <v>0</v>
      </c>
    </row>
    <row r="2599" spans="1:14" s="143" customFormat="1">
      <c r="A2599" s="139">
        <v>2593</v>
      </c>
      <c r="B2599" s="99"/>
      <c r="C2599" s="194" t="str">
        <f>IF(H2599&lt;&gt;"",COUNTA($H$12:H2599),"")</f>
        <v/>
      </c>
      <c r="D2599" s="15"/>
      <c r="E2599" s="131" t="s">
        <v>1669</v>
      </c>
      <c r="F2599" s="83"/>
      <c r="G2599" s="16"/>
      <c r="H2599" s="159"/>
      <c r="I2599" s="177" t="str">
        <f t="shared" si="168"/>
        <v/>
      </c>
      <c r="J2599" s="42"/>
      <c r="K2599" s="141"/>
      <c r="L2599" s="162">
        <f>IF(Tabela1[[#This Row],[Cena za enoto]]=1,Tabela1[[#This Row],[Količina]],0)</f>
        <v>0</v>
      </c>
      <c r="M2599" s="139">
        <f>Tabela1[[#This Row],[Cena za enoto]]</f>
        <v>0</v>
      </c>
      <c r="N2599" s="139">
        <f t="shared" si="167"/>
        <v>0</v>
      </c>
    </row>
    <row r="2600" spans="1:14" s="143" customFormat="1">
      <c r="A2600" s="139">
        <v>2594</v>
      </c>
      <c r="B2600" s="99"/>
      <c r="C2600" s="194">
        <f>IF(H2600&lt;&gt;"",COUNTA($H$12:H2600),"")</f>
        <v>1289</v>
      </c>
      <c r="D2600" s="15"/>
      <c r="E2600" s="131" t="s">
        <v>1878</v>
      </c>
      <c r="F2600" s="83" t="s">
        <v>5</v>
      </c>
      <c r="G2600" s="16">
        <v>1</v>
      </c>
      <c r="H2600" s="169">
        <v>0</v>
      </c>
      <c r="I2600" s="177">
        <f t="shared" si="168"/>
        <v>0</v>
      </c>
      <c r="J2600" s="42"/>
      <c r="K2600" s="141">
        <f>Tabela1[[#This Row],[Količina]]-Tabela1[[#This Row],[Cena skupaj]]</f>
        <v>1</v>
      </c>
      <c r="L2600" s="162">
        <f>IF(Tabela1[[#This Row],[Cena za enoto]]=1,Tabela1[[#This Row],[Količina]],0)</f>
        <v>0</v>
      </c>
      <c r="M2600" s="139">
        <f>Tabela1[[#This Row],[Cena za enoto]]</f>
        <v>0</v>
      </c>
      <c r="N2600" s="139">
        <f t="shared" si="167"/>
        <v>0</v>
      </c>
    </row>
    <row r="2601" spans="1:14" s="143" customFormat="1">
      <c r="A2601" s="139">
        <v>2595</v>
      </c>
      <c r="B2601" s="98"/>
      <c r="C2601" s="132" t="str">
        <f>IF(H2601&lt;&gt;"",COUNTA($H$12:H2601),"")</f>
        <v/>
      </c>
      <c r="D2601" s="15" t="s">
        <v>1922</v>
      </c>
      <c r="E2601" s="131" t="s">
        <v>1879</v>
      </c>
      <c r="F2601" s="83"/>
      <c r="G2601" s="16"/>
      <c r="H2601" s="159"/>
      <c r="I2601" s="177" t="str">
        <f t="shared" si="168"/>
        <v/>
      </c>
      <c r="J2601" s="42"/>
      <c r="K2601" s="141"/>
      <c r="L2601" s="162">
        <f>IF(Tabela1[[#This Row],[Cena za enoto]]=1,Tabela1[[#This Row],[Količina]],0)</f>
        <v>0</v>
      </c>
      <c r="M2601" s="139">
        <f>Tabela1[[#This Row],[Cena za enoto]]</f>
        <v>0</v>
      </c>
      <c r="N2601" s="139">
        <f t="shared" si="167"/>
        <v>0</v>
      </c>
    </row>
    <row r="2602" spans="1:14" s="143" customFormat="1">
      <c r="A2602" s="139">
        <v>2596</v>
      </c>
      <c r="B2602" s="98"/>
      <c r="C2602" s="132" t="str">
        <f>IF(H2602&lt;&gt;"",COUNTA($H$12:H2602),"")</f>
        <v/>
      </c>
      <c r="D2602" s="15"/>
      <c r="E2602" s="131" t="s">
        <v>1880</v>
      </c>
      <c r="F2602" s="83"/>
      <c r="G2602" s="16"/>
      <c r="H2602" s="159"/>
      <c r="I2602" s="177" t="str">
        <f t="shared" si="168"/>
        <v/>
      </c>
      <c r="J2602" s="42"/>
      <c r="K2602" s="141"/>
      <c r="L2602" s="162">
        <f>IF(Tabela1[[#This Row],[Cena za enoto]]=1,Tabela1[[#This Row],[Količina]],0)</f>
        <v>0</v>
      </c>
      <c r="M2602" s="139">
        <f>Tabela1[[#This Row],[Cena za enoto]]</f>
        <v>0</v>
      </c>
      <c r="N2602" s="139">
        <f t="shared" si="167"/>
        <v>0</v>
      </c>
    </row>
    <row r="2603" spans="1:14" s="143" customFormat="1">
      <c r="A2603" s="139">
        <v>2597</v>
      </c>
      <c r="B2603" s="98"/>
      <c r="C2603" s="132" t="str">
        <f>IF(H2603&lt;&gt;"",COUNTA($H$12:H2603),"")</f>
        <v/>
      </c>
      <c r="D2603" s="15"/>
      <c r="E2603" s="131" t="s">
        <v>1881</v>
      </c>
      <c r="F2603" s="83"/>
      <c r="G2603" s="16"/>
      <c r="H2603" s="159"/>
      <c r="I2603" s="177" t="str">
        <f t="shared" si="168"/>
        <v/>
      </c>
      <c r="J2603" s="42"/>
      <c r="K2603" s="141"/>
      <c r="L2603" s="162">
        <f>IF(Tabela1[[#This Row],[Cena za enoto]]=1,Tabela1[[#This Row],[Količina]],0)</f>
        <v>0</v>
      </c>
      <c r="M2603" s="139">
        <f>Tabela1[[#This Row],[Cena za enoto]]</f>
        <v>0</v>
      </c>
      <c r="N2603" s="139">
        <f t="shared" si="167"/>
        <v>0</v>
      </c>
    </row>
    <row r="2604" spans="1:14" s="143" customFormat="1">
      <c r="A2604" s="139">
        <v>2598</v>
      </c>
      <c r="B2604" s="98"/>
      <c r="C2604" s="132" t="str">
        <f>IF(H2604&lt;&gt;"",COUNTA($H$12:H2604),"")</f>
        <v/>
      </c>
      <c r="D2604" s="15"/>
      <c r="E2604" s="131" t="s">
        <v>1882</v>
      </c>
      <c r="F2604" s="83"/>
      <c r="G2604" s="16"/>
      <c r="H2604" s="159"/>
      <c r="I2604" s="177" t="str">
        <f t="shared" si="168"/>
        <v/>
      </c>
      <c r="J2604" s="42"/>
      <c r="K2604" s="141"/>
      <c r="L2604" s="162">
        <f>IF(Tabela1[[#This Row],[Cena za enoto]]=1,Tabela1[[#This Row],[Količina]],0)</f>
        <v>0</v>
      </c>
      <c r="M2604" s="139">
        <f>Tabela1[[#This Row],[Cena za enoto]]</f>
        <v>0</v>
      </c>
      <c r="N2604" s="139">
        <f t="shared" si="167"/>
        <v>0</v>
      </c>
    </row>
    <row r="2605" spans="1:14" s="143" customFormat="1">
      <c r="A2605" s="139">
        <v>2599</v>
      </c>
      <c r="B2605" s="98"/>
      <c r="C2605" s="132" t="str">
        <f>IF(H2605&lt;&gt;"",COUNTA($H$12:H2605),"")</f>
        <v/>
      </c>
      <c r="D2605" s="15"/>
      <c r="E2605" s="131" t="s">
        <v>1883</v>
      </c>
      <c r="F2605" s="83"/>
      <c r="G2605" s="16"/>
      <c r="H2605" s="159"/>
      <c r="I2605" s="177" t="str">
        <f t="shared" si="168"/>
        <v/>
      </c>
      <c r="J2605" s="42"/>
      <c r="K2605" s="141"/>
      <c r="L2605" s="162">
        <f>IF(Tabela1[[#This Row],[Cena za enoto]]=1,Tabela1[[#This Row],[Količina]],0)</f>
        <v>0</v>
      </c>
      <c r="M2605" s="139">
        <f>Tabela1[[#This Row],[Cena za enoto]]</f>
        <v>0</v>
      </c>
      <c r="N2605" s="139">
        <f t="shared" si="167"/>
        <v>0</v>
      </c>
    </row>
    <row r="2606" spans="1:14" s="143" customFormat="1">
      <c r="A2606" s="139">
        <v>2600</v>
      </c>
      <c r="B2606" s="98"/>
      <c r="C2606" s="132" t="str">
        <f>IF(H2606&lt;&gt;"",COUNTA($H$12:H2606),"")</f>
        <v/>
      </c>
      <c r="D2606" s="15"/>
      <c r="E2606" s="131" t="s">
        <v>1884</v>
      </c>
      <c r="F2606" s="83"/>
      <c r="G2606" s="16"/>
      <c r="H2606" s="159"/>
      <c r="I2606" s="177" t="str">
        <f t="shared" si="168"/>
        <v/>
      </c>
      <c r="J2606" s="42"/>
      <c r="K2606" s="141"/>
      <c r="L2606" s="162">
        <f>IF(Tabela1[[#This Row],[Cena za enoto]]=1,Tabela1[[#This Row],[Količina]],0)</f>
        <v>0</v>
      </c>
      <c r="M2606" s="139">
        <f>Tabela1[[#This Row],[Cena za enoto]]</f>
        <v>0</v>
      </c>
      <c r="N2606" s="139">
        <f t="shared" si="167"/>
        <v>0</v>
      </c>
    </row>
    <row r="2607" spans="1:14" s="143" customFormat="1">
      <c r="A2607" s="139">
        <v>2601</v>
      </c>
      <c r="B2607" s="98"/>
      <c r="C2607" s="132" t="str">
        <f>IF(H2607&lt;&gt;"",COUNTA($H$12:H2607),"")</f>
        <v/>
      </c>
      <c r="D2607" s="15"/>
      <c r="E2607" s="131" t="s">
        <v>1885</v>
      </c>
      <c r="F2607" s="83"/>
      <c r="G2607" s="16"/>
      <c r="H2607" s="159"/>
      <c r="I2607" s="177" t="str">
        <f t="shared" si="168"/>
        <v/>
      </c>
      <c r="J2607" s="42"/>
      <c r="K2607" s="141"/>
      <c r="L2607" s="162">
        <f>IF(Tabela1[[#This Row],[Cena za enoto]]=1,Tabela1[[#This Row],[Količina]],0)</f>
        <v>0</v>
      </c>
      <c r="M2607" s="139">
        <f>Tabela1[[#This Row],[Cena za enoto]]</f>
        <v>0</v>
      </c>
      <c r="N2607" s="139">
        <f t="shared" si="167"/>
        <v>0</v>
      </c>
    </row>
    <row r="2608" spans="1:14" s="143" customFormat="1">
      <c r="A2608" s="139">
        <v>2602</v>
      </c>
      <c r="B2608" s="98"/>
      <c r="C2608" s="132" t="str">
        <f>IF(H2608&lt;&gt;"",COUNTA($H$12:H2608),"")</f>
        <v/>
      </c>
      <c r="D2608" s="15"/>
      <c r="E2608" s="131" t="s">
        <v>1886</v>
      </c>
      <c r="F2608" s="83"/>
      <c r="G2608" s="16"/>
      <c r="H2608" s="159"/>
      <c r="I2608" s="177" t="str">
        <f t="shared" si="168"/>
        <v/>
      </c>
      <c r="J2608" s="42"/>
      <c r="K2608" s="141"/>
      <c r="L2608" s="162">
        <f>IF(Tabela1[[#This Row],[Cena za enoto]]=1,Tabela1[[#This Row],[Količina]],0)</f>
        <v>0</v>
      </c>
      <c r="M2608" s="139">
        <f>Tabela1[[#This Row],[Cena za enoto]]</f>
        <v>0</v>
      </c>
      <c r="N2608" s="139">
        <f t="shared" si="167"/>
        <v>0</v>
      </c>
    </row>
    <row r="2609" spans="1:14" s="143" customFormat="1">
      <c r="A2609" s="139">
        <v>2603</v>
      </c>
      <c r="B2609" s="98"/>
      <c r="C2609" s="132">
        <f>IF(H2609&lt;&gt;"",COUNTA($H$12:H2609),"")</f>
        <v>1290</v>
      </c>
      <c r="D2609" s="15"/>
      <c r="E2609" s="131" t="s">
        <v>1887</v>
      </c>
      <c r="F2609" s="83" t="s">
        <v>5</v>
      </c>
      <c r="G2609" s="16">
        <v>7</v>
      </c>
      <c r="H2609" s="169">
        <v>0</v>
      </c>
      <c r="I2609" s="177">
        <f t="shared" si="168"/>
        <v>0</v>
      </c>
      <c r="J2609" s="42"/>
      <c r="K2609" s="141">
        <f>Tabela1[[#This Row],[Količina]]-Tabela1[[#This Row],[Cena skupaj]]</f>
        <v>7</v>
      </c>
      <c r="L2609" s="162">
        <f>IF(Tabela1[[#This Row],[Cena za enoto]]=1,Tabela1[[#This Row],[Količina]],0)</f>
        <v>0</v>
      </c>
      <c r="M2609" s="139">
        <f>Tabela1[[#This Row],[Cena za enoto]]</f>
        <v>0</v>
      </c>
      <c r="N2609" s="139">
        <f t="shared" si="167"/>
        <v>0</v>
      </c>
    </row>
    <row r="2610" spans="1:14" s="143" customFormat="1">
      <c r="A2610" s="139">
        <v>2604</v>
      </c>
      <c r="B2610" s="99"/>
      <c r="C2610" s="194" t="str">
        <f>IF(H2610&lt;&gt;"",COUNTA($H$12:H2610),"")</f>
        <v/>
      </c>
      <c r="D2610" s="15" t="s">
        <v>1923</v>
      </c>
      <c r="E2610" s="131" t="s">
        <v>1888</v>
      </c>
      <c r="F2610" s="83"/>
      <c r="G2610" s="16"/>
      <c r="H2610" s="159"/>
      <c r="I2610" s="177" t="str">
        <f t="shared" si="168"/>
        <v/>
      </c>
      <c r="J2610" s="42"/>
      <c r="K2610" s="141"/>
      <c r="L2610" s="162">
        <f>IF(Tabela1[[#This Row],[Cena za enoto]]=1,Tabela1[[#This Row],[Količina]],0)</f>
        <v>0</v>
      </c>
      <c r="M2610" s="139">
        <f>Tabela1[[#This Row],[Cena za enoto]]</f>
        <v>0</v>
      </c>
      <c r="N2610" s="139">
        <f t="shared" si="167"/>
        <v>0</v>
      </c>
    </row>
    <row r="2611" spans="1:14" s="143" customFormat="1">
      <c r="A2611" s="139">
        <v>2605</v>
      </c>
      <c r="B2611" s="99"/>
      <c r="C2611" s="194" t="str">
        <f>IF(H2611&lt;&gt;"",COUNTA($H$12:H2611),"")</f>
        <v/>
      </c>
      <c r="D2611" s="15"/>
      <c r="E2611" s="131" t="s">
        <v>1889</v>
      </c>
      <c r="F2611" s="83"/>
      <c r="G2611" s="16"/>
      <c r="H2611" s="159"/>
      <c r="I2611" s="177" t="str">
        <f t="shared" si="168"/>
        <v/>
      </c>
      <c r="J2611" s="42"/>
      <c r="K2611" s="141"/>
      <c r="L2611" s="162">
        <f>IF(Tabela1[[#This Row],[Cena za enoto]]=1,Tabela1[[#This Row],[Količina]],0)</f>
        <v>0</v>
      </c>
      <c r="M2611" s="139">
        <f>Tabela1[[#This Row],[Cena za enoto]]</f>
        <v>0</v>
      </c>
      <c r="N2611" s="139">
        <f t="shared" si="167"/>
        <v>0</v>
      </c>
    </row>
    <row r="2612" spans="1:14" s="143" customFormat="1">
      <c r="A2612" s="139">
        <v>2606</v>
      </c>
      <c r="B2612" s="99"/>
      <c r="C2612" s="194" t="str">
        <f>IF(H2612&lt;&gt;"",COUNTA($H$12:H2612),"")</f>
        <v/>
      </c>
      <c r="D2612" s="15"/>
      <c r="E2612" s="131" t="s">
        <v>1890</v>
      </c>
      <c r="F2612" s="83"/>
      <c r="G2612" s="16"/>
      <c r="H2612" s="159"/>
      <c r="I2612" s="177" t="str">
        <f t="shared" si="168"/>
        <v/>
      </c>
      <c r="J2612" s="42"/>
      <c r="K2612" s="141"/>
      <c r="L2612" s="162">
        <f>IF(Tabela1[[#This Row],[Cena za enoto]]=1,Tabela1[[#This Row],[Količina]],0)</f>
        <v>0</v>
      </c>
      <c r="M2612" s="139">
        <f>Tabela1[[#This Row],[Cena za enoto]]</f>
        <v>0</v>
      </c>
      <c r="N2612" s="139">
        <f t="shared" si="167"/>
        <v>0</v>
      </c>
    </row>
    <row r="2613" spans="1:14" s="143" customFormat="1">
      <c r="A2613" s="139">
        <v>2607</v>
      </c>
      <c r="B2613" s="99"/>
      <c r="C2613" s="194" t="str">
        <f>IF(H2613&lt;&gt;"",COUNTA($H$12:H2613),"")</f>
        <v/>
      </c>
      <c r="D2613" s="15"/>
      <c r="E2613" s="131" t="s">
        <v>1891</v>
      </c>
      <c r="F2613" s="83"/>
      <c r="G2613" s="16"/>
      <c r="H2613" s="159"/>
      <c r="I2613" s="177" t="str">
        <f t="shared" si="168"/>
        <v/>
      </c>
      <c r="J2613" s="42"/>
      <c r="K2613" s="141"/>
      <c r="L2613" s="162">
        <f>IF(Tabela1[[#This Row],[Cena za enoto]]=1,Tabela1[[#This Row],[Količina]],0)</f>
        <v>0</v>
      </c>
      <c r="M2613" s="139">
        <f>Tabela1[[#This Row],[Cena za enoto]]</f>
        <v>0</v>
      </c>
      <c r="N2613" s="139">
        <f t="shared" si="167"/>
        <v>0</v>
      </c>
    </row>
    <row r="2614" spans="1:14" s="143" customFormat="1">
      <c r="A2614" s="139">
        <v>2608</v>
      </c>
      <c r="B2614" s="99"/>
      <c r="C2614" s="194" t="str">
        <f>IF(H2614&lt;&gt;"",COUNTA($H$12:H2614),"")</f>
        <v/>
      </c>
      <c r="D2614" s="15"/>
      <c r="E2614" s="131" t="s">
        <v>1892</v>
      </c>
      <c r="F2614" s="83"/>
      <c r="G2614" s="16"/>
      <c r="H2614" s="159"/>
      <c r="I2614" s="177" t="str">
        <f t="shared" si="168"/>
        <v/>
      </c>
      <c r="J2614" s="42"/>
      <c r="K2614" s="141"/>
      <c r="L2614" s="162">
        <f>IF(Tabela1[[#This Row],[Cena za enoto]]=1,Tabela1[[#This Row],[Količina]],0)</f>
        <v>0</v>
      </c>
      <c r="M2614" s="139">
        <f>Tabela1[[#This Row],[Cena za enoto]]</f>
        <v>0</v>
      </c>
      <c r="N2614" s="139">
        <f t="shared" si="167"/>
        <v>0</v>
      </c>
    </row>
    <row r="2615" spans="1:14" s="143" customFormat="1">
      <c r="A2615" s="139">
        <v>2609</v>
      </c>
      <c r="B2615" s="99"/>
      <c r="C2615" s="194" t="str">
        <f>IF(H2615&lt;&gt;"",COUNTA($H$12:H2615),"")</f>
        <v/>
      </c>
      <c r="D2615" s="15"/>
      <c r="E2615" s="131" t="s">
        <v>1893</v>
      </c>
      <c r="F2615" s="83"/>
      <c r="G2615" s="16"/>
      <c r="H2615" s="159"/>
      <c r="I2615" s="177" t="str">
        <f t="shared" si="168"/>
        <v/>
      </c>
      <c r="J2615" s="42"/>
      <c r="K2615" s="141"/>
      <c r="L2615" s="162">
        <f>IF(Tabela1[[#This Row],[Cena za enoto]]=1,Tabela1[[#This Row],[Količina]],0)</f>
        <v>0</v>
      </c>
      <c r="M2615" s="139">
        <f>Tabela1[[#This Row],[Cena za enoto]]</f>
        <v>0</v>
      </c>
      <c r="N2615" s="139">
        <f t="shared" si="167"/>
        <v>0</v>
      </c>
    </row>
    <row r="2616" spans="1:14" s="143" customFormat="1">
      <c r="A2616" s="139">
        <v>2610</v>
      </c>
      <c r="B2616" s="99"/>
      <c r="C2616" s="194" t="str">
        <f>IF(H2616&lt;&gt;"",COUNTA($H$12:H2616),"")</f>
        <v/>
      </c>
      <c r="D2616" s="15"/>
      <c r="E2616" s="131" t="s">
        <v>1894</v>
      </c>
      <c r="F2616" s="83"/>
      <c r="G2616" s="16"/>
      <c r="H2616" s="159"/>
      <c r="I2616" s="177" t="str">
        <f t="shared" si="168"/>
        <v/>
      </c>
      <c r="J2616" s="42"/>
      <c r="K2616" s="141"/>
      <c r="L2616" s="162">
        <f>IF(Tabela1[[#This Row],[Cena za enoto]]=1,Tabela1[[#This Row],[Količina]],0)</f>
        <v>0</v>
      </c>
      <c r="M2616" s="139">
        <f>Tabela1[[#This Row],[Cena za enoto]]</f>
        <v>0</v>
      </c>
      <c r="N2616" s="139">
        <f t="shared" si="167"/>
        <v>0</v>
      </c>
    </row>
    <row r="2617" spans="1:14" s="143" customFormat="1">
      <c r="A2617" s="139">
        <v>2611</v>
      </c>
      <c r="B2617" s="99"/>
      <c r="C2617" s="194">
        <f>IF(H2617&lt;&gt;"",COUNTA($H$12:H2617),"")</f>
        <v>1291</v>
      </c>
      <c r="D2617" s="15"/>
      <c r="E2617" s="131" t="s">
        <v>1895</v>
      </c>
      <c r="F2617" s="83" t="s">
        <v>5</v>
      </c>
      <c r="G2617" s="16">
        <v>6</v>
      </c>
      <c r="H2617" s="169">
        <v>0</v>
      </c>
      <c r="I2617" s="177">
        <f t="shared" si="168"/>
        <v>0</v>
      </c>
      <c r="J2617" s="42"/>
      <c r="K2617" s="141">
        <f>Tabela1[[#This Row],[Količina]]-Tabela1[[#This Row],[Cena skupaj]]</f>
        <v>6</v>
      </c>
      <c r="L2617" s="162">
        <f>IF(Tabela1[[#This Row],[Cena za enoto]]=1,Tabela1[[#This Row],[Količina]],0)</f>
        <v>0</v>
      </c>
      <c r="M2617" s="139">
        <f>Tabela1[[#This Row],[Cena za enoto]]</f>
        <v>0</v>
      </c>
      <c r="N2617" s="139">
        <f t="shared" si="167"/>
        <v>0</v>
      </c>
    </row>
    <row r="2618" spans="1:14" s="143" customFormat="1">
      <c r="A2618" s="139">
        <v>2612</v>
      </c>
      <c r="B2618" s="98"/>
      <c r="C2618" s="132" t="str">
        <f>IF(H2618&lt;&gt;"",COUNTA($H$12:H2618),"")</f>
        <v/>
      </c>
      <c r="D2618" s="15" t="s">
        <v>3265</v>
      </c>
      <c r="E2618" s="131" t="s">
        <v>1896</v>
      </c>
      <c r="F2618" s="83"/>
      <c r="G2618" s="16"/>
      <c r="H2618" s="159"/>
      <c r="I2618" s="177" t="str">
        <f t="shared" si="168"/>
        <v/>
      </c>
      <c r="J2618" s="42"/>
      <c r="K2618" s="141"/>
      <c r="L2618" s="162">
        <f>IF(Tabela1[[#This Row],[Cena za enoto]]=1,Tabela1[[#This Row],[Količina]],0)</f>
        <v>0</v>
      </c>
      <c r="M2618" s="139">
        <f>Tabela1[[#This Row],[Cena za enoto]]</f>
        <v>0</v>
      </c>
      <c r="N2618" s="139">
        <f t="shared" si="167"/>
        <v>0</v>
      </c>
    </row>
    <row r="2619" spans="1:14" s="143" customFormat="1">
      <c r="A2619" s="139">
        <v>2613</v>
      </c>
      <c r="B2619" s="107"/>
      <c r="C2619" s="132" t="str">
        <f>IF(H2619&lt;&gt;"",COUNTA($H$12:H2619),"")</f>
        <v/>
      </c>
      <c r="D2619" s="15"/>
      <c r="E2619" s="131" t="s">
        <v>1884</v>
      </c>
      <c r="F2619" s="83"/>
      <c r="G2619" s="16"/>
      <c r="H2619" s="159"/>
      <c r="I2619" s="177" t="str">
        <f t="shared" si="168"/>
        <v/>
      </c>
      <c r="J2619" s="42"/>
      <c r="K2619" s="141"/>
      <c r="L2619" s="162">
        <f>IF(Tabela1[[#This Row],[Cena za enoto]]=1,Tabela1[[#This Row],[Količina]],0)</f>
        <v>0</v>
      </c>
      <c r="M2619" s="139">
        <f>Tabela1[[#This Row],[Cena za enoto]]</f>
        <v>0</v>
      </c>
      <c r="N2619" s="139">
        <f t="shared" si="167"/>
        <v>0</v>
      </c>
    </row>
    <row r="2620" spans="1:14" s="143" customFormat="1">
      <c r="A2620" s="139">
        <v>2614</v>
      </c>
      <c r="B2620" s="98"/>
      <c r="C2620" s="132" t="str">
        <f>IF(H2620&lt;&gt;"",COUNTA($H$12:H2620),"")</f>
        <v/>
      </c>
      <c r="D2620" s="15"/>
      <c r="E2620" s="131" t="s">
        <v>1885</v>
      </c>
      <c r="F2620" s="83"/>
      <c r="G2620" s="16"/>
      <c r="H2620" s="159"/>
      <c r="I2620" s="177" t="str">
        <f t="shared" si="168"/>
        <v/>
      </c>
      <c r="J2620" s="42"/>
      <c r="K2620" s="141"/>
      <c r="L2620" s="162">
        <f>IF(Tabela1[[#This Row],[Cena za enoto]]=1,Tabela1[[#This Row],[Količina]],0)</f>
        <v>0</v>
      </c>
      <c r="M2620" s="139">
        <f>Tabela1[[#This Row],[Cena za enoto]]</f>
        <v>0</v>
      </c>
      <c r="N2620" s="139">
        <f t="shared" si="167"/>
        <v>0</v>
      </c>
    </row>
    <row r="2621" spans="1:14" s="143" customFormat="1">
      <c r="A2621" s="139">
        <v>2615</v>
      </c>
      <c r="B2621" s="98"/>
      <c r="C2621" s="132" t="str">
        <f>IF(H2621&lt;&gt;"",COUNTA($H$12:H2621),"")</f>
        <v/>
      </c>
      <c r="D2621" s="15"/>
      <c r="E2621" s="131" t="s">
        <v>1886</v>
      </c>
      <c r="F2621" s="83"/>
      <c r="G2621" s="16"/>
      <c r="H2621" s="159"/>
      <c r="I2621" s="177" t="str">
        <f t="shared" si="168"/>
        <v/>
      </c>
      <c r="J2621" s="42"/>
      <c r="K2621" s="141"/>
      <c r="L2621" s="162">
        <f>IF(Tabela1[[#This Row],[Cena za enoto]]=1,Tabela1[[#This Row],[Količina]],0)</f>
        <v>0</v>
      </c>
      <c r="M2621" s="139">
        <f>Tabela1[[#This Row],[Cena za enoto]]</f>
        <v>0</v>
      </c>
      <c r="N2621" s="139">
        <f t="shared" si="167"/>
        <v>0</v>
      </c>
    </row>
    <row r="2622" spans="1:14" s="143" customFormat="1">
      <c r="A2622" s="139">
        <v>2616</v>
      </c>
      <c r="B2622" s="98"/>
      <c r="C2622" s="132">
        <f>IF(H2622&lt;&gt;"",COUNTA($H$12:H2622),"")</f>
        <v>1292</v>
      </c>
      <c r="D2622" s="15"/>
      <c r="E2622" s="131" t="s">
        <v>1887</v>
      </c>
      <c r="F2622" s="83" t="s">
        <v>5</v>
      </c>
      <c r="G2622" s="16">
        <v>8</v>
      </c>
      <c r="H2622" s="169">
        <v>0</v>
      </c>
      <c r="I2622" s="177">
        <f t="shared" si="168"/>
        <v>0</v>
      </c>
      <c r="J2622" s="42"/>
      <c r="K2622" s="141">
        <f>Tabela1[[#This Row],[Količina]]-Tabela1[[#This Row],[Cena skupaj]]</f>
        <v>8</v>
      </c>
      <c r="L2622" s="162">
        <f>IF(Tabela1[[#This Row],[Cena za enoto]]=1,Tabela1[[#This Row],[Količina]],0)</f>
        <v>0</v>
      </c>
      <c r="M2622" s="139">
        <f>Tabela1[[#This Row],[Cena za enoto]]</f>
        <v>0</v>
      </c>
      <c r="N2622" s="139">
        <f t="shared" si="167"/>
        <v>0</v>
      </c>
    </row>
    <row r="2623" spans="1:14" ht="67.5">
      <c r="A2623" s="139">
        <v>2617</v>
      </c>
      <c r="B2623" s="98"/>
      <c r="C2623" s="132">
        <f>IF(H2623&lt;&gt;"",COUNTA($H$12:H2623),"")</f>
        <v>1293</v>
      </c>
      <c r="D2623" s="15" t="s">
        <v>1924</v>
      </c>
      <c r="E2623" s="131" t="s">
        <v>1897</v>
      </c>
      <c r="F2623" s="83" t="s">
        <v>5</v>
      </c>
      <c r="G2623" s="16">
        <v>1</v>
      </c>
      <c r="H2623" s="169">
        <v>0</v>
      </c>
      <c r="I2623" s="177">
        <f t="shared" si="168"/>
        <v>0</v>
      </c>
      <c r="K2623" s="141">
        <f>Tabela1[[#This Row],[Količina]]-Tabela1[[#This Row],[Cena skupaj]]</f>
        <v>1</v>
      </c>
      <c r="L2623" s="162">
        <f>IF(Tabela1[[#This Row],[Cena za enoto]]=1,Tabela1[[#This Row],[Količina]],0)</f>
        <v>0</v>
      </c>
      <c r="M2623" s="139">
        <f>Tabela1[[#This Row],[Cena za enoto]]</f>
        <v>0</v>
      </c>
      <c r="N2623" s="139">
        <f t="shared" si="167"/>
        <v>0</v>
      </c>
    </row>
    <row r="2624" spans="1:14" s="143" customFormat="1" ht="90">
      <c r="A2624" s="139">
        <v>2618</v>
      </c>
      <c r="B2624" s="98"/>
      <c r="C2624" s="132" t="str">
        <f>IF(H2624&lt;&gt;"",COUNTA($H$12:H2624),"")</f>
        <v/>
      </c>
      <c r="D2624" s="15" t="s">
        <v>1925</v>
      </c>
      <c r="E2624" s="131" t="s">
        <v>1898</v>
      </c>
      <c r="F2624" s="83"/>
      <c r="G2624" s="16"/>
      <c r="H2624" s="159"/>
      <c r="I2624" s="177" t="str">
        <f t="shared" si="168"/>
        <v/>
      </c>
      <c r="J2624" s="42"/>
      <c r="K2624" s="141"/>
      <c r="L2624" s="162">
        <f>IF(Tabela1[[#This Row],[Cena za enoto]]=1,Tabela1[[#This Row],[Količina]],0)</f>
        <v>0</v>
      </c>
      <c r="M2624" s="139">
        <f>Tabela1[[#This Row],[Cena za enoto]]</f>
        <v>0</v>
      </c>
      <c r="N2624" s="139">
        <f t="shared" si="167"/>
        <v>0</v>
      </c>
    </row>
    <row r="2625" spans="1:14" s="143" customFormat="1">
      <c r="A2625" s="139">
        <v>2619</v>
      </c>
      <c r="B2625" s="98"/>
      <c r="C2625" s="132">
        <f>IF(H2625&lt;&gt;"",COUNTA($H$12:H2625),"")</f>
        <v>1294</v>
      </c>
      <c r="D2625" s="15"/>
      <c r="E2625" s="131" t="s">
        <v>1899</v>
      </c>
      <c r="F2625" s="83" t="s">
        <v>14</v>
      </c>
      <c r="G2625" s="16">
        <v>116</v>
      </c>
      <c r="H2625" s="169">
        <v>0</v>
      </c>
      <c r="I2625" s="177">
        <f t="shared" si="168"/>
        <v>0</v>
      </c>
      <c r="J2625" s="42"/>
      <c r="K2625" s="141">
        <f>Tabela1[[#This Row],[Količina]]-Tabela1[[#This Row],[Cena skupaj]]</f>
        <v>116</v>
      </c>
      <c r="L2625" s="162">
        <f>IF(Tabela1[[#This Row],[Cena za enoto]]=1,Tabela1[[#This Row],[Količina]],0)</f>
        <v>0</v>
      </c>
      <c r="M2625" s="139">
        <f>Tabela1[[#This Row],[Cena za enoto]]</f>
        <v>0</v>
      </c>
      <c r="N2625" s="139">
        <f t="shared" si="167"/>
        <v>0</v>
      </c>
    </row>
    <row r="2626" spans="1:14" s="143" customFormat="1">
      <c r="A2626" s="139">
        <v>2620</v>
      </c>
      <c r="B2626" s="98"/>
      <c r="C2626" s="132">
        <f>IF(H2626&lt;&gt;"",COUNTA($H$12:H2626),"")</f>
        <v>1295</v>
      </c>
      <c r="D2626" s="15"/>
      <c r="E2626" s="131" t="s">
        <v>1900</v>
      </c>
      <c r="F2626" s="83" t="s">
        <v>14</v>
      </c>
      <c r="G2626" s="16">
        <v>83</v>
      </c>
      <c r="H2626" s="169">
        <v>0</v>
      </c>
      <c r="I2626" s="177">
        <f t="shared" si="168"/>
        <v>0</v>
      </c>
      <c r="J2626" s="42"/>
      <c r="K2626" s="141">
        <f>Tabela1[[#This Row],[Količina]]-Tabela1[[#This Row],[Cena skupaj]]</f>
        <v>83</v>
      </c>
      <c r="L2626" s="162">
        <f>IF(Tabela1[[#This Row],[Cena za enoto]]=1,Tabela1[[#This Row],[Količina]],0)</f>
        <v>0</v>
      </c>
      <c r="M2626" s="139">
        <f>Tabela1[[#This Row],[Cena za enoto]]</f>
        <v>0</v>
      </c>
      <c r="N2626" s="139">
        <f t="shared" si="167"/>
        <v>0</v>
      </c>
    </row>
    <row r="2627" spans="1:14" s="143" customFormat="1">
      <c r="A2627" s="139">
        <v>2621</v>
      </c>
      <c r="B2627" s="98"/>
      <c r="C2627" s="132">
        <f>IF(H2627&lt;&gt;"",COUNTA($H$12:H2627),"")</f>
        <v>1296</v>
      </c>
      <c r="D2627" s="15"/>
      <c r="E2627" s="131" t="s">
        <v>1901</v>
      </c>
      <c r="F2627" s="83" t="s">
        <v>14</v>
      </c>
      <c r="G2627" s="16">
        <v>73</v>
      </c>
      <c r="H2627" s="169">
        <v>0</v>
      </c>
      <c r="I2627" s="177">
        <f t="shared" si="168"/>
        <v>0</v>
      </c>
      <c r="J2627" s="42"/>
      <c r="K2627" s="141">
        <f>Tabela1[[#This Row],[Količina]]-Tabela1[[#This Row],[Cena skupaj]]</f>
        <v>73</v>
      </c>
      <c r="L2627" s="162">
        <f>IF(Tabela1[[#This Row],[Cena za enoto]]=1,Tabela1[[#This Row],[Količina]],0)</f>
        <v>0</v>
      </c>
      <c r="M2627" s="139">
        <f>Tabela1[[#This Row],[Cena za enoto]]</f>
        <v>0</v>
      </c>
      <c r="N2627" s="139">
        <f t="shared" si="167"/>
        <v>0</v>
      </c>
    </row>
    <row r="2628" spans="1:14" s="143" customFormat="1">
      <c r="A2628" s="139">
        <v>2622</v>
      </c>
      <c r="B2628" s="98"/>
      <c r="C2628" s="132">
        <f>IF(H2628&lt;&gt;"",COUNTA($H$12:H2628),"")</f>
        <v>1297</v>
      </c>
      <c r="D2628" s="15"/>
      <c r="E2628" s="131" t="s">
        <v>1902</v>
      </c>
      <c r="F2628" s="83" t="s">
        <v>14</v>
      </c>
      <c r="G2628" s="16">
        <v>40</v>
      </c>
      <c r="H2628" s="169">
        <v>0</v>
      </c>
      <c r="I2628" s="177">
        <f t="shared" si="168"/>
        <v>0</v>
      </c>
      <c r="J2628" s="42"/>
      <c r="K2628" s="141">
        <f>Tabela1[[#This Row],[Količina]]-Tabela1[[#This Row],[Cena skupaj]]</f>
        <v>40</v>
      </c>
      <c r="L2628" s="162">
        <f>IF(Tabela1[[#This Row],[Cena za enoto]]=1,Tabela1[[#This Row],[Količina]],0)</f>
        <v>0</v>
      </c>
      <c r="M2628" s="139">
        <f>Tabela1[[#This Row],[Cena za enoto]]</f>
        <v>0</v>
      </c>
      <c r="N2628" s="139">
        <f t="shared" si="167"/>
        <v>0</v>
      </c>
    </row>
    <row r="2629" spans="1:14" s="143" customFormat="1">
      <c r="A2629" s="139">
        <v>2623</v>
      </c>
      <c r="B2629" s="98"/>
      <c r="C2629" s="132" t="str">
        <f>IF(H2629&lt;&gt;"",COUNTA($H$12:H2629),"")</f>
        <v/>
      </c>
      <c r="D2629" s="15"/>
      <c r="E2629" s="131" t="s">
        <v>1903</v>
      </c>
      <c r="F2629" s="83"/>
      <c r="G2629" s="16"/>
      <c r="H2629" s="159"/>
      <c r="I2629" s="177" t="str">
        <f t="shared" si="168"/>
        <v/>
      </c>
      <c r="J2629" s="42"/>
      <c r="K2629" s="141"/>
      <c r="L2629" s="162">
        <f>IF(Tabela1[[#This Row],[Cena za enoto]]=1,Tabela1[[#This Row],[Količina]],0)</f>
        <v>0</v>
      </c>
      <c r="M2629" s="139">
        <f>Tabela1[[#This Row],[Cena za enoto]]</f>
        <v>0</v>
      </c>
      <c r="N2629" s="139">
        <f t="shared" si="167"/>
        <v>0</v>
      </c>
    </row>
    <row r="2630" spans="1:14" s="143" customFormat="1">
      <c r="A2630" s="139">
        <v>2624</v>
      </c>
      <c r="B2630" s="98"/>
      <c r="C2630" s="132" t="str">
        <f>IF(H2630&lt;&gt;"",COUNTA($H$12:H2630),"")</f>
        <v/>
      </c>
      <c r="D2630" s="15"/>
      <c r="E2630" s="131" t="s">
        <v>1669</v>
      </c>
      <c r="F2630" s="83"/>
      <c r="G2630" s="16"/>
      <c r="H2630" s="159"/>
      <c r="I2630" s="177" t="str">
        <f t="shared" si="168"/>
        <v/>
      </c>
      <c r="J2630" s="42"/>
      <c r="K2630" s="141"/>
      <c r="L2630" s="162">
        <f>IF(Tabela1[[#This Row],[Cena za enoto]]=1,Tabela1[[#This Row],[Količina]],0)</f>
        <v>0</v>
      </c>
      <c r="M2630" s="139">
        <f>Tabela1[[#This Row],[Cena za enoto]]</f>
        <v>0</v>
      </c>
      <c r="N2630" s="139">
        <f t="shared" si="167"/>
        <v>0</v>
      </c>
    </row>
    <row r="2631" spans="1:14" ht="22.5">
      <c r="A2631" s="139">
        <v>2625</v>
      </c>
      <c r="B2631" s="98"/>
      <c r="C2631" s="132">
        <f>IF(H2631&lt;&gt;"",COUNTA($H$12:H2631),"")</f>
        <v>1298</v>
      </c>
      <c r="D2631" s="15" t="s">
        <v>1926</v>
      </c>
      <c r="E2631" s="131" t="s">
        <v>1904</v>
      </c>
      <c r="F2631" s="83" t="s">
        <v>6</v>
      </c>
      <c r="G2631" s="16">
        <v>6</v>
      </c>
      <c r="H2631" s="169">
        <v>0</v>
      </c>
      <c r="I2631" s="177">
        <f t="shared" si="168"/>
        <v>0</v>
      </c>
      <c r="K2631" s="141">
        <f>Tabela1[[#This Row],[Količina]]-Tabela1[[#This Row],[Cena skupaj]]</f>
        <v>6</v>
      </c>
      <c r="L2631" s="162">
        <f>IF(Tabela1[[#This Row],[Cena za enoto]]=1,Tabela1[[#This Row],[Količina]],0)</f>
        <v>0</v>
      </c>
      <c r="M2631" s="139">
        <f>Tabela1[[#This Row],[Cena za enoto]]</f>
        <v>0</v>
      </c>
      <c r="N2631" s="139">
        <f t="shared" si="167"/>
        <v>0</v>
      </c>
    </row>
    <row r="2632" spans="1:14" s="143" customFormat="1" ht="22.5">
      <c r="A2632" s="139">
        <v>2626</v>
      </c>
      <c r="B2632" s="98"/>
      <c r="C2632" s="132" t="str">
        <f>IF(H2632&lt;&gt;"",COUNTA($H$12:H2632),"")</f>
        <v/>
      </c>
      <c r="D2632" s="15" t="s">
        <v>1927</v>
      </c>
      <c r="E2632" s="131" t="s">
        <v>1905</v>
      </c>
      <c r="F2632" s="83"/>
      <c r="G2632" s="16"/>
      <c r="H2632" s="159"/>
      <c r="I2632" s="177" t="str">
        <f t="shared" si="168"/>
        <v/>
      </c>
      <c r="J2632" s="42"/>
      <c r="K2632" s="141"/>
      <c r="L2632" s="162">
        <f>IF(Tabela1[[#This Row],[Cena za enoto]]=1,Tabela1[[#This Row],[Količina]],0)</f>
        <v>0</v>
      </c>
      <c r="M2632" s="139">
        <f>Tabela1[[#This Row],[Cena za enoto]]</f>
        <v>0</v>
      </c>
      <c r="N2632" s="139">
        <f t="shared" si="167"/>
        <v>0</v>
      </c>
    </row>
    <row r="2633" spans="1:14" s="143" customFormat="1">
      <c r="A2633" s="139">
        <v>2627</v>
      </c>
      <c r="B2633" s="98"/>
      <c r="C2633" s="132">
        <f>IF(H2633&lt;&gt;"",COUNTA($H$12:H2633),"")</f>
        <v>1299</v>
      </c>
      <c r="D2633" s="15"/>
      <c r="E2633" s="131" t="s">
        <v>1906</v>
      </c>
      <c r="F2633" s="83" t="s">
        <v>14</v>
      </c>
      <c r="G2633" s="16">
        <v>58</v>
      </c>
      <c r="H2633" s="169">
        <v>0</v>
      </c>
      <c r="I2633" s="177">
        <f t="shared" si="168"/>
        <v>0</v>
      </c>
      <c r="J2633" s="42"/>
      <c r="K2633" s="141">
        <f>Tabela1[[#This Row],[Količina]]-Tabela1[[#This Row],[Cena skupaj]]</f>
        <v>58</v>
      </c>
      <c r="L2633" s="162">
        <f>IF(Tabela1[[#This Row],[Cena za enoto]]=1,Tabela1[[#This Row],[Količina]],0)</f>
        <v>0</v>
      </c>
      <c r="M2633" s="139">
        <f>Tabela1[[#This Row],[Cena za enoto]]</f>
        <v>0</v>
      </c>
      <c r="N2633" s="139">
        <f t="shared" si="167"/>
        <v>0</v>
      </c>
    </row>
    <row r="2634" spans="1:14" s="143" customFormat="1" ht="45">
      <c r="A2634" s="139">
        <v>2628</v>
      </c>
      <c r="B2634" s="98"/>
      <c r="C2634" s="132" t="str">
        <f>IF(H2634&lt;&gt;"",COUNTA($H$12:H2634),"")</f>
        <v/>
      </c>
      <c r="D2634" s="15" t="s">
        <v>1928</v>
      </c>
      <c r="E2634" s="131" t="s">
        <v>1907</v>
      </c>
      <c r="F2634" s="83"/>
      <c r="G2634" s="16"/>
      <c r="H2634" s="159"/>
      <c r="I2634" s="177" t="str">
        <f t="shared" si="168"/>
        <v/>
      </c>
      <c r="J2634" s="42"/>
      <c r="K2634" s="141"/>
      <c r="L2634" s="162">
        <f>IF(Tabela1[[#This Row],[Cena za enoto]]=1,Tabela1[[#This Row],[Količina]],0)</f>
        <v>0</v>
      </c>
      <c r="M2634" s="139">
        <f>Tabela1[[#This Row],[Cena za enoto]]</f>
        <v>0</v>
      </c>
      <c r="N2634" s="139">
        <f t="shared" si="167"/>
        <v>0</v>
      </c>
    </row>
    <row r="2635" spans="1:14" s="143" customFormat="1">
      <c r="A2635" s="139">
        <v>2629</v>
      </c>
      <c r="B2635" s="98"/>
      <c r="C2635" s="132" t="str">
        <f>IF(H2635&lt;&gt;"",COUNTA($H$12:H2635),"")</f>
        <v/>
      </c>
      <c r="D2635" s="15"/>
      <c r="E2635" s="131" t="s">
        <v>1908</v>
      </c>
      <c r="F2635" s="83"/>
      <c r="G2635" s="16"/>
      <c r="H2635" s="159"/>
      <c r="I2635" s="177"/>
      <c r="J2635" s="42"/>
      <c r="K2635" s="141">
        <f>Tabela1[[#This Row],[Količina]]-Tabela1[[#This Row],[Cena skupaj]]</f>
        <v>0</v>
      </c>
      <c r="L2635" s="162">
        <f>IF(Tabela1[[#This Row],[Cena za enoto]]=1,Tabela1[[#This Row],[Količina]],0)</f>
        <v>0</v>
      </c>
      <c r="M2635" s="139">
        <f>Tabela1[[#This Row],[Cena za enoto]]</f>
        <v>0</v>
      </c>
      <c r="N2635" s="139">
        <f t="shared" si="167"/>
        <v>0</v>
      </c>
    </row>
    <row r="2636" spans="1:14" s="143" customFormat="1">
      <c r="A2636" s="139">
        <v>2630</v>
      </c>
      <c r="B2636" s="98"/>
      <c r="C2636" s="132" t="str">
        <f>IF(H2636&lt;&gt;"",COUNTA($H$12:H2636),"")</f>
        <v/>
      </c>
      <c r="D2636" s="15"/>
      <c r="E2636" s="131" t="s">
        <v>1909</v>
      </c>
      <c r="F2636" s="83"/>
      <c r="G2636" s="16"/>
      <c r="H2636" s="159"/>
      <c r="I2636" s="177" t="str">
        <f>IF(ISNUMBER(G2636),ROUND(G2636*H2636,2),"")</f>
        <v/>
      </c>
      <c r="J2636" s="42"/>
      <c r="K2636" s="141"/>
      <c r="L2636" s="162">
        <f>IF(Tabela1[[#This Row],[Cena za enoto]]=1,Tabela1[[#This Row],[Količina]],0)</f>
        <v>0</v>
      </c>
      <c r="M2636" s="139">
        <f>Tabela1[[#This Row],[Cena za enoto]]</f>
        <v>0</v>
      </c>
      <c r="N2636" s="139">
        <f t="shared" si="167"/>
        <v>0</v>
      </c>
    </row>
    <row r="2637" spans="1:14" s="143" customFormat="1">
      <c r="A2637" s="139">
        <v>2631</v>
      </c>
      <c r="B2637" s="98"/>
      <c r="C2637" s="132">
        <f>IF(H2637&lt;&gt;"",COUNTA($H$12:H2637),"")</f>
        <v>1300</v>
      </c>
      <c r="D2637" s="15"/>
      <c r="E2637" s="131" t="s">
        <v>1669</v>
      </c>
      <c r="F2637" s="83" t="s">
        <v>14</v>
      </c>
      <c r="G2637" s="16">
        <v>18</v>
      </c>
      <c r="H2637" s="169">
        <v>0</v>
      </c>
      <c r="I2637" s="177">
        <f>IF(ISNUMBER(G2637),ROUND(G2637*H2637,2),"")</f>
        <v>0</v>
      </c>
      <c r="J2637" s="42"/>
      <c r="K2637" s="141">
        <f>Tabela1[[#This Row],[Količina]]-Tabela1[[#This Row],[Cena skupaj]]</f>
        <v>18</v>
      </c>
      <c r="L2637" s="162">
        <f>IF(Tabela1[[#This Row],[Cena za enoto]]=1,Tabela1[[#This Row],[Količina]],0)</f>
        <v>0</v>
      </c>
      <c r="M2637" s="139">
        <f>Tabela1[[#This Row],[Cena za enoto]]</f>
        <v>0</v>
      </c>
      <c r="N2637" s="139">
        <f t="shared" si="167"/>
        <v>0</v>
      </c>
    </row>
    <row r="2638" spans="1:14" s="143" customFormat="1" ht="22.5">
      <c r="A2638" s="139">
        <v>2632</v>
      </c>
      <c r="B2638" s="98"/>
      <c r="C2638" s="132" t="str">
        <f>IF(H2638&lt;&gt;"",COUNTA($H$12:H2638),"")</f>
        <v/>
      </c>
      <c r="D2638" s="15" t="s">
        <v>1929</v>
      </c>
      <c r="E2638" s="131" t="s">
        <v>1910</v>
      </c>
      <c r="F2638" s="83"/>
      <c r="G2638" s="16"/>
      <c r="H2638" s="159"/>
      <c r="I2638" s="177" t="str">
        <f>IF(ISNUMBER(G2638),ROUND(G2638*H2638,2),"")</f>
        <v/>
      </c>
      <c r="J2638" s="42"/>
      <c r="K2638" s="141"/>
      <c r="L2638" s="162">
        <f>IF(Tabela1[[#This Row],[Cena za enoto]]=1,Tabela1[[#This Row],[Količina]],0)</f>
        <v>0</v>
      </c>
      <c r="M2638" s="139">
        <f>Tabela1[[#This Row],[Cena za enoto]]</f>
        <v>0</v>
      </c>
      <c r="N2638" s="139">
        <f t="shared" ref="N2638:N2701" si="169">L2638*M2638</f>
        <v>0</v>
      </c>
    </row>
    <row r="2639" spans="1:14" s="143" customFormat="1">
      <c r="A2639" s="139">
        <v>2633</v>
      </c>
      <c r="B2639" s="98"/>
      <c r="C2639" s="132" t="str">
        <f>IF(H2639&lt;&gt;"",COUNTA($H$12:H2639),"")</f>
        <v/>
      </c>
      <c r="D2639" s="15"/>
      <c r="E2639" s="131" t="s">
        <v>1911</v>
      </c>
      <c r="F2639" s="83"/>
      <c r="G2639" s="16"/>
      <c r="H2639" s="159"/>
      <c r="I2639" s="177" t="str">
        <f>IF(ISNUMBER(G2639),ROUND(G2639*H2639,2),"")</f>
        <v/>
      </c>
      <c r="J2639" s="42"/>
      <c r="K2639" s="141"/>
      <c r="L2639" s="162">
        <f>IF(Tabela1[[#This Row],[Cena za enoto]]=1,Tabela1[[#This Row],[Količina]],0)</f>
        <v>0</v>
      </c>
      <c r="M2639" s="139">
        <f>Tabela1[[#This Row],[Cena za enoto]]</f>
        <v>0</v>
      </c>
      <c r="N2639" s="139">
        <f t="shared" si="169"/>
        <v>0</v>
      </c>
    </row>
    <row r="2640" spans="1:14" s="143" customFormat="1">
      <c r="A2640" s="139">
        <v>2634</v>
      </c>
      <c r="B2640" s="98"/>
      <c r="C2640" s="132" t="str">
        <f>IF(H2640&lt;&gt;"",COUNTA($H$12:H2640),"")</f>
        <v/>
      </c>
      <c r="D2640" s="15"/>
      <c r="E2640" s="131" t="s">
        <v>1912</v>
      </c>
      <c r="F2640" s="83"/>
      <c r="G2640" s="16"/>
      <c r="H2640" s="159"/>
      <c r="I2640" s="177"/>
      <c r="J2640" s="42"/>
      <c r="K2640" s="141">
        <f>Tabela1[[#This Row],[Količina]]-Tabela1[[#This Row],[Cena skupaj]]</f>
        <v>0</v>
      </c>
      <c r="L2640" s="162">
        <f>IF(Tabela1[[#This Row],[Cena za enoto]]=1,Tabela1[[#This Row],[Količina]],0)</f>
        <v>0</v>
      </c>
      <c r="M2640" s="139">
        <f>Tabela1[[#This Row],[Cena za enoto]]</f>
        <v>0</v>
      </c>
      <c r="N2640" s="139">
        <f t="shared" si="169"/>
        <v>0</v>
      </c>
    </row>
    <row r="2641" spans="1:14" s="143" customFormat="1">
      <c r="A2641" s="139">
        <v>2635</v>
      </c>
      <c r="B2641" s="98"/>
      <c r="C2641" s="132" t="str">
        <f>IF(H2641&lt;&gt;"",COUNTA($H$12:H2641),"")</f>
        <v/>
      </c>
      <c r="D2641" s="15"/>
      <c r="E2641" s="131" t="s">
        <v>1913</v>
      </c>
      <c r="F2641" s="83"/>
      <c r="G2641" s="16"/>
      <c r="H2641" s="159"/>
      <c r="I2641" s="177" t="str">
        <f>IF(ISNUMBER(G2641),ROUND(G2641*H2641,2),"")</f>
        <v/>
      </c>
      <c r="J2641" s="42"/>
      <c r="K2641" s="141"/>
      <c r="L2641" s="162">
        <f>IF(Tabela1[[#This Row],[Cena za enoto]]=1,Tabela1[[#This Row],[Količina]],0)</f>
        <v>0</v>
      </c>
      <c r="M2641" s="139">
        <f>Tabela1[[#This Row],[Cena za enoto]]</f>
        <v>0</v>
      </c>
      <c r="N2641" s="139">
        <f t="shared" si="169"/>
        <v>0</v>
      </c>
    </row>
    <row r="2642" spans="1:14" s="143" customFormat="1">
      <c r="A2642" s="139">
        <v>2636</v>
      </c>
      <c r="B2642" s="98"/>
      <c r="C2642" s="132">
        <f>IF(H2642&lt;&gt;"",COUNTA($H$12:H2642),"")</f>
        <v>1301</v>
      </c>
      <c r="D2642" s="15"/>
      <c r="E2642" s="131" t="s">
        <v>1669</v>
      </c>
      <c r="F2642" s="83" t="s">
        <v>5</v>
      </c>
      <c r="G2642" s="16">
        <v>2</v>
      </c>
      <c r="H2642" s="169">
        <v>0</v>
      </c>
      <c r="I2642" s="177">
        <f>IF(ISNUMBER(G2642),ROUND(G2642*H2642,2),"")</f>
        <v>0</v>
      </c>
      <c r="J2642" s="42"/>
      <c r="K2642" s="141">
        <f>Tabela1[[#This Row],[Količina]]-Tabela1[[#This Row],[Cena skupaj]]</f>
        <v>2</v>
      </c>
      <c r="L2642" s="162">
        <f>IF(Tabela1[[#This Row],[Cena za enoto]]=1,Tabela1[[#This Row],[Količina]],0)</f>
        <v>0</v>
      </c>
      <c r="M2642" s="139">
        <f>Tabela1[[#This Row],[Cena za enoto]]</f>
        <v>0</v>
      </c>
      <c r="N2642" s="139">
        <f t="shared" si="169"/>
        <v>0</v>
      </c>
    </row>
    <row r="2643" spans="1:14" ht="22.5">
      <c r="A2643" s="139">
        <v>2637</v>
      </c>
      <c r="B2643" s="98"/>
      <c r="C2643" s="132">
        <f>IF(H2643&lt;&gt;"",COUNTA($H$12:H2643),"")</f>
        <v>1302</v>
      </c>
      <c r="D2643" s="15" t="s">
        <v>1930</v>
      </c>
      <c r="E2643" s="131" t="s">
        <v>1806</v>
      </c>
      <c r="F2643" s="83" t="s">
        <v>11</v>
      </c>
      <c r="G2643" s="16">
        <v>18</v>
      </c>
      <c r="H2643" s="169">
        <v>0</v>
      </c>
      <c r="I2643" s="177">
        <f>IF(ISNUMBER(G2643),ROUND(G2643*H2643,2),"")</f>
        <v>0</v>
      </c>
      <c r="K2643" s="141">
        <f>Tabela1[[#This Row],[Količina]]-Tabela1[[#This Row],[Cena skupaj]]</f>
        <v>18</v>
      </c>
      <c r="L2643" s="162">
        <f>IF(Tabela1[[#This Row],[Cena za enoto]]=1,Tabela1[[#This Row],[Količina]],0)</f>
        <v>0</v>
      </c>
      <c r="M2643" s="139">
        <f>Tabela1[[#This Row],[Cena za enoto]]</f>
        <v>0</v>
      </c>
      <c r="N2643" s="139">
        <f t="shared" si="169"/>
        <v>0</v>
      </c>
    </row>
    <row r="2644" spans="1:14" ht="22.5">
      <c r="A2644" s="139">
        <v>2638</v>
      </c>
      <c r="B2644" s="98"/>
      <c r="C2644" s="132">
        <f>IF(H2644&lt;&gt;"",COUNTA($H$12:H2644),"")</f>
        <v>1303</v>
      </c>
      <c r="D2644" s="15" t="s">
        <v>1931</v>
      </c>
      <c r="E2644" s="131" t="s">
        <v>1914</v>
      </c>
      <c r="F2644" s="83" t="s">
        <v>11</v>
      </c>
      <c r="G2644" s="16">
        <v>3</v>
      </c>
      <c r="H2644" s="169">
        <v>0</v>
      </c>
      <c r="I2644" s="177">
        <f>IF(ISNUMBER(G2644),ROUND(G2644*H2644,2),"")</f>
        <v>0</v>
      </c>
      <c r="K2644" s="141">
        <f>Tabela1[[#This Row],[Količina]]-Tabela1[[#This Row],[Cena skupaj]]</f>
        <v>3</v>
      </c>
      <c r="L2644" s="162">
        <f>IF(Tabela1[[#This Row],[Cena za enoto]]=1,Tabela1[[#This Row],[Količina]],0)</f>
        <v>0</v>
      </c>
      <c r="M2644" s="139">
        <f>Tabela1[[#This Row],[Cena za enoto]]</f>
        <v>0</v>
      </c>
      <c r="N2644" s="139">
        <f t="shared" si="169"/>
        <v>0</v>
      </c>
    </row>
    <row r="2645" spans="1:14" s="142" customFormat="1" ht="15">
      <c r="A2645" s="139">
        <v>2639</v>
      </c>
      <c r="B2645" s="97">
        <v>2</v>
      </c>
      <c r="C2645" s="186" t="str">
        <f>IF(H2645&lt;&gt;"",COUNTA($H$12:H2645),"")</f>
        <v/>
      </c>
      <c r="D2645" s="13"/>
      <c r="E2645" s="187" t="s">
        <v>1932</v>
      </c>
      <c r="F2645" s="188"/>
      <c r="G2645" s="36"/>
      <c r="H2645" s="157"/>
      <c r="I2645" s="189">
        <f>I2646+I2689</f>
        <v>0</v>
      </c>
      <c r="J2645" s="8"/>
      <c r="K2645" s="141">
        <f>Tabela1[[#This Row],[Količina]]-Tabela1[[#This Row],[Cena skupaj]]</f>
        <v>0</v>
      </c>
      <c r="L2645" s="162">
        <f>IF(Tabela1[[#This Row],[Cena za enoto]]=1,Tabela1[[#This Row],[Količina]],0)</f>
        <v>0</v>
      </c>
      <c r="M2645" s="139">
        <f>Tabela1[[#This Row],[Cena za enoto]]</f>
        <v>0</v>
      </c>
      <c r="N2645" s="139">
        <f t="shared" si="169"/>
        <v>0</v>
      </c>
    </row>
    <row r="2646" spans="1:14">
      <c r="A2646" s="139">
        <v>2640</v>
      </c>
      <c r="B2646" s="93">
        <v>3</v>
      </c>
      <c r="C2646" s="192" t="str">
        <f>IF(H2646&lt;&gt;"",COUNTA($H$12:H2646),"")</f>
        <v/>
      </c>
      <c r="D2646" s="14"/>
      <c r="E2646" s="193" t="s">
        <v>1933</v>
      </c>
      <c r="F2646" s="114"/>
      <c r="G2646" s="37"/>
      <c r="H2646" s="160"/>
      <c r="I2646" s="158">
        <f>SUM(I2647:I2688)</f>
        <v>0</v>
      </c>
      <c r="K2646" s="141">
        <f>Tabela1[[#This Row],[Količina]]-Tabela1[[#This Row],[Cena skupaj]]</f>
        <v>0</v>
      </c>
      <c r="L2646" s="162">
        <f>IF(Tabela1[[#This Row],[Cena za enoto]]=1,Tabela1[[#This Row],[Količina]],0)</f>
        <v>0</v>
      </c>
      <c r="M2646" s="139">
        <f>Tabela1[[#This Row],[Cena za enoto]]</f>
        <v>0</v>
      </c>
      <c r="N2646" s="139">
        <f t="shared" si="169"/>
        <v>0</v>
      </c>
    </row>
    <row r="2647" spans="1:14">
      <c r="A2647" s="139">
        <v>2641</v>
      </c>
      <c r="B2647" s="103">
        <v>4</v>
      </c>
      <c r="C2647" s="207" t="str">
        <f>IF(H2647&lt;&gt;"",COUNTA($H$12:H2647),"")</f>
        <v/>
      </c>
      <c r="D2647" s="84"/>
      <c r="E2647" s="208" t="s">
        <v>3225</v>
      </c>
      <c r="F2647" s="225"/>
      <c r="G2647" s="90"/>
      <c r="H2647" s="168"/>
      <c r="I2647" s="168" t="str">
        <f t="shared" ref="I2647:I2688" si="170">IF(ISNUMBER(G2647),ROUND(G2647*H2647,2),"")</f>
        <v/>
      </c>
      <c r="L2647" s="162">
        <f>IF(Tabela1[[#This Row],[Cena za enoto]]=1,Tabela1[[#This Row],[Količina]],0)</f>
        <v>0</v>
      </c>
      <c r="M2647" s="139">
        <f>Tabela1[[#This Row],[Cena za enoto]]</f>
        <v>0</v>
      </c>
      <c r="N2647" s="139">
        <f t="shared" si="169"/>
        <v>0</v>
      </c>
    </row>
    <row r="2648" spans="1:14" ht="33.75">
      <c r="A2648" s="139">
        <v>2642</v>
      </c>
      <c r="B2648" s="98"/>
      <c r="C2648" s="132">
        <f>IF(H2648&lt;&gt;"",COUNTA($H$12:H2648),"")</f>
        <v>1304</v>
      </c>
      <c r="D2648" s="15">
        <v>1</v>
      </c>
      <c r="E2648" s="131" t="s">
        <v>1934</v>
      </c>
      <c r="F2648" s="83" t="s">
        <v>14</v>
      </c>
      <c r="G2648" s="16">
        <v>4</v>
      </c>
      <c r="H2648" s="169">
        <v>0</v>
      </c>
      <c r="I2648" s="177">
        <f t="shared" si="170"/>
        <v>0</v>
      </c>
      <c r="K2648" s="141">
        <f>Tabela1[[#This Row],[Količina]]-Tabela1[[#This Row],[Cena skupaj]]</f>
        <v>4</v>
      </c>
      <c r="L2648" s="162">
        <f>IF(Tabela1[[#This Row],[Cena za enoto]]=1,Tabela1[[#This Row],[Količina]],0)</f>
        <v>0</v>
      </c>
      <c r="M2648" s="139">
        <f>Tabela1[[#This Row],[Cena za enoto]]</f>
        <v>0</v>
      </c>
      <c r="N2648" s="139">
        <f t="shared" si="169"/>
        <v>0</v>
      </c>
    </row>
    <row r="2649" spans="1:14" ht="22.5">
      <c r="A2649" s="139">
        <v>2643</v>
      </c>
      <c r="B2649" s="98"/>
      <c r="C2649" s="132">
        <f>IF(H2649&lt;&gt;"",COUNTA($H$12:H2649),"")</f>
        <v>1305</v>
      </c>
      <c r="D2649" s="15" t="s">
        <v>261</v>
      </c>
      <c r="E2649" s="131" t="s">
        <v>1935</v>
      </c>
      <c r="F2649" s="83" t="s">
        <v>14</v>
      </c>
      <c r="G2649" s="16">
        <v>4</v>
      </c>
      <c r="H2649" s="169">
        <v>0</v>
      </c>
      <c r="I2649" s="177">
        <f t="shared" si="170"/>
        <v>0</v>
      </c>
      <c r="K2649" s="141">
        <f>Tabela1[[#This Row],[Količina]]-Tabela1[[#This Row],[Cena skupaj]]</f>
        <v>4</v>
      </c>
      <c r="L2649" s="162">
        <f>IF(Tabela1[[#This Row],[Cena za enoto]]=1,Tabela1[[#This Row],[Količina]],0)</f>
        <v>0</v>
      </c>
      <c r="M2649" s="139">
        <f>Tabela1[[#This Row],[Cena za enoto]]</f>
        <v>0</v>
      </c>
      <c r="N2649" s="139">
        <f t="shared" si="169"/>
        <v>0</v>
      </c>
    </row>
    <row r="2650" spans="1:14" s="143" customFormat="1" ht="22.5">
      <c r="A2650" s="139">
        <v>2644</v>
      </c>
      <c r="B2650" s="98"/>
      <c r="C2650" s="132" t="str">
        <f>IF(H2650&lt;&gt;"",COUNTA($H$12:H2650),"")</f>
        <v/>
      </c>
      <c r="D2650" s="15" t="s">
        <v>262</v>
      </c>
      <c r="E2650" s="131" t="s">
        <v>1936</v>
      </c>
      <c r="F2650" s="83"/>
      <c r="G2650" s="16"/>
      <c r="H2650" s="159"/>
      <c r="I2650" s="177" t="str">
        <f t="shared" si="170"/>
        <v/>
      </c>
      <c r="J2650" s="42"/>
      <c r="K2650" s="141"/>
      <c r="L2650" s="162">
        <f>IF(Tabela1[[#This Row],[Cena za enoto]]=1,Tabela1[[#This Row],[Količina]],0)</f>
        <v>0</v>
      </c>
      <c r="M2650" s="139">
        <f>Tabela1[[#This Row],[Cena za enoto]]</f>
        <v>0</v>
      </c>
      <c r="N2650" s="139">
        <f t="shared" si="169"/>
        <v>0</v>
      </c>
    </row>
    <row r="2651" spans="1:14" s="143" customFormat="1">
      <c r="A2651" s="139">
        <v>2645</v>
      </c>
      <c r="B2651" s="98"/>
      <c r="C2651" s="132">
        <f>IF(H2651&lt;&gt;"",COUNTA($H$12:H2651),"")</f>
        <v>1306</v>
      </c>
      <c r="D2651" s="15"/>
      <c r="E2651" s="131" t="s">
        <v>1937</v>
      </c>
      <c r="F2651" s="83" t="s">
        <v>14</v>
      </c>
      <c r="G2651" s="16">
        <v>4</v>
      </c>
      <c r="H2651" s="169">
        <v>0</v>
      </c>
      <c r="I2651" s="177">
        <f t="shared" si="170"/>
        <v>0</v>
      </c>
      <c r="J2651" s="42"/>
      <c r="K2651" s="141">
        <f>Tabela1[[#This Row],[Količina]]-Tabela1[[#This Row],[Cena skupaj]]</f>
        <v>4</v>
      </c>
      <c r="L2651" s="162">
        <f>IF(Tabela1[[#This Row],[Cena za enoto]]=1,Tabela1[[#This Row],[Količina]],0)</f>
        <v>0</v>
      </c>
      <c r="M2651" s="139">
        <f>Tabela1[[#This Row],[Cena za enoto]]</f>
        <v>0</v>
      </c>
      <c r="N2651" s="139">
        <f t="shared" si="169"/>
        <v>0</v>
      </c>
    </row>
    <row r="2652" spans="1:14" ht="22.5">
      <c r="A2652" s="139">
        <v>2646</v>
      </c>
      <c r="B2652" s="98"/>
      <c r="C2652" s="132">
        <f>IF(H2652&lt;&gt;"",COUNTA($H$12:H2652),"")</f>
        <v>1307</v>
      </c>
      <c r="D2652" s="15" t="s">
        <v>263</v>
      </c>
      <c r="E2652" s="131" t="s">
        <v>1938</v>
      </c>
      <c r="F2652" s="83" t="s">
        <v>11</v>
      </c>
      <c r="G2652" s="16">
        <v>2</v>
      </c>
      <c r="H2652" s="169">
        <v>0</v>
      </c>
      <c r="I2652" s="177">
        <f t="shared" si="170"/>
        <v>0</v>
      </c>
      <c r="K2652" s="141">
        <f>Tabela1[[#This Row],[Količina]]-Tabela1[[#This Row],[Cena skupaj]]</f>
        <v>2</v>
      </c>
      <c r="L2652" s="162">
        <f>IF(Tabela1[[#This Row],[Cena za enoto]]=1,Tabela1[[#This Row],[Količina]],0)</f>
        <v>0</v>
      </c>
      <c r="M2652" s="139">
        <f>Tabela1[[#This Row],[Cena za enoto]]</f>
        <v>0</v>
      </c>
      <c r="N2652" s="139">
        <f t="shared" si="169"/>
        <v>0</v>
      </c>
    </row>
    <row r="2653" spans="1:14" s="143" customFormat="1" ht="22.5">
      <c r="A2653" s="139">
        <v>2647</v>
      </c>
      <c r="B2653" s="98"/>
      <c r="C2653" s="132" t="str">
        <f>IF(H2653&lt;&gt;"",COUNTA($H$12:H2653),"")</f>
        <v/>
      </c>
      <c r="D2653" s="15" t="s">
        <v>264</v>
      </c>
      <c r="E2653" s="131" t="s">
        <v>1939</v>
      </c>
      <c r="F2653" s="83"/>
      <c r="G2653" s="16"/>
      <c r="H2653" s="159"/>
      <c r="I2653" s="177" t="str">
        <f t="shared" si="170"/>
        <v/>
      </c>
      <c r="J2653" s="42"/>
      <c r="K2653" s="141"/>
      <c r="L2653" s="162">
        <f>IF(Tabela1[[#This Row],[Cena za enoto]]=1,Tabela1[[#This Row],[Količina]],0)</f>
        <v>0</v>
      </c>
      <c r="M2653" s="139">
        <f>Tabela1[[#This Row],[Cena za enoto]]</f>
        <v>0</v>
      </c>
      <c r="N2653" s="139">
        <f t="shared" si="169"/>
        <v>0</v>
      </c>
    </row>
    <row r="2654" spans="1:14" s="143" customFormat="1">
      <c r="A2654" s="139">
        <v>2648</v>
      </c>
      <c r="B2654" s="98"/>
      <c r="C2654" s="132">
        <f>IF(H2654&lt;&gt;"",COUNTA($H$12:H2654),"")</f>
        <v>1308</v>
      </c>
      <c r="D2654" s="15"/>
      <c r="E2654" s="131" t="s">
        <v>1940</v>
      </c>
      <c r="F2654" s="83" t="s">
        <v>10</v>
      </c>
      <c r="G2654" s="16">
        <v>1</v>
      </c>
      <c r="H2654" s="169">
        <v>0</v>
      </c>
      <c r="I2654" s="177">
        <f t="shared" si="170"/>
        <v>0</v>
      </c>
      <c r="J2654" s="42"/>
      <c r="K2654" s="141">
        <f>Tabela1[[#This Row],[Količina]]-Tabela1[[#This Row],[Cena skupaj]]</f>
        <v>1</v>
      </c>
      <c r="L2654" s="162">
        <f>IF(Tabela1[[#This Row],[Cena za enoto]]=1,Tabela1[[#This Row],[Količina]],0)</f>
        <v>0</v>
      </c>
      <c r="M2654" s="139">
        <f>Tabela1[[#This Row],[Cena za enoto]]</f>
        <v>0</v>
      </c>
      <c r="N2654" s="139">
        <f t="shared" si="169"/>
        <v>0</v>
      </c>
    </row>
    <row r="2655" spans="1:14" ht="22.5">
      <c r="A2655" s="139">
        <v>2649</v>
      </c>
      <c r="B2655" s="98"/>
      <c r="C2655" s="132">
        <f>IF(H2655&lt;&gt;"",COUNTA($H$12:H2655),"")</f>
        <v>1309</v>
      </c>
      <c r="D2655" s="15" t="s">
        <v>265</v>
      </c>
      <c r="E2655" s="131" t="s">
        <v>1941</v>
      </c>
      <c r="F2655" s="83" t="s">
        <v>2207</v>
      </c>
      <c r="G2655" s="16">
        <v>15</v>
      </c>
      <c r="H2655" s="169">
        <v>0</v>
      </c>
      <c r="I2655" s="177">
        <f t="shared" si="170"/>
        <v>0</v>
      </c>
      <c r="K2655" s="141">
        <f>Tabela1[[#This Row],[Količina]]-Tabela1[[#This Row],[Cena skupaj]]</f>
        <v>15</v>
      </c>
      <c r="L2655" s="162">
        <f>IF(Tabela1[[#This Row],[Cena za enoto]]=1,Tabela1[[#This Row],[Količina]],0)</f>
        <v>0</v>
      </c>
      <c r="M2655" s="139">
        <f>Tabela1[[#This Row],[Cena za enoto]]</f>
        <v>0</v>
      </c>
      <c r="N2655" s="139">
        <f t="shared" si="169"/>
        <v>0</v>
      </c>
    </row>
    <row r="2656" spans="1:14" s="143" customFormat="1" ht="33.75">
      <c r="A2656" s="139">
        <v>2650</v>
      </c>
      <c r="B2656" s="98"/>
      <c r="C2656" s="132" t="str">
        <f>IF(H2656&lt;&gt;"",COUNTA($H$12:H2656),"")</f>
        <v/>
      </c>
      <c r="D2656" s="15" t="s">
        <v>266</v>
      </c>
      <c r="E2656" s="131" t="s">
        <v>1942</v>
      </c>
      <c r="F2656" s="83"/>
      <c r="G2656" s="16"/>
      <c r="H2656" s="159"/>
      <c r="I2656" s="177" t="str">
        <f t="shared" si="170"/>
        <v/>
      </c>
      <c r="J2656" s="42"/>
      <c r="K2656" s="141"/>
      <c r="L2656" s="162">
        <f>IF(Tabela1[[#This Row],[Cena za enoto]]=1,Tabela1[[#This Row],[Količina]],0)</f>
        <v>0</v>
      </c>
      <c r="M2656" s="139">
        <f>Tabela1[[#This Row],[Cena za enoto]]</f>
        <v>0</v>
      </c>
      <c r="N2656" s="139">
        <f t="shared" si="169"/>
        <v>0</v>
      </c>
    </row>
    <row r="2657" spans="1:14" s="143" customFormat="1">
      <c r="A2657" s="139">
        <v>2651</v>
      </c>
      <c r="B2657" s="98"/>
      <c r="C2657" s="132" t="str">
        <f>IF(H2657&lt;&gt;"",COUNTA($H$12:H2657),"")</f>
        <v/>
      </c>
      <c r="D2657" s="15"/>
      <c r="E2657" s="131" t="s">
        <v>1943</v>
      </c>
      <c r="F2657" s="83"/>
      <c r="G2657" s="16"/>
      <c r="H2657" s="159"/>
      <c r="I2657" s="177" t="str">
        <f t="shared" si="170"/>
        <v/>
      </c>
      <c r="J2657" s="42"/>
      <c r="K2657" s="141"/>
      <c r="L2657" s="162">
        <f>IF(Tabela1[[#This Row],[Cena za enoto]]=1,Tabela1[[#This Row],[Količina]],0)</f>
        <v>0</v>
      </c>
      <c r="M2657" s="139">
        <f>Tabela1[[#This Row],[Cena za enoto]]</f>
        <v>0</v>
      </c>
      <c r="N2657" s="139">
        <f t="shared" si="169"/>
        <v>0</v>
      </c>
    </row>
    <row r="2658" spans="1:14" s="143" customFormat="1">
      <c r="A2658" s="139">
        <v>2652</v>
      </c>
      <c r="B2658" s="98"/>
      <c r="C2658" s="132">
        <f>IF(H2658&lt;&gt;"",COUNTA($H$12:H2658),"")</f>
        <v>1310</v>
      </c>
      <c r="D2658" s="15"/>
      <c r="E2658" s="131" t="s">
        <v>1944</v>
      </c>
      <c r="F2658" s="83" t="s">
        <v>7</v>
      </c>
      <c r="G2658" s="16">
        <v>16</v>
      </c>
      <c r="H2658" s="169">
        <v>0</v>
      </c>
      <c r="I2658" s="177">
        <f t="shared" si="170"/>
        <v>0</v>
      </c>
      <c r="J2658" s="42"/>
      <c r="K2658" s="141">
        <f>Tabela1[[#This Row],[Količina]]-Tabela1[[#This Row],[Cena skupaj]]</f>
        <v>16</v>
      </c>
      <c r="L2658" s="162">
        <f>IF(Tabela1[[#This Row],[Cena za enoto]]=1,Tabela1[[#This Row],[Količina]],0)</f>
        <v>0</v>
      </c>
      <c r="M2658" s="139">
        <f>Tabela1[[#This Row],[Cena za enoto]]</f>
        <v>0</v>
      </c>
      <c r="N2658" s="139">
        <f t="shared" si="169"/>
        <v>0</v>
      </c>
    </row>
    <row r="2659" spans="1:14" s="143" customFormat="1" ht="33.75">
      <c r="A2659" s="139">
        <v>2653</v>
      </c>
      <c r="B2659" s="98"/>
      <c r="C2659" s="132" t="str">
        <f>IF(H2659&lt;&gt;"",COUNTA($H$12:H2659),"")</f>
        <v/>
      </c>
      <c r="D2659" s="15" t="s">
        <v>267</v>
      </c>
      <c r="E2659" s="131" t="s">
        <v>1945</v>
      </c>
      <c r="F2659" s="83"/>
      <c r="G2659" s="16"/>
      <c r="H2659" s="159"/>
      <c r="I2659" s="177" t="str">
        <f t="shared" si="170"/>
        <v/>
      </c>
      <c r="J2659" s="42"/>
      <c r="K2659" s="141"/>
      <c r="L2659" s="162">
        <f>IF(Tabela1[[#This Row],[Cena za enoto]]=1,Tabela1[[#This Row],[Količina]],0)</f>
        <v>0</v>
      </c>
      <c r="M2659" s="139">
        <f>Tabela1[[#This Row],[Cena za enoto]]</f>
        <v>0</v>
      </c>
      <c r="N2659" s="139">
        <f t="shared" si="169"/>
        <v>0</v>
      </c>
    </row>
    <row r="2660" spans="1:14" s="143" customFormat="1">
      <c r="A2660" s="139">
        <v>2654</v>
      </c>
      <c r="B2660" s="98"/>
      <c r="C2660" s="132" t="str">
        <f>IF(H2660&lt;&gt;"",COUNTA($H$12:H2660),"")</f>
        <v/>
      </c>
      <c r="D2660" s="15"/>
      <c r="E2660" s="131" t="s">
        <v>1946</v>
      </c>
      <c r="F2660" s="83"/>
      <c r="G2660" s="16"/>
      <c r="H2660" s="159"/>
      <c r="I2660" s="177" t="str">
        <f t="shared" si="170"/>
        <v/>
      </c>
      <c r="J2660" s="42"/>
      <c r="K2660" s="141"/>
      <c r="L2660" s="162">
        <f>IF(Tabela1[[#This Row],[Cena za enoto]]=1,Tabela1[[#This Row],[Količina]],0)</f>
        <v>0</v>
      </c>
      <c r="M2660" s="139">
        <f>Tabela1[[#This Row],[Cena za enoto]]</f>
        <v>0</v>
      </c>
      <c r="N2660" s="139">
        <f t="shared" si="169"/>
        <v>0</v>
      </c>
    </row>
    <row r="2661" spans="1:14" s="143" customFormat="1">
      <c r="A2661" s="139">
        <v>2655</v>
      </c>
      <c r="B2661" s="98"/>
      <c r="C2661" s="132">
        <f>IF(H2661&lt;&gt;"",COUNTA($H$12:H2661),"")</f>
        <v>1311</v>
      </c>
      <c r="D2661" s="15"/>
      <c r="E2661" s="131" t="s">
        <v>1944</v>
      </c>
      <c r="F2661" s="83" t="s">
        <v>7</v>
      </c>
      <c r="G2661" s="16">
        <v>2</v>
      </c>
      <c r="H2661" s="169">
        <v>0</v>
      </c>
      <c r="I2661" s="177">
        <f t="shared" si="170"/>
        <v>0</v>
      </c>
      <c r="J2661" s="42"/>
      <c r="K2661" s="141">
        <f>Tabela1[[#This Row],[Količina]]-Tabela1[[#This Row],[Cena skupaj]]</f>
        <v>2</v>
      </c>
      <c r="L2661" s="162">
        <f>IF(Tabela1[[#This Row],[Cena za enoto]]=1,Tabela1[[#This Row],[Količina]],0)</f>
        <v>0</v>
      </c>
      <c r="M2661" s="139">
        <f>Tabela1[[#This Row],[Cena za enoto]]</f>
        <v>0</v>
      </c>
      <c r="N2661" s="139">
        <f t="shared" si="169"/>
        <v>0</v>
      </c>
    </row>
    <row r="2662" spans="1:14" s="143" customFormat="1" ht="22.5">
      <c r="A2662" s="139">
        <v>2656</v>
      </c>
      <c r="B2662" s="98"/>
      <c r="C2662" s="132" t="str">
        <f>IF(H2662&lt;&gt;"",COUNTA($H$12:H2662),"")</f>
        <v/>
      </c>
      <c r="D2662" s="15" t="s">
        <v>268</v>
      </c>
      <c r="E2662" s="131" t="s">
        <v>1947</v>
      </c>
      <c r="F2662" s="83"/>
      <c r="G2662" s="16"/>
      <c r="H2662" s="159"/>
      <c r="I2662" s="177" t="str">
        <f t="shared" si="170"/>
        <v/>
      </c>
      <c r="J2662" s="42"/>
      <c r="K2662" s="141"/>
      <c r="L2662" s="162">
        <f>IF(Tabela1[[#This Row],[Cena za enoto]]=1,Tabela1[[#This Row],[Količina]],0)</f>
        <v>0</v>
      </c>
      <c r="M2662" s="139">
        <f>Tabela1[[#This Row],[Cena za enoto]]</f>
        <v>0</v>
      </c>
      <c r="N2662" s="139">
        <f t="shared" si="169"/>
        <v>0</v>
      </c>
    </row>
    <row r="2663" spans="1:14" s="143" customFormat="1" ht="22.5">
      <c r="A2663" s="139">
        <v>2657</v>
      </c>
      <c r="B2663" s="98"/>
      <c r="C2663" s="132" t="str">
        <f>IF(H2663&lt;&gt;"",COUNTA($H$12:H2663),"")</f>
        <v/>
      </c>
      <c r="D2663" s="15"/>
      <c r="E2663" s="131" t="s">
        <v>1948</v>
      </c>
      <c r="F2663" s="83"/>
      <c r="G2663" s="16"/>
      <c r="H2663" s="159"/>
      <c r="I2663" s="177" t="str">
        <f t="shared" si="170"/>
        <v/>
      </c>
      <c r="J2663" s="42"/>
      <c r="K2663" s="141"/>
      <c r="L2663" s="162">
        <f>IF(Tabela1[[#This Row],[Cena za enoto]]=1,Tabela1[[#This Row],[Količina]],0)</f>
        <v>0</v>
      </c>
      <c r="M2663" s="139">
        <f>Tabela1[[#This Row],[Cena za enoto]]</f>
        <v>0</v>
      </c>
      <c r="N2663" s="139">
        <f t="shared" si="169"/>
        <v>0</v>
      </c>
    </row>
    <row r="2664" spans="1:14" s="143" customFormat="1" ht="45">
      <c r="A2664" s="139">
        <v>2658</v>
      </c>
      <c r="B2664" s="98"/>
      <c r="C2664" s="132" t="str">
        <f>IF(H2664&lt;&gt;"",COUNTA($H$12:H2664),"")</f>
        <v/>
      </c>
      <c r="D2664" s="15"/>
      <c r="E2664" s="131" t="s">
        <v>1949</v>
      </c>
      <c r="F2664" s="83"/>
      <c r="G2664" s="16"/>
      <c r="H2664" s="159"/>
      <c r="I2664" s="177" t="str">
        <f t="shared" si="170"/>
        <v/>
      </c>
      <c r="J2664" s="42"/>
      <c r="K2664" s="141"/>
      <c r="L2664" s="162">
        <f>IF(Tabela1[[#This Row],[Cena za enoto]]=1,Tabela1[[#This Row],[Količina]],0)</f>
        <v>0</v>
      </c>
      <c r="M2664" s="139">
        <f>Tabela1[[#This Row],[Cena za enoto]]</f>
        <v>0</v>
      </c>
      <c r="N2664" s="139">
        <f t="shared" si="169"/>
        <v>0</v>
      </c>
    </row>
    <row r="2665" spans="1:14" s="143" customFormat="1" ht="33.75">
      <c r="A2665" s="139">
        <v>2659</v>
      </c>
      <c r="B2665" s="98"/>
      <c r="C2665" s="132" t="str">
        <f>IF(H2665&lt;&gt;"",COUNTA($H$12:H2665),"")</f>
        <v/>
      </c>
      <c r="D2665" s="15"/>
      <c r="E2665" s="131" t="s">
        <v>1950</v>
      </c>
      <c r="F2665" s="83"/>
      <c r="G2665" s="16"/>
      <c r="H2665" s="159"/>
      <c r="I2665" s="177" t="str">
        <f t="shared" si="170"/>
        <v/>
      </c>
      <c r="J2665" s="42"/>
      <c r="K2665" s="141"/>
      <c r="L2665" s="162">
        <f>IF(Tabela1[[#This Row],[Cena za enoto]]=1,Tabela1[[#This Row],[Količina]],0)</f>
        <v>0</v>
      </c>
      <c r="M2665" s="139">
        <f>Tabela1[[#This Row],[Cena za enoto]]</f>
        <v>0</v>
      </c>
      <c r="N2665" s="139">
        <f t="shared" si="169"/>
        <v>0</v>
      </c>
    </row>
    <row r="2666" spans="1:14" s="143" customFormat="1" ht="33.75">
      <c r="A2666" s="139">
        <v>2660</v>
      </c>
      <c r="B2666" s="98"/>
      <c r="C2666" s="132" t="str">
        <f>IF(H2666&lt;&gt;"",COUNTA($H$12:H2666),"")</f>
        <v/>
      </c>
      <c r="D2666" s="15"/>
      <c r="E2666" s="131" t="s">
        <v>1951</v>
      </c>
      <c r="F2666" s="83"/>
      <c r="G2666" s="16"/>
      <c r="H2666" s="159"/>
      <c r="I2666" s="177" t="str">
        <f t="shared" si="170"/>
        <v/>
      </c>
      <c r="J2666" s="42"/>
      <c r="K2666" s="141"/>
      <c r="L2666" s="162">
        <f>IF(Tabela1[[#This Row],[Cena za enoto]]=1,Tabela1[[#This Row],[Količina]],0)</f>
        <v>0</v>
      </c>
      <c r="M2666" s="139">
        <f>Tabela1[[#This Row],[Cena za enoto]]</f>
        <v>0</v>
      </c>
      <c r="N2666" s="139">
        <f t="shared" si="169"/>
        <v>0</v>
      </c>
    </row>
    <row r="2667" spans="1:14" s="143" customFormat="1" ht="33.75">
      <c r="A2667" s="139">
        <v>2661</v>
      </c>
      <c r="B2667" s="107"/>
      <c r="C2667" s="132" t="str">
        <f>IF(H2667&lt;&gt;"",COUNTA($H$12:H2667),"")</f>
        <v/>
      </c>
      <c r="D2667" s="15"/>
      <c r="E2667" s="131" t="s">
        <v>1952</v>
      </c>
      <c r="F2667" s="83"/>
      <c r="G2667" s="16"/>
      <c r="H2667" s="159"/>
      <c r="I2667" s="177" t="str">
        <f t="shared" si="170"/>
        <v/>
      </c>
      <c r="J2667" s="42"/>
      <c r="K2667" s="141"/>
      <c r="L2667" s="162">
        <f>IF(Tabela1[[#This Row],[Cena za enoto]]=1,Tabela1[[#This Row],[Količina]],0)</f>
        <v>0</v>
      </c>
      <c r="M2667" s="139">
        <f>Tabela1[[#This Row],[Cena za enoto]]</f>
        <v>0</v>
      </c>
      <c r="N2667" s="139">
        <f t="shared" si="169"/>
        <v>0</v>
      </c>
    </row>
    <row r="2668" spans="1:14" s="143" customFormat="1" ht="22.5">
      <c r="A2668" s="139">
        <v>2662</v>
      </c>
      <c r="B2668" s="98"/>
      <c r="C2668" s="132">
        <f>IF(H2668&lt;&gt;"",COUNTA($H$12:H2668),"")</f>
        <v>1312</v>
      </c>
      <c r="D2668" s="15"/>
      <c r="E2668" s="131" t="s">
        <v>1953</v>
      </c>
      <c r="F2668" s="83" t="s">
        <v>5</v>
      </c>
      <c r="G2668" s="16">
        <v>1</v>
      </c>
      <c r="H2668" s="169">
        <v>0</v>
      </c>
      <c r="I2668" s="177">
        <f t="shared" si="170"/>
        <v>0</v>
      </c>
      <c r="J2668" s="42"/>
      <c r="K2668" s="141">
        <f>Tabela1[[#This Row],[Količina]]-Tabela1[[#This Row],[Cena skupaj]]</f>
        <v>1</v>
      </c>
      <c r="L2668" s="162">
        <f>IF(Tabela1[[#This Row],[Cena za enoto]]=1,Tabela1[[#This Row],[Količina]],0)</f>
        <v>0</v>
      </c>
      <c r="M2668" s="139">
        <f>Tabela1[[#This Row],[Cena za enoto]]</f>
        <v>0</v>
      </c>
      <c r="N2668" s="139">
        <f t="shared" si="169"/>
        <v>0</v>
      </c>
    </row>
    <row r="2669" spans="1:14" ht="22.5">
      <c r="A2669" s="139">
        <v>2663</v>
      </c>
      <c r="B2669" s="98"/>
      <c r="C2669" s="132">
        <f>IF(H2669&lt;&gt;"",COUNTA($H$12:H2669),"")</f>
        <v>1313</v>
      </c>
      <c r="D2669" s="15" t="s">
        <v>269</v>
      </c>
      <c r="E2669" s="131" t="s">
        <v>1954</v>
      </c>
      <c r="F2669" s="83" t="s">
        <v>6</v>
      </c>
      <c r="G2669" s="16">
        <v>3</v>
      </c>
      <c r="H2669" s="169">
        <v>0</v>
      </c>
      <c r="I2669" s="177">
        <f t="shared" si="170"/>
        <v>0</v>
      </c>
      <c r="K2669" s="141">
        <f>Tabela1[[#This Row],[Količina]]-Tabela1[[#This Row],[Cena skupaj]]</f>
        <v>3</v>
      </c>
      <c r="L2669" s="162">
        <f>IF(Tabela1[[#This Row],[Cena za enoto]]=1,Tabela1[[#This Row],[Količina]],0)</f>
        <v>0</v>
      </c>
      <c r="M2669" s="139">
        <f>Tabela1[[#This Row],[Cena za enoto]]</f>
        <v>0</v>
      </c>
      <c r="N2669" s="139">
        <f t="shared" si="169"/>
        <v>0</v>
      </c>
    </row>
    <row r="2670" spans="1:14" ht="22.5">
      <c r="A2670" s="139">
        <v>2664</v>
      </c>
      <c r="B2670" s="98"/>
      <c r="C2670" s="132">
        <f>IF(H2670&lt;&gt;"",COUNTA($H$12:H2670),"")</f>
        <v>1314</v>
      </c>
      <c r="D2670" s="15" t="s">
        <v>270</v>
      </c>
      <c r="E2670" s="131" t="s">
        <v>1955</v>
      </c>
      <c r="F2670" s="83" t="s">
        <v>7</v>
      </c>
      <c r="G2670" s="16">
        <v>1</v>
      </c>
      <c r="H2670" s="169">
        <v>0</v>
      </c>
      <c r="I2670" s="177">
        <f t="shared" si="170"/>
        <v>0</v>
      </c>
      <c r="K2670" s="141">
        <f>Tabela1[[#This Row],[Količina]]-Tabela1[[#This Row],[Cena skupaj]]</f>
        <v>1</v>
      </c>
      <c r="L2670" s="162">
        <f>IF(Tabela1[[#This Row],[Cena za enoto]]=1,Tabela1[[#This Row],[Količina]],0)</f>
        <v>0</v>
      </c>
      <c r="M2670" s="139">
        <f>Tabela1[[#This Row],[Cena za enoto]]</f>
        <v>0</v>
      </c>
      <c r="N2670" s="139">
        <f t="shared" si="169"/>
        <v>0</v>
      </c>
    </row>
    <row r="2671" spans="1:14" ht="45">
      <c r="A2671" s="139">
        <v>2665</v>
      </c>
      <c r="B2671" s="98"/>
      <c r="C2671" s="132">
        <f>IF(H2671&lt;&gt;"",COUNTA($H$12:H2671),"")</f>
        <v>1315</v>
      </c>
      <c r="D2671" s="15" t="s">
        <v>271</v>
      </c>
      <c r="E2671" s="131" t="s">
        <v>1956</v>
      </c>
      <c r="F2671" s="83" t="s">
        <v>7</v>
      </c>
      <c r="G2671" s="16">
        <v>14</v>
      </c>
      <c r="H2671" s="169">
        <v>0</v>
      </c>
      <c r="I2671" s="177">
        <f t="shared" si="170"/>
        <v>0</v>
      </c>
      <c r="K2671" s="141">
        <f>Tabela1[[#This Row],[Količina]]-Tabela1[[#This Row],[Cena skupaj]]</f>
        <v>14</v>
      </c>
      <c r="L2671" s="162">
        <f>IF(Tabela1[[#This Row],[Cena za enoto]]=1,Tabela1[[#This Row],[Količina]],0)</f>
        <v>0</v>
      </c>
      <c r="M2671" s="139">
        <f>Tabela1[[#This Row],[Cena za enoto]]</f>
        <v>0</v>
      </c>
      <c r="N2671" s="139">
        <f t="shared" si="169"/>
        <v>0</v>
      </c>
    </row>
    <row r="2672" spans="1:14" ht="56.25">
      <c r="A2672" s="139">
        <v>2666</v>
      </c>
      <c r="B2672" s="98"/>
      <c r="C2672" s="132">
        <f>IF(H2672&lt;&gt;"",COUNTA($H$12:H2672),"")</f>
        <v>1316</v>
      </c>
      <c r="D2672" s="15" t="s">
        <v>272</v>
      </c>
      <c r="E2672" s="131" t="s">
        <v>1957</v>
      </c>
      <c r="F2672" s="83" t="s">
        <v>7</v>
      </c>
      <c r="G2672" s="16">
        <v>3</v>
      </c>
      <c r="H2672" s="169">
        <v>0</v>
      </c>
      <c r="I2672" s="177">
        <f t="shared" si="170"/>
        <v>0</v>
      </c>
      <c r="K2672" s="141">
        <f>Tabela1[[#This Row],[Količina]]-Tabela1[[#This Row],[Cena skupaj]]</f>
        <v>3</v>
      </c>
      <c r="L2672" s="162">
        <f>IF(Tabela1[[#This Row],[Cena za enoto]]=1,Tabela1[[#This Row],[Količina]],0)</f>
        <v>0</v>
      </c>
      <c r="M2672" s="139">
        <f>Tabela1[[#This Row],[Cena za enoto]]</f>
        <v>0</v>
      </c>
      <c r="N2672" s="139">
        <f t="shared" si="169"/>
        <v>0</v>
      </c>
    </row>
    <row r="2673" spans="1:14">
      <c r="A2673" s="139">
        <v>2667</v>
      </c>
      <c r="B2673" s="98"/>
      <c r="C2673" s="132">
        <f>IF(H2673&lt;&gt;"",COUNTA($H$12:H2673),"")</f>
        <v>1317</v>
      </c>
      <c r="D2673" s="15" t="s">
        <v>273</v>
      </c>
      <c r="E2673" s="131" t="s">
        <v>1958</v>
      </c>
      <c r="F2673" s="83" t="s">
        <v>6</v>
      </c>
      <c r="G2673" s="16">
        <v>10</v>
      </c>
      <c r="H2673" s="169">
        <v>0</v>
      </c>
      <c r="I2673" s="177">
        <f t="shared" si="170"/>
        <v>0</v>
      </c>
      <c r="K2673" s="141">
        <f>Tabela1[[#This Row],[Količina]]-Tabela1[[#This Row],[Cena skupaj]]</f>
        <v>10</v>
      </c>
      <c r="L2673" s="162">
        <f>IF(Tabela1[[#This Row],[Cena za enoto]]=1,Tabela1[[#This Row],[Količina]],0)</f>
        <v>0</v>
      </c>
      <c r="M2673" s="139">
        <f>Tabela1[[#This Row],[Cena za enoto]]</f>
        <v>0</v>
      </c>
      <c r="N2673" s="139">
        <f t="shared" si="169"/>
        <v>0</v>
      </c>
    </row>
    <row r="2674" spans="1:14" ht="33.75">
      <c r="A2674" s="139">
        <v>2668</v>
      </c>
      <c r="B2674" s="98"/>
      <c r="C2674" s="132">
        <f>IF(H2674&lt;&gt;"",COUNTA($H$12:H2674),"")</f>
        <v>1318</v>
      </c>
      <c r="D2674" s="15" t="s">
        <v>274</v>
      </c>
      <c r="E2674" s="131" t="s">
        <v>1959</v>
      </c>
      <c r="F2674" s="83" t="s">
        <v>7</v>
      </c>
      <c r="G2674" s="16">
        <v>2</v>
      </c>
      <c r="H2674" s="169">
        <v>0</v>
      </c>
      <c r="I2674" s="177">
        <f t="shared" si="170"/>
        <v>0</v>
      </c>
      <c r="K2674" s="141">
        <f>Tabela1[[#This Row],[Količina]]-Tabela1[[#This Row],[Cena skupaj]]</f>
        <v>2</v>
      </c>
      <c r="L2674" s="162">
        <f>IF(Tabela1[[#This Row],[Cena za enoto]]=1,Tabela1[[#This Row],[Količina]],0)</f>
        <v>0</v>
      </c>
      <c r="M2674" s="139">
        <f>Tabela1[[#This Row],[Cena za enoto]]</f>
        <v>0</v>
      </c>
      <c r="N2674" s="139">
        <f t="shared" si="169"/>
        <v>0</v>
      </c>
    </row>
    <row r="2675" spans="1:14">
      <c r="A2675" s="139">
        <v>2669</v>
      </c>
      <c r="B2675" s="103">
        <v>4</v>
      </c>
      <c r="C2675" s="207" t="str">
        <f>IF(H2675&lt;&gt;"",COUNTA($H$12:H2675),"")</f>
        <v/>
      </c>
      <c r="D2675" s="84"/>
      <c r="E2675" s="208" t="s">
        <v>1960</v>
      </c>
      <c r="F2675" s="225"/>
      <c r="G2675" s="90"/>
      <c r="H2675" s="168"/>
      <c r="I2675" s="168" t="str">
        <f t="shared" si="170"/>
        <v/>
      </c>
      <c r="L2675" s="162">
        <f>IF(Tabela1[[#This Row],[Cena za enoto]]=1,Tabela1[[#This Row],[Količina]],0)</f>
        <v>0</v>
      </c>
      <c r="M2675" s="139">
        <f>Tabela1[[#This Row],[Cena za enoto]]</f>
        <v>0</v>
      </c>
      <c r="N2675" s="139">
        <f t="shared" si="169"/>
        <v>0</v>
      </c>
    </row>
    <row r="2676" spans="1:14" s="143" customFormat="1" ht="33.75">
      <c r="A2676" s="139">
        <v>2670</v>
      </c>
      <c r="B2676" s="98"/>
      <c r="C2676" s="132" t="str">
        <f>IF(H2676&lt;&gt;"",COUNTA($H$12:H2676),"")</f>
        <v/>
      </c>
      <c r="D2676" s="15" t="s">
        <v>1743</v>
      </c>
      <c r="E2676" s="131" t="s">
        <v>1961</v>
      </c>
      <c r="F2676" s="83"/>
      <c r="G2676" s="16"/>
      <c r="H2676" s="159"/>
      <c r="I2676" s="177" t="str">
        <f t="shared" si="170"/>
        <v/>
      </c>
      <c r="J2676" s="42"/>
      <c r="K2676" s="141"/>
      <c r="L2676" s="162">
        <f>IF(Tabela1[[#This Row],[Cena za enoto]]=1,Tabela1[[#This Row],[Količina]],0)</f>
        <v>0</v>
      </c>
      <c r="M2676" s="139">
        <f>Tabela1[[#This Row],[Cena za enoto]]</f>
        <v>0</v>
      </c>
      <c r="N2676" s="139">
        <f t="shared" si="169"/>
        <v>0</v>
      </c>
    </row>
    <row r="2677" spans="1:14" s="143" customFormat="1">
      <c r="A2677" s="139">
        <v>2671</v>
      </c>
      <c r="B2677" s="98"/>
      <c r="C2677" s="132">
        <f>IF(H2677&lt;&gt;"",COUNTA($H$12:H2677),"")</f>
        <v>1319</v>
      </c>
      <c r="D2677" s="15"/>
      <c r="E2677" s="131" t="s">
        <v>1962</v>
      </c>
      <c r="F2677" s="83" t="s">
        <v>10</v>
      </c>
      <c r="G2677" s="16">
        <v>1</v>
      </c>
      <c r="H2677" s="169">
        <v>0</v>
      </c>
      <c r="I2677" s="177">
        <f t="shared" si="170"/>
        <v>0</v>
      </c>
      <c r="J2677" s="42"/>
      <c r="K2677" s="141">
        <f>Tabela1[[#This Row],[Količina]]-Tabela1[[#This Row],[Cena skupaj]]</f>
        <v>1</v>
      </c>
      <c r="L2677" s="162">
        <f>IF(Tabela1[[#This Row],[Cena za enoto]]=1,Tabela1[[#This Row],[Količina]],0)</f>
        <v>0</v>
      </c>
      <c r="M2677" s="139">
        <f>Tabela1[[#This Row],[Cena za enoto]]</f>
        <v>0</v>
      </c>
      <c r="N2677" s="139">
        <f t="shared" si="169"/>
        <v>0</v>
      </c>
    </row>
    <row r="2678" spans="1:14" s="143" customFormat="1" ht="22.5">
      <c r="A2678" s="139">
        <v>2672</v>
      </c>
      <c r="B2678" s="107"/>
      <c r="C2678" s="132" t="str">
        <f>IF(H2678&lt;&gt;"",COUNTA($H$12:H2678),"")</f>
        <v/>
      </c>
      <c r="D2678" s="15" t="s">
        <v>1744</v>
      </c>
      <c r="E2678" s="131" t="s">
        <v>1963</v>
      </c>
      <c r="F2678" s="83"/>
      <c r="G2678" s="16"/>
      <c r="H2678" s="159"/>
      <c r="I2678" s="177" t="str">
        <f t="shared" si="170"/>
        <v/>
      </c>
      <c r="J2678" s="42"/>
      <c r="K2678" s="141"/>
      <c r="L2678" s="162">
        <f>IF(Tabela1[[#This Row],[Cena za enoto]]=1,Tabela1[[#This Row],[Količina]],0)</f>
        <v>0</v>
      </c>
      <c r="M2678" s="139">
        <f>Tabela1[[#This Row],[Cena za enoto]]</f>
        <v>0</v>
      </c>
      <c r="N2678" s="139">
        <f t="shared" si="169"/>
        <v>0</v>
      </c>
    </row>
    <row r="2679" spans="1:14" s="143" customFormat="1">
      <c r="A2679" s="139">
        <v>2673</v>
      </c>
      <c r="B2679" s="98"/>
      <c r="C2679" s="132">
        <f>IF(H2679&lt;&gt;"",COUNTA($H$12:H2679),"")</f>
        <v>1320</v>
      </c>
      <c r="D2679" s="15"/>
      <c r="E2679" s="131" t="s">
        <v>1695</v>
      </c>
      <c r="F2679" s="83" t="s">
        <v>10</v>
      </c>
      <c r="G2679" s="16">
        <v>1</v>
      </c>
      <c r="H2679" s="169">
        <v>0</v>
      </c>
      <c r="I2679" s="177">
        <f t="shared" si="170"/>
        <v>0</v>
      </c>
      <c r="J2679" s="42"/>
      <c r="K2679" s="141">
        <f>Tabela1[[#This Row],[Količina]]-Tabela1[[#This Row],[Cena skupaj]]</f>
        <v>1</v>
      </c>
      <c r="L2679" s="162">
        <f>IF(Tabela1[[#This Row],[Cena za enoto]]=1,Tabela1[[#This Row],[Količina]],0)</f>
        <v>0</v>
      </c>
      <c r="M2679" s="139">
        <f>Tabela1[[#This Row],[Cena za enoto]]</f>
        <v>0</v>
      </c>
      <c r="N2679" s="139">
        <f t="shared" si="169"/>
        <v>0</v>
      </c>
    </row>
    <row r="2680" spans="1:14" s="143" customFormat="1">
      <c r="A2680" s="139">
        <v>2674</v>
      </c>
      <c r="B2680" s="98"/>
      <c r="C2680" s="132">
        <f>IF(H2680&lt;&gt;"",COUNTA($H$12:H2680),"")</f>
        <v>1321</v>
      </c>
      <c r="D2680" s="15"/>
      <c r="E2680" s="131" t="s">
        <v>1964</v>
      </c>
      <c r="F2680" s="83" t="s">
        <v>10</v>
      </c>
      <c r="G2680" s="16">
        <v>1</v>
      </c>
      <c r="H2680" s="169">
        <v>0</v>
      </c>
      <c r="I2680" s="177">
        <f t="shared" si="170"/>
        <v>0</v>
      </c>
      <c r="J2680" s="42"/>
      <c r="K2680" s="141">
        <f>Tabela1[[#This Row],[Količina]]-Tabela1[[#This Row],[Cena skupaj]]</f>
        <v>1</v>
      </c>
      <c r="L2680" s="162">
        <f>IF(Tabela1[[#This Row],[Cena za enoto]]=1,Tabela1[[#This Row],[Količina]],0)</f>
        <v>0</v>
      </c>
      <c r="M2680" s="139">
        <f>Tabela1[[#This Row],[Cena za enoto]]</f>
        <v>0</v>
      </c>
      <c r="N2680" s="139">
        <f t="shared" si="169"/>
        <v>0</v>
      </c>
    </row>
    <row r="2681" spans="1:14" s="143" customFormat="1">
      <c r="A2681" s="139">
        <v>2675</v>
      </c>
      <c r="B2681" s="107"/>
      <c r="C2681" s="132" t="str">
        <f>IF(H2681&lt;&gt;"",COUNTA($H$12:H2681),"")</f>
        <v/>
      </c>
      <c r="D2681" s="15" t="s">
        <v>1745</v>
      </c>
      <c r="E2681" s="131" t="s">
        <v>1965</v>
      </c>
      <c r="F2681" s="83"/>
      <c r="G2681" s="16"/>
      <c r="H2681" s="159"/>
      <c r="I2681" s="177" t="str">
        <f t="shared" si="170"/>
        <v/>
      </c>
      <c r="J2681" s="42"/>
      <c r="K2681" s="141"/>
      <c r="L2681" s="162">
        <f>IF(Tabela1[[#This Row],[Cena za enoto]]=1,Tabela1[[#This Row],[Količina]],0)</f>
        <v>0</v>
      </c>
      <c r="M2681" s="139">
        <f>Tabela1[[#This Row],[Cena za enoto]]</f>
        <v>0</v>
      </c>
      <c r="N2681" s="139">
        <f t="shared" si="169"/>
        <v>0</v>
      </c>
    </row>
    <row r="2682" spans="1:14" s="143" customFormat="1">
      <c r="A2682" s="139">
        <v>2676</v>
      </c>
      <c r="B2682" s="98"/>
      <c r="C2682" s="132">
        <f>IF(H2682&lt;&gt;"",COUNTA($H$12:H2682),"")</f>
        <v>1322</v>
      </c>
      <c r="D2682" s="15"/>
      <c r="E2682" s="131" t="s">
        <v>1966</v>
      </c>
      <c r="F2682" s="83" t="s">
        <v>10</v>
      </c>
      <c r="G2682" s="16">
        <v>2</v>
      </c>
      <c r="H2682" s="169">
        <v>0</v>
      </c>
      <c r="I2682" s="177">
        <f t="shared" si="170"/>
        <v>0</v>
      </c>
      <c r="J2682" s="42"/>
      <c r="K2682" s="141">
        <f>Tabela1[[#This Row],[Količina]]-Tabela1[[#This Row],[Cena skupaj]]</f>
        <v>2</v>
      </c>
      <c r="L2682" s="162">
        <f>IF(Tabela1[[#This Row],[Cena za enoto]]=1,Tabela1[[#This Row],[Količina]],0)</f>
        <v>0</v>
      </c>
      <c r="M2682" s="139">
        <f>Tabela1[[#This Row],[Cena za enoto]]</f>
        <v>0</v>
      </c>
      <c r="N2682" s="139">
        <f t="shared" si="169"/>
        <v>0</v>
      </c>
    </row>
    <row r="2683" spans="1:14" s="143" customFormat="1">
      <c r="A2683" s="139">
        <v>2677</v>
      </c>
      <c r="B2683" s="98"/>
      <c r="C2683" s="132">
        <f>IF(H2683&lt;&gt;"",COUNTA($H$12:H2683),"")</f>
        <v>1323</v>
      </c>
      <c r="D2683" s="15"/>
      <c r="E2683" s="131" t="s">
        <v>1967</v>
      </c>
      <c r="F2683" s="83" t="s">
        <v>10</v>
      </c>
      <c r="G2683" s="16">
        <v>2</v>
      </c>
      <c r="H2683" s="169">
        <v>0</v>
      </c>
      <c r="I2683" s="177">
        <f t="shared" si="170"/>
        <v>0</v>
      </c>
      <c r="J2683" s="42"/>
      <c r="K2683" s="141">
        <f>Tabela1[[#This Row],[Količina]]-Tabela1[[#This Row],[Cena skupaj]]</f>
        <v>2</v>
      </c>
      <c r="L2683" s="162">
        <f>IF(Tabela1[[#This Row],[Cena za enoto]]=1,Tabela1[[#This Row],[Količina]],0)</f>
        <v>0</v>
      </c>
      <c r="M2683" s="139">
        <f>Tabela1[[#This Row],[Cena za enoto]]</f>
        <v>0</v>
      </c>
      <c r="N2683" s="139">
        <f t="shared" si="169"/>
        <v>0</v>
      </c>
    </row>
    <row r="2684" spans="1:14">
      <c r="A2684" s="139">
        <v>2678</v>
      </c>
      <c r="B2684" s="98"/>
      <c r="C2684" s="132">
        <f>IF(H2684&lt;&gt;"",COUNTA($H$12:H2684),"")</f>
        <v>1324</v>
      </c>
      <c r="D2684" s="15" t="s">
        <v>1746</v>
      </c>
      <c r="E2684" s="131" t="s">
        <v>1968</v>
      </c>
      <c r="F2684" s="83" t="s">
        <v>14</v>
      </c>
      <c r="G2684" s="16">
        <v>4</v>
      </c>
      <c r="H2684" s="169">
        <v>0</v>
      </c>
      <c r="I2684" s="177">
        <f t="shared" si="170"/>
        <v>0</v>
      </c>
      <c r="K2684" s="141">
        <f>Tabela1[[#This Row],[Količina]]-Tabela1[[#This Row],[Cena skupaj]]</f>
        <v>4</v>
      </c>
      <c r="L2684" s="162">
        <f>IF(Tabela1[[#This Row],[Cena za enoto]]=1,Tabela1[[#This Row],[Količina]],0)</f>
        <v>0</v>
      </c>
      <c r="M2684" s="139">
        <f>Tabela1[[#This Row],[Cena za enoto]]</f>
        <v>0</v>
      </c>
      <c r="N2684" s="139">
        <f t="shared" si="169"/>
        <v>0</v>
      </c>
    </row>
    <row r="2685" spans="1:14" ht="22.5">
      <c r="A2685" s="139">
        <v>2679</v>
      </c>
      <c r="B2685" s="98"/>
      <c r="C2685" s="132">
        <f>IF(H2685&lt;&gt;"",COUNTA($H$12:H2685),"")</f>
        <v>1325</v>
      </c>
      <c r="D2685" s="15" t="s">
        <v>1747</v>
      </c>
      <c r="E2685" s="131" t="s">
        <v>1969</v>
      </c>
      <c r="F2685" s="83" t="s">
        <v>5</v>
      </c>
      <c r="G2685" s="16">
        <v>1</v>
      </c>
      <c r="H2685" s="169">
        <v>0</v>
      </c>
      <c r="I2685" s="177">
        <f t="shared" si="170"/>
        <v>0</v>
      </c>
      <c r="K2685" s="141">
        <f>Tabela1[[#This Row],[Količina]]-Tabela1[[#This Row],[Cena skupaj]]</f>
        <v>1</v>
      </c>
      <c r="L2685" s="162">
        <f>IF(Tabela1[[#This Row],[Cena za enoto]]=1,Tabela1[[#This Row],[Količina]],0)</f>
        <v>0</v>
      </c>
      <c r="M2685" s="139">
        <f>Tabela1[[#This Row],[Cena za enoto]]</f>
        <v>0</v>
      </c>
      <c r="N2685" s="139">
        <f t="shared" si="169"/>
        <v>0</v>
      </c>
    </row>
    <row r="2686" spans="1:14" ht="22.5">
      <c r="A2686" s="139">
        <v>2680</v>
      </c>
      <c r="B2686" s="98"/>
      <c r="C2686" s="132">
        <f>IF(H2686&lt;&gt;"",COUNTA($H$12:H2686),"")</f>
        <v>1326</v>
      </c>
      <c r="D2686" s="15" t="s">
        <v>1748</v>
      </c>
      <c r="E2686" s="131" t="s">
        <v>1970</v>
      </c>
      <c r="F2686" s="83" t="s">
        <v>5</v>
      </c>
      <c r="G2686" s="16">
        <v>1</v>
      </c>
      <c r="H2686" s="169">
        <v>0</v>
      </c>
      <c r="I2686" s="177">
        <f t="shared" si="170"/>
        <v>0</v>
      </c>
      <c r="K2686" s="141">
        <f>Tabela1[[#This Row],[Količina]]-Tabela1[[#This Row],[Cena skupaj]]</f>
        <v>1</v>
      </c>
      <c r="L2686" s="162">
        <f>IF(Tabela1[[#This Row],[Cena za enoto]]=1,Tabela1[[#This Row],[Količina]],0)</f>
        <v>0</v>
      </c>
      <c r="M2686" s="139">
        <f>Tabela1[[#This Row],[Cena za enoto]]</f>
        <v>0</v>
      </c>
      <c r="N2686" s="139">
        <f t="shared" si="169"/>
        <v>0</v>
      </c>
    </row>
    <row r="2687" spans="1:14">
      <c r="A2687" s="139">
        <v>2681</v>
      </c>
      <c r="B2687" s="98"/>
      <c r="C2687" s="132">
        <f>IF(H2687&lt;&gt;"",COUNTA($H$12:H2687),"")</f>
        <v>1327</v>
      </c>
      <c r="D2687" s="15" t="s">
        <v>1815</v>
      </c>
      <c r="E2687" s="131" t="s">
        <v>1971</v>
      </c>
      <c r="F2687" s="83" t="s">
        <v>5</v>
      </c>
      <c r="G2687" s="16">
        <v>1</v>
      </c>
      <c r="H2687" s="169">
        <v>0</v>
      </c>
      <c r="I2687" s="177">
        <f t="shared" si="170"/>
        <v>0</v>
      </c>
      <c r="K2687" s="141">
        <f>Tabela1[[#This Row],[Količina]]-Tabela1[[#This Row],[Cena skupaj]]</f>
        <v>1</v>
      </c>
      <c r="L2687" s="162">
        <f>IF(Tabela1[[#This Row],[Cena za enoto]]=1,Tabela1[[#This Row],[Količina]],0)</f>
        <v>0</v>
      </c>
      <c r="M2687" s="139">
        <f>Tabela1[[#This Row],[Cena za enoto]]</f>
        <v>0</v>
      </c>
      <c r="N2687" s="139">
        <f t="shared" si="169"/>
        <v>0</v>
      </c>
    </row>
    <row r="2688" spans="1:14" ht="33.75">
      <c r="A2688" s="139">
        <v>2682</v>
      </c>
      <c r="B2688" s="98"/>
      <c r="C2688" s="132">
        <f>IF(H2688&lt;&gt;"",COUNTA($H$12:H2688),"")</f>
        <v>1328</v>
      </c>
      <c r="D2688" s="15" t="s">
        <v>1816</v>
      </c>
      <c r="E2688" s="131" t="s">
        <v>1972</v>
      </c>
      <c r="F2688" s="83" t="s">
        <v>5</v>
      </c>
      <c r="G2688" s="16">
        <v>1</v>
      </c>
      <c r="H2688" s="169">
        <v>0</v>
      </c>
      <c r="I2688" s="177">
        <f t="shared" si="170"/>
        <v>0</v>
      </c>
      <c r="K2688" s="141">
        <f>Tabela1[[#This Row],[Količina]]-Tabela1[[#This Row],[Cena skupaj]]</f>
        <v>1</v>
      </c>
      <c r="L2688" s="162">
        <f>IF(Tabela1[[#This Row],[Cena za enoto]]=1,Tabela1[[#This Row],[Količina]],0)</f>
        <v>0</v>
      </c>
      <c r="M2688" s="139">
        <f>Tabela1[[#This Row],[Cena za enoto]]</f>
        <v>0</v>
      </c>
      <c r="N2688" s="139">
        <f t="shared" si="169"/>
        <v>0</v>
      </c>
    </row>
    <row r="2689" spans="1:14">
      <c r="A2689" s="139">
        <v>2683</v>
      </c>
      <c r="B2689" s="93">
        <v>3</v>
      </c>
      <c r="C2689" s="192" t="str">
        <f>IF(H2689&lt;&gt;"",COUNTA($H$12:H2689),"")</f>
        <v/>
      </c>
      <c r="D2689" s="14"/>
      <c r="E2689" s="193" t="s">
        <v>1973</v>
      </c>
      <c r="F2689" s="114"/>
      <c r="G2689" s="37"/>
      <c r="H2689" s="160"/>
      <c r="I2689" s="158">
        <f>SUM(I2690:I2795)</f>
        <v>0</v>
      </c>
      <c r="K2689" s="141">
        <f>Tabela1[[#This Row],[Količina]]-Tabela1[[#This Row],[Cena skupaj]]</f>
        <v>0</v>
      </c>
      <c r="L2689" s="162">
        <f>IF(Tabela1[[#This Row],[Cena za enoto]]=1,Tabela1[[#This Row],[Količina]],0)</f>
        <v>0</v>
      </c>
      <c r="M2689" s="139">
        <f>Tabela1[[#This Row],[Cena za enoto]]</f>
        <v>0</v>
      </c>
      <c r="N2689" s="139">
        <f t="shared" si="169"/>
        <v>0</v>
      </c>
    </row>
    <row r="2690" spans="1:14" s="143" customFormat="1" ht="45">
      <c r="A2690" s="139">
        <v>2684</v>
      </c>
      <c r="B2690" s="98"/>
      <c r="C2690" s="132" t="str">
        <f>IF(H2690&lt;&gt;"",COUNTA($H$12:H2690),"")</f>
        <v/>
      </c>
      <c r="D2690" s="15" t="s">
        <v>1817</v>
      </c>
      <c r="E2690" s="131" t="s">
        <v>1974</v>
      </c>
      <c r="F2690" s="83"/>
      <c r="G2690" s="16"/>
      <c r="H2690" s="159"/>
      <c r="I2690" s="177" t="str">
        <f t="shared" ref="I2690:I2721" si="171">IF(ISNUMBER(G2690),ROUND(G2690*H2690,2),"")</f>
        <v/>
      </c>
      <c r="J2690" s="42"/>
      <c r="K2690" s="141"/>
      <c r="L2690" s="162">
        <f>IF(Tabela1[[#This Row],[Cena za enoto]]=1,Tabela1[[#This Row],[Količina]],0)</f>
        <v>0</v>
      </c>
      <c r="M2690" s="139">
        <f>Tabela1[[#This Row],[Cena za enoto]]</f>
        <v>0</v>
      </c>
      <c r="N2690" s="139">
        <f t="shared" si="169"/>
        <v>0</v>
      </c>
    </row>
    <row r="2691" spans="1:14" s="143" customFormat="1" ht="45">
      <c r="A2691" s="139">
        <v>2685</v>
      </c>
      <c r="B2691" s="98"/>
      <c r="C2691" s="132" t="str">
        <f>IF(H2691&lt;&gt;"",COUNTA($H$12:H2691),"")</f>
        <v/>
      </c>
      <c r="D2691" s="15"/>
      <c r="E2691" s="131" t="s">
        <v>1975</v>
      </c>
      <c r="F2691" s="83"/>
      <c r="G2691" s="16"/>
      <c r="H2691" s="159"/>
      <c r="I2691" s="177" t="str">
        <f t="shared" si="171"/>
        <v/>
      </c>
      <c r="J2691" s="42"/>
      <c r="K2691" s="141"/>
      <c r="L2691" s="162">
        <f>IF(Tabela1[[#This Row],[Cena za enoto]]=1,Tabela1[[#This Row],[Količina]],0)</f>
        <v>0</v>
      </c>
      <c r="M2691" s="139">
        <f>Tabela1[[#This Row],[Cena za enoto]]</f>
        <v>0</v>
      </c>
      <c r="N2691" s="139">
        <f t="shared" si="169"/>
        <v>0</v>
      </c>
    </row>
    <row r="2692" spans="1:14" s="143" customFormat="1">
      <c r="A2692" s="139">
        <v>2686</v>
      </c>
      <c r="B2692" s="98"/>
      <c r="C2692" s="132">
        <f>IF(H2692&lt;&gt;"",COUNTA($H$12:H2692),"")</f>
        <v>1329</v>
      </c>
      <c r="D2692" s="15"/>
      <c r="E2692" s="131" t="s">
        <v>1976</v>
      </c>
      <c r="F2692" s="83" t="s">
        <v>10</v>
      </c>
      <c r="G2692" s="16">
        <v>3</v>
      </c>
      <c r="H2692" s="169">
        <v>0</v>
      </c>
      <c r="I2692" s="177">
        <f t="shared" si="171"/>
        <v>0</v>
      </c>
      <c r="J2692" s="42"/>
      <c r="K2692" s="141">
        <f>Tabela1[[#This Row],[Količina]]-Tabela1[[#This Row],[Cena skupaj]]</f>
        <v>3</v>
      </c>
      <c r="L2692" s="162">
        <f>IF(Tabela1[[#This Row],[Cena za enoto]]=1,Tabela1[[#This Row],[Količina]],0)</f>
        <v>0</v>
      </c>
      <c r="M2692" s="139">
        <f>Tabela1[[#This Row],[Cena za enoto]]</f>
        <v>0</v>
      </c>
      <c r="N2692" s="139">
        <f t="shared" si="169"/>
        <v>0</v>
      </c>
    </row>
    <row r="2693" spans="1:14" s="143" customFormat="1" ht="56.25">
      <c r="A2693" s="139">
        <v>2687</v>
      </c>
      <c r="B2693" s="98"/>
      <c r="C2693" s="132" t="str">
        <f>IF(H2693&lt;&gt;"",COUNTA($H$12:H2693),"")</f>
        <v/>
      </c>
      <c r="D2693" s="15" t="s">
        <v>1818</v>
      </c>
      <c r="E2693" s="131" t="s">
        <v>1977</v>
      </c>
      <c r="F2693" s="83"/>
      <c r="G2693" s="16"/>
      <c r="H2693" s="159"/>
      <c r="I2693" s="177" t="str">
        <f t="shared" si="171"/>
        <v/>
      </c>
      <c r="J2693" s="42"/>
      <c r="K2693" s="141"/>
      <c r="L2693" s="162">
        <f>IF(Tabela1[[#This Row],[Cena za enoto]]=1,Tabela1[[#This Row],[Količina]],0)</f>
        <v>0</v>
      </c>
      <c r="M2693" s="139">
        <f>Tabela1[[#This Row],[Cena za enoto]]</f>
        <v>0</v>
      </c>
      <c r="N2693" s="139">
        <f t="shared" si="169"/>
        <v>0</v>
      </c>
    </row>
    <row r="2694" spans="1:14" s="143" customFormat="1" ht="45">
      <c r="A2694" s="139">
        <v>2688</v>
      </c>
      <c r="B2694" s="98"/>
      <c r="C2694" s="132" t="str">
        <f>IF(H2694&lt;&gt;"",COUNTA($H$12:H2694),"")</f>
        <v/>
      </c>
      <c r="D2694" s="15"/>
      <c r="E2694" s="131" t="s">
        <v>1975</v>
      </c>
      <c r="F2694" s="83"/>
      <c r="G2694" s="16"/>
      <c r="H2694" s="159"/>
      <c r="I2694" s="177" t="str">
        <f t="shared" si="171"/>
        <v/>
      </c>
      <c r="J2694" s="42"/>
      <c r="K2694" s="141"/>
      <c r="L2694" s="162">
        <f>IF(Tabela1[[#This Row],[Cena za enoto]]=1,Tabela1[[#This Row],[Količina]],0)</f>
        <v>0</v>
      </c>
      <c r="M2694" s="139">
        <f>Tabela1[[#This Row],[Cena za enoto]]</f>
        <v>0</v>
      </c>
      <c r="N2694" s="139">
        <f t="shared" si="169"/>
        <v>0</v>
      </c>
    </row>
    <row r="2695" spans="1:14" s="143" customFormat="1">
      <c r="A2695" s="139">
        <v>2689</v>
      </c>
      <c r="B2695" s="98"/>
      <c r="C2695" s="132">
        <f>IF(H2695&lt;&gt;"",COUNTA($H$12:H2695),"")</f>
        <v>1330</v>
      </c>
      <c r="D2695" s="15"/>
      <c r="E2695" s="131" t="s">
        <v>1978</v>
      </c>
      <c r="F2695" s="83" t="s">
        <v>10</v>
      </c>
      <c r="G2695" s="16">
        <v>1</v>
      </c>
      <c r="H2695" s="169">
        <v>0</v>
      </c>
      <c r="I2695" s="177">
        <f t="shared" si="171"/>
        <v>0</v>
      </c>
      <c r="J2695" s="42"/>
      <c r="K2695" s="141">
        <f>Tabela1[[#This Row],[Količina]]-Tabela1[[#This Row],[Cena skupaj]]</f>
        <v>1</v>
      </c>
      <c r="L2695" s="162">
        <f>IF(Tabela1[[#This Row],[Cena za enoto]]=1,Tabela1[[#This Row],[Količina]],0)</f>
        <v>0</v>
      </c>
      <c r="M2695" s="139">
        <f>Tabela1[[#This Row],[Cena za enoto]]</f>
        <v>0</v>
      </c>
      <c r="N2695" s="139">
        <f t="shared" si="169"/>
        <v>0</v>
      </c>
    </row>
    <row r="2696" spans="1:14" s="143" customFormat="1" ht="101.25">
      <c r="A2696" s="139">
        <v>2690</v>
      </c>
      <c r="B2696" s="98"/>
      <c r="C2696" s="132" t="str">
        <f>IF(H2696&lt;&gt;"",COUNTA($H$12:H2696),"")</f>
        <v/>
      </c>
      <c r="D2696" s="15" t="s">
        <v>1819</v>
      </c>
      <c r="E2696" s="131" t="s">
        <v>1979</v>
      </c>
      <c r="F2696" s="83"/>
      <c r="G2696" s="16"/>
      <c r="H2696" s="159"/>
      <c r="I2696" s="177" t="str">
        <f t="shared" si="171"/>
        <v/>
      </c>
      <c r="J2696" s="42"/>
      <c r="K2696" s="141"/>
      <c r="L2696" s="162">
        <f>IF(Tabela1[[#This Row],[Cena za enoto]]=1,Tabela1[[#This Row],[Količina]],0)</f>
        <v>0</v>
      </c>
      <c r="M2696" s="139">
        <f>Tabela1[[#This Row],[Cena za enoto]]</f>
        <v>0</v>
      </c>
      <c r="N2696" s="139">
        <f t="shared" si="169"/>
        <v>0</v>
      </c>
    </row>
    <row r="2697" spans="1:14" s="143" customFormat="1" ht="56.25">
      <c r="A2697" s="139">
        <v>2691</v>
      </c>
      <c r="B2697" s="98"/>
      <c r="C2697" s="132" t="str">
        <f>IF(H2697&lt;&gt;"",COUNTA($H$12:H2697),"")</f>
        <v/>
      </c>
      <c r="D2697" s="15"/>
      <c r="E2697" s="131" t="s">
        <v>1980</v>
      </c>
      <c r="F2697" s="83"/>
      <c r="G2697" s="16"/>
      <c r="H2697" s="159"/>
      <c r="I2697" s="177" t="str">
        <f t="shared" si="171"/>
        <v/>
      </c>
      <c r="J2697" s="42"/>
      <c r="K2697" s="141"/>
      <c r="L2697" s="162">
        <f>IF(Tabela1[[#This Row],[Cena za enoto]]=1,Tabela1[[#This Row],[Količina]],0)</f>
        <v>0</v>
      </c>
      <c r="M2697" s="139">
        <f>Tabela1[[#This Row],[Cena za enoto]]</f>
        <v>0</v>
      </c>
      <c r="N2697" s="139">
        <f t="shared" si="169"/>
        <v>0</v>
      </c>
    </row>
    <row r="2698" spans="1:14" s="143" customFormat="1">
      <c r="A2698" s="139">
        <v>2692</v>
      </c>
      <c r="B2698" s="98"/>
      <c r="C2698" s="132">
        <f>IF(H2698&lt;&gt;"",COUNTA($H$12:H2698),"")</f>
        <v>1331</v>
      </c>
      <c r="D2698" s="15"/>
      <c r="E2698" s="131" t="s">
        <v>1981</v>
      </c>
      <c r="F2698" s="83" t="s">
        <v>10</v>
      </c>
      <c r="G2698" s="16">
        <v>3</v>
      </c>
      <c r="H2698" s="169">
        <v>0</v>
      </c>
      <c r="I2698" s="177">
        <f t="shared" si="171"/>
        <v>0</v>
      </c>
      <c r="J2698" s="42"/>
      <c r="K2698" s="141">
        <f>Tabela1[[#This Row],[Količina]]-Tabela1[[#This Row],[Cena skupaj]]</f>
        <v>3</v>
      </c>
      <c r="L2698" s="162">
        <f>IF(Tabela1[[#This Row],[Cena za enoto]]=1,Tabela1[[#This Row],[Količina]],0)</f>
        <v>0</v>
      </c>
      <c r="M2698" s="139">
        <f>Tabela1[[#This Row],[Cena za enoto]]</f>
        <v>0</v>
      </c>
      <c r="N2698" s="139">
        <f t="shared" si="169"/>
        <v>0</v>
      </c>
    </row>
    <row r="2699" spans="1:14" s="143" customFormat="1" ht="101.25">
      <c r="A2699" s="139">
        <v>2693</v>
      </c>
      <c r="B2699" s="98"/>
      <c r="C2699" s="132" t="str">
        <f>IF(H2699&lt;&gt;"",COUNTA($H$12:H2699),"")</f>
        <v/>
      </c>
      <c r="D2699" s="15" t="s">
        <v>1820</v>
      </c>
      <c r="E2699" s="131" t="s">
        <v>1982</v>
      </c>
      <c r="F2699" s="83"/>
      <c r="G2699" s="16"/>
      <c r="H2699" s="159"/>
      <c r="I2699" s="177" t="str">
        <f t="shared" si="171"/>
        <v/>
      </c>
      <c r="J2699" s="42"/>
      <c r="K2699" s="141"/>
      <c r="L2699" s="162">
        <f>IF(Tabela1[[#This Row],[Cena za enoto]]=1,Tabela1[[#This Row],[Količina]],0)</f>
        <v>0</v>
      </c>
      <c r="M2699" s="139">
        <f>Tabela1[[#This Row],[Cena za enoto]]</f>
        <v>0</v>
      </c>
      <c r="N2699" s="139">
        <f t="shared" si="169"/>
        <v>0</v>
      </c>
    </row>
    <row r="2700" spans="1:14" s="143" customFormat="1">
      <c r="A2700" s="139">
        <v>2694</v>
      </c>
      <c r="B2700" s="98"/>
      <c r="C2700" s="132">
        <f>IF(H2700&lt;&gt;"",COUNTA($H$12:H2700),"")</f>
        <v>1332</v>
      </c>
      <c r="D2700" s="15"/>
      <c r="E2700" s="131" t="s">
        <v>1983</v>
      </c>
      <c r="F2700" s="83" t="s">
        <v>10</v>
      </c>
      <c r="G2700" s="16">
        <v>1</v>
      </c>
      <c r="H2700" s="169">
        <v>0</v>
      </c>
      <c r="I2700" s="177">
        <f t="shared" si="171"/>
        <v>0</v>
      </c>
      <c r="J2700" s="42"/>
      <c r="K2700" s="141">
        <f>Tabela1[[#This Row],[Količina]]-Tabela1[[#This Row],[Cena skupaj]]</f>
        <v>1</v>
      </c>
      <c r="L2700" s="162">
        <f>IF(Tabela1[[#This Row],[Cena za enoto]]=1,Tabela1[[#This Row],[Količina]],0)</f>
        <v>0</v>
      </c>
      <c r="M2700" s="139">
        <f>Tabela1[[#This Row],[Cena za enoto]]</f>
        <v>0</v>
      </c>
      <c r="N2700" s="139">
        <f t="shared" si="169"/>
        <v>0</v>
      </c>
    </row>
    <row r="2701" spans="1:14" s="143" customFormat="1" ht="56.25">
      <c r="A2701" s="139">
        <v>2695</v>
      </c>
      <c r="B2701" s="98"/>
      <c r="C2701" s="132" t="str">
        <f>IF(H2701&lt;&gt;"",COUNTA($H$12:H2701),"")</f>
        <v/>
      </c>
      <c r="D2701" s="15" t="s">
        <v>1821</v>
      </c>
      <c r="E2701" s="131" t="s">
        <v>1984</v>
      </c>
      <c r="F2701" s="83"/>
      <c r="G2701" s="16"/>
      <c r="H2701" s="159"/>
      <c r="I2701" s="177" t="str">
        <f t="shared" si="171"/>
        <v/>
      </c>
      <c r="J2701" s="42"/>
      <c r="K2701" s="141"/>
      <c r="L2701" s="162">
        <f>IF(Tabela1[[#This Row],[Cena za enoto]]=1,Tabela1[[#This Row],[Količina]],0)</f>
        <v>0</v>
      </c>
      <c r="M2701" s="139">
        <f>Tabela1[[#This Row],[Cena za enoto]]</f>
        <v>0</v>
      </c>
      <c r="N2701" s="139">
        <f t="shared" si="169"/>
        <v>0</v>
      </c>
    </row>
    <row r="2702" spans="1:14" s="143" customFormat="1" ht="56.25">
      <c r="A2702" s="139">
        <v>2696</v>
      </c>
      <c r="B2702" s="107"/>
      <c r="C2702" s="132" t="str">
        <f>IF(H2702&lt;&gt;"",COUNTA($H$12:H2702),"")</f>
        <v/>
      </c>
      <c r="D2702" s="15"/>
      <c r="E2702" s="131" t="s">
        <v>1985</v>
      </c>
      <c r="F2702" s="83"/>
      <c r="G2702" s="16"/>
      <c r="H2702" s="159"/>
      <c r="I2702" s="177" t="str">
        <f t="shared" si="171"/>
        <v/>
      </c>
      <c r="J2702" s="42"/>
      <c r="K2702" s="141"/>
      <c r="L2702" s="162">
        <f>IF(Tabela1[[#This Row],[Cena za enoto]]=1,Tabela1[[#This Row],[Količina]],0)</f>
        <v>0</v>
      </c>
      <c r="M2702" s="139">
        <f>Tabela1[[#This Row],[Cena za enoto]]</f>
        <v>0</v>
      </c>
      <c r="N2702" s="139">
        <f t="shared" ref="N2702:N2765" si="172">L2702*M2702</f>
        <v>0</v>
      </c>
    </row>
    <row r="2703" spans="1:14" s="143" customFormat="1">
      <c r="A2703" s="139">
        <v>2697</v>
      </c>
      <c r="B2703" s="98"/>
      <c r="C2703" s="132">
        <f>IF(H2703&lt;&gt;"",COUNTA($H$12:H2703),"")</f>
        <v>1333</v>
      </c>
      <c r="D2703" s="15"/>
      <c r="E2703" s="131" t="s">
        <v>1986</v>
      </c>
      <c r="F2703" s="83" t="s">
        <v>10</v>
      </c>
      <c r="G2703" s="16">
        <v>1</v>
      </c>
      <c r="H2703" s="169">
        <v>0</v>
      </c>
      <c r="I2703" s="177">
        <f t="shared" si="171"/>
        <v>0</v>
      </c>
      <c r="J2703" s="42"/>
      <c r="K2703" s="141">
        <f>Tabela1[[#This Row],[Količina]]-Tabela1[[#This Row],[Cena skupaj]]</f>
        <v>1</v>
      </c>
      <c r="L2703" s="162">
        <f>IF(Tabela1[[#This Row],[Cena za enoto]]=1,Tabela1[[#This Row],[Količina]],0)</f>
        <v>0</v>
      </c>
      <c r="M2703" s="139">
        <f>Tabela1[[#This Row],[Cena za enoto]]</f>
        <v>0</v>
      </c>
      <c r="N2703" s="139">
        <f t="shared" si="172"/>
        <v>0</v>
      </c>
    </row>
    <row r="2704" spans="1:14" s="143" customFormat="1" ht="33.75">
      <c r="A2704" s="139">
        <v>2698</v>
      </c>
      <c r="B2704" s="98"/>
      <c r="C2704" s="132" t="str">
        <f>IF(H2704&lt;&gt;"",COUNTA($H$12:H2704),"")</f>
        <v/>
      </c>
      <c r="D2704" s="15" t="s">
        <v>1822</v>
      </c>
      <c r="E2704" s="131" t="s">
        <v>1987</v>
      </c>
      <c r="F2704" s="83"/>
      <c r="G2704" s="16"/>
      <c r="H2704" s="159"/>
      <c r="I2704" s="177" t="str">
        <f t="shared" si="171"/>
        <v/>
      </c>
      <c r="J2704" s="42"/>
      <c r="K2704" s="141"/>
      <c r="L2704" s="162">
        <f>IF(Tabela1[[#This Row],[Cena za enoto]]=1,Tabela1[[#This Row],[Količina]],0)</f>
        <v>0</v>
      </c>
      <c r="M2704" s="139">
        <f>Tabela1[[#This Row],[Cena za enoto]]</f>
        <v>0</v>
      </c>
      <c r="N2704" s="139">
        <f t="shared" si="172"/>
        <v>0</v>
      </c>
    </row>
    <row r="2705" spans="1:14" s="143" customFormat="1">
      <c r="A2705" s="139">
        <v>2699</v>
      </c>
      <c r="B2705" s="98"/>
      <c r="C2705" s="132">
        <f>IF(H2705&lt;&gt;"",COUNTA($H$12:H2705),"")</f>
        <v>1334</v>
      </c>
      <c r="D2705" s="15"/>
      <c r="E2705" s="131" t="s">
        <v>1988</v>
      </c>
      <c r="F2705" s="83" t="s">
        <v>10</v>
      </c>
      <c r="G2705" s="16">
        <v>1</v>
      </c>
      <c r="H2705" s="169">
        <v>0</v>
      </c>
      <c r="I2705" s="177">
        <f t="shared" si="171"/>
        <v>0</v>
      </c>
      <c r="J2705" s="42"/>
      <c r="K2705" s="141">
        <f>Tabela1[[#This Row],[Količina]]-Tabela1[[#This Row],[Cena skupaj]]</f>
        <v>1</v>
      </c>
      <c r="L2705" s="162">
        <f>IF(Tabela1[[#This Row],[Cena za enoto]]=1,Tabela1[[#This Row],[Količina]],0)</f>
        <v>0</v>
      </c>
      <c r="M2705" s="139">
        <f>Tabela1[[#This Row],[Cena za enoto]]</f>
        <v>0</v>
      </c>
      <c r="N2705" s="139">
        <f t="shared" si="172"/>
        <v>0</v>
      </c>
    </row>
    <row r="2706" spans="1:14" s="143" customFormat="1" ht="146.25">
      <c r="A2706" s="139">
        <v>2700</v>
      </c>
      <c r="B2706" s="98"/>
      <c r="C2706" s="132" t="str">
        <f>IF(H2706&lt;&gt;"",COUNTA($H$12:H2706),"")</f>
        <v/>
      </c>
      <c r="D2706" s="15" t="s">
        <v>1823</v>
      </c>
      <c r="E2706" s="131" t="s">
        <v>1989</v>
      </c>
      <c r="F2706" s="83"/>
      <c r="G2706" s="16"/>
      <c r="H2706" s="159"/>
      <c r="I2706" s="177" t="str">
        <f t="shared" si="171"/>
        <v/>
      </c>
      <c r="J2706" s="42"/>
      <c r="K2706" s="141"/>
      <c r="L2706" s="162">
        <f>IF(Tabela1[[#This Row],[Cena za enoto]]=1,Tabela1[[#This Row],[Količina]],0)</f>
        <v>0</v>
      </c>
      <c r="M2706" s="139">
        <f>Tabela1[[#This Row],[Cena za enoto]]</f>
        <v>0</v>
      </c>
      <c r="N2706" s="139">
        <f t="shared" si="172"/>
        <v>0</v>
      </c>
    </row>
    <row r="2707" spans="1:14" s="143" customFormat="1">
      <c r="A2707" s="139">
        <v>2701</v>
      </c>
      <c r="B2707" s="98"/>
      <c r="C2707" s="132">
        <f>IF(H2707&lt;&gt;"",COUNTA($H$12:H2707),"")</f>
        <v>1335</v>
      </c>
      <c r="D2707" s="15"/>
      <c r="E2707" s="131" t="s">
        <v>1990</v>
      </c>
      <c r="F2707" s="83" t="s">
        <v>10</v>
      </c>
      <c r="G2707" s="16">
        <v>3</v>
      </c>
      <c r="H2707" s="169">
        <v>0</v>
      </c>
      <c r="I2707" s="177">
        <f t="shared" si="171"/>
        <v>0</v>
      </c>
      <c r="J2707" s="42"/>
      <c r="K2707" s="141">
        <f>Tabela1[[#This Row],[Količina]]-Tabela1[[#This Row],[Cena skupaj]]</f>
        <v>3</v>
      </c>
      <c r="L2707" s="162">
        <f>IF(Tabela1[[#This Row],[Cena za enoto]]=1,Tabela1[[#This Row],[Količina]],0)</f>
        <v>0</v>
      </c>
      <c r="M2707" s="139">
        <f>Tabela1[[#This Row],[Cena za enoto]]</f>
        <v>0</v>
      </c>
      <c r="N2707" s="139">
        <f t="shared" si="172"/>
        <v>0</v>
      </c>
    </row>
    <row r="2708" spans="1:14" s="143" customFormat="1">
      <c r="A2708" s="139">
        <v>2702</v>
      </c>
      <c r="B2708" s="98"/>
      <c r="C2708" s="132" t="str">
        <f>IF(H2708&lt;&gt;"",COUNTA($H$12:H2708),"")</f>
        <v/>
      </c>
      <c r="D2708" s="15" t="s">
        <v>1824</v>
      </c>
      <c r="E2708" s="131" t="s">
        <v>1991</v>
      </c>
      <c r="F2708" s="83"/>
      <c r="G2708" s="16"/>
      <c r="H2708" s="159"/>
      <c r="I2708" s="177" t="str">
        <f t="shared" si="171"/>
        <v/>
      </c>
      <c r="J2708" s="42"/>
      <c r="K2708" s="141"/>
      <c r="L2708" s="162">
        <f>IF(Tabela1[[#This Row],[Cena za enoto]]=1,Tabela1[[#This Row],[Količina]],0)</f>
        <v>0</v>
      </c>
      <c r="M2708" s="139">
        <f>Tabela1[[#This Row],[Cena za enoto]]</f>
        <v>0</v>
      </c>
      <c r="N2708" s="139">
        <f t="shared" si="172"/>
        <v>0</v>
      </c>
    </row>
    <row r="2709" spans="1:14" s="143" customFormat="1" ht="67.5">
      <c r="A2709" s="139">
        <v>2703</v>
      </c>
      <c r="B2709" s="98"/>
      <c r="C2709" s="132" t="str">
        <f>IF(H2709&lt;&gt;"",COUNTA($H$12:H2709),"")</f>
        <v/>
      </c>
      <c r="D2709" s="15"/>
      <c r="E2709" s="131" t="s">
        <v>1992</v>
      </c>
      <c r="F2709" s="83"/>
      <c r="G2709" s="16"/>
      <c r="H2709" s="159"/>
      <c r="I2709" s="177" t="str">
        <f t="shared" si="171"/>
        <v/>
      </c>
      <c r="J2709" s="42"/>
      <c r="K2709" s="141"/>
      <c r="L2709" s="162">
        <f>IF(Tabela1[[#This Row],[Cena za enoto]]=1,Tabela1[[#This Row],[Količina]],0)</f>
        <v>0</v>
      </c>
      <c r="M2709" s="139">
        <f>Tabela1[[#This Row],[Cena za enoto]]</f>
        <v>0</v>
      </c>
      <c r="N2709" s="139">
        <f t="shared" si="172"/>
        <v>0</v>
      </c>
    </row>
    <row r="2710" spans="1:14" s="143" customFormat="1">
      <c r="A2710" s="139">
        <v>2704</v>
      </c>
      <c r="B2710" s="98"/>
      <c r="C2710" s="132" t="str">
        <f>IF(H2710&lt;&gt;"",COUNTA($H$12:H2710),"")</f>
        <v/>
      </c>
      <c r="D2710" s="15"/>
      <c r="E2710" s="131" t="s">
        <v>1993</v>
      </c>
      <c r="F2710" s="83"/>
      <c r="G2710" s="16"/>
      <c r="H2710" s="159"/>
      <c r="I2710" s="177" t="str">
        <f t="shared" si="171"/>
        <v/>
      </c>
      <c r="J2710" s="42"/>
      <c r="K2710" s="141"/>
      <c r="L2710" s="162">
        <f>IF(Tabela1[[#This Row],[Cena za enoto]]=1,Tabela1[[#This Row],[Količina]],0)</f>
        <v>0</v>
      </c>
      <c r="M2710" s="139">
        <f>Tabela1[[#This Row],[Cena za enoto]]</f>
        <v>0</v>
      </c>
      <c r="N2710" s="139">
        <f t="shared" si="172"/>
        <v>0</v>
      </c>
    </row>
    <row r="2711" spans="1:14" s="143" customFormat="1">
      <c r="A2711" s="139">
        <v>2705</v>
      </c>
      <c r="B2711" s="98"/>
      <c r="C2711" s="132" t="str">
        <f>IF(H2711&lt;&gt;"",COUNTA($H$12:H2711),"")</f>
        <v/>
      </c>
      <c r="D2711" s="15"/>
      <c r="E2711" s="131" t="s">
        <v>1994</v>
      </c>
      <c r="F2711" s="83"/>
      <c r="G2711" s="16"/>
      <c r="H2711" s="159"/>
      <c r="I2711" s="177" t="str">
        <f t="shared" si="171"/>
        <v/>
      </c>
      <c r="J2711" s="42"/>
      <c r="K2711" s="141"/>
      <c r="L2711" s="162">
        <f>IF(Tabela1[[#This Row],[Cena za enoto]]=1,Tabela1[[#This Row],[Količina]],0)</f>
        <v>0</v>
      </c>
      <c r="M2711" s="139">
        <f>Tabela1[[#This Row],[Cena za enoto]]</f>
        <v>0</v>
      </c>
      <c r="N2711" s="139">
        <f t="shared" si="172"/>
        <v>0</v>
      </c>
    </row>
    <row r="2712" spans="1:14" s="143" customFormat="1">
      <c r="A2712" s="139">
        <v>2706</v>
      </c>
      <c r="B2712" s="98"/>
      <c r="C2712" s="132" t="str">
        <f>IF(H2712&lt;&gt;"",COUNTA($H$12:H2712),"")</f>
        <v/>
      </c>
      <c r="D2712" s="15"/>
      <c r="E2712" s="131" t="s">
        <v>1995</v>
      </c>
      <c r="F2712" s="83"/>
      <c r="G2712" s="16"/>
      <c r="H2712" s="159"/>
      <c r="I2712" s="177" t="str">
        <f t="shared" si="171"/>
        <v/>
      </c>
      <c r="J2712" s="42"/>
      <c r="K2712" s="141"/>
      <c r="L2712" s="162">
        <f>IF(Tabela1[[#This Row],[Cena za enoto]]=1,Tabela1[[#This Row],[Količina]],0)</f>
        <v>0</v>
      </c>
      <c r="M2712" s="139">
        <f>Tabela1[[#This Row],[Cena za enoto]]</f>
        <v>0</v>
      </c>
      <c r="N2712" s="139">
        <f t="shared" si="172"/>
        <v>0</v>
      </c>
    </row>
    <row r="2713" spans="1:14" s="143" customFormat="1">
      <c r="A2713" s="139">
        <v>2707</v>
      </c>
      <c r="B2713" s="98"/>
      <c r="C2713" s="132">
        <f>IF(H2713&lt;&gt;"",COUNTA($H$12:H2713),"")</f>
        <v>1336</v>
      </c>
      <c r="D2713" s="15"/>
      <c r="E2713" s="131" t="s">
        <v>1996</v>
      </c>
      <c r="F2713" s="83" t="s">
        <v>10</v>
      </c>
      <c r="G2713" s="16">
        <v>1</v>
      </c>
      <c r="H2713" s="169">
        <v>0</v>
      </c>
      <c r="I2713" s="177">
        <f t="shared" si="171"/>
        <v>0</v>
      </c>
      <c r="J2713" s="42"/>
      <c r="K2713" s="141">
        <f>Tabela1[[#This Row],[Količina]]-Tabela1[[#This Row],[Cena skupaj]]</f>
        <v>1</v>
      </c>
      <c r="L2713" s="162">
        <f>IF(Tabela1[[#This Row],[Cena za enoto]]=1,Tabela1[[#This Row],[Količina]],0)</f>
        <v>0</v>
      </c>
      <c r="M2713" s="139">
        <f>Tabela1[[#This Row],[Cena za enoto]]</f>
        <v>0</v>
      </c>
      <c r="N2713" s="139">
        <f t="shared" si="172"/>
        <v>0</v>
      </c>
    </row>
    <row r="2714" spans="1:14" s="143" customFormat="1">
      <c r="A2714" s="139">
        <v>2708</v>
      </c>
      <c r="B2714" s="98"/>
      <c r="C2714" s="132" t="str">
        <f>IF(H2714&lt;&gt;"",COUNTA($H$12:H2714),"")</f>
        <v/>
      </c>
      <c r="D2714" s="15" t="s">
        <v>1825</v>
      </c>
      <c r="E2714" s="131" t="s">
        <v>1997</v>
      </c>
      <c r="F2714" s="83"/>
      <c r="G2714" s="16"/>
      <c r="H2714" s="159"/>
      <c r="I2714" s="177" t="str">
        <f t="shared" si="171"/>
        <v/>
      </c>
      <c r="J2714" s="42"/>
      <c r="K2714" s="141"/>
      <c r="L2714" s="162">
        <f>IF(Tabela1[[#This Row],[Cena za enoto]]=1,Tabela1[[#This Row],[Količina]],0)</f>
        <v>0</v>
      </c>
      <c r="M2714" s="139">
        <f>Tabela1[[#This Row],[Cena za enoto]]</f>
        <v>0</v>
      </c>
      <c r="N2714" s="139">
        <f t="shared" si="172"/>
        <v>0</v>
      </c>
    </row>
    <row r="2715" spans="1:14" s="143" customFormat="1" ht="67.5">
      <c r="A2715" s="139">
        <v>2709</v>
      </c>
      <c r="B2715" s="98"/>
      <c r="C2715" s="132" t="str">
        <f>IF(H2715&lt;&gt;"",COUNTA($H$12:H2715),"")</f>
        <v/>
      </c>
      <c r="D2715" s="15"/>
      <c r="E2715" s="131" t="s">
        <v>1998</v>
      </c>
      <c r="F2715" s="83"/>
      <c r="G2715" s="16"/>
      <c r="H2715" s="159"/>
      <c r="I2715" s="177" t="str">
        <f t="shared" si="171"/>
        <v/>
      </c>
      <c r="J2715" s="42"/>
      <c r="K2715" s="141"/>
      <c r="L2715" s="162">
        <f>IF(Tabela1[[#This Row],[Cena za enoto]]=1,Tabela1[[#This Row],[Količina]],0)</f>
        <v>0</v>
      </c>
      <c r="M2715" s="139">
        <f>Tabela1[[#This Row],[Cena za enoto]]</f>
        <v>0</v>
      </c>
      <c r="N2715" s="139">
        <f t="shared" si="172"/>
        <v>0</v>
      </c>
    </row>
    <row r="2716" spans="1:14" s="143" customFormat="1">
      <c r="A2716" s="139">
        <v>2710</v>
      </c>
      <c r="B2716" s="98"/>
      <c r="C2716" s="132">
        <f>IF(H2716&lt;&gt;"",COUNTA($H$12:H2716),"")</f>
        <v>1337</v>
      </c>
      <c r="D2716" s="15"/>
      <c r="E2716" s="131" t="s">
        <v>1999</v>
      </c>
      <c r="F2716" s="83" t="s">
        <v>10</v>
      </c>
      <c r="G2716" s="16">
        <v>3</v>
      </c>
      <c r="H2716" s="169">
        <v>0</v>
      </c>
      <c r="I2716" s="177">
        <f t="shared" si="171"/>
        <v>0</v>
      </c>
      <c r="J2716" s="42"/>
      <c r="K2716" s="141">
        <f>Tabela1[[#This Row],[Količina]]-Tabela1[[#This Row],[Cena skupaj]]</f>
        <v>3</v>
      </c>
      <c r="L2716" s="162">
        <f>IF(Tabela1[[#This Row],[Cena za enoto]]=1,Tabela1[[#This Row],[Količina]],0)</f>
        <v>0</v>
      </c>
      <c r="M2716" s="139">
        <f>Tabela1[[#This Row],[Cena za enoto]]</f>
        <v>0</v>
      </c>
      <c r="N2716" s="139">
        <f t="shared" si="172"/>
        <v>0</v>
      </c>
    </row>
    <row r="2717" spans="1:14" s="143" customFormat="1" ht="78.75">
      <c r="A2717" s="139">
        <v>2711</v>
      </c>
      <c r="B2717" s="98"/>
      <c r="C2717" s="132" t="str">
        <f>IF(H2717&lt;&gt;"",COUNTA($H$12:H2717),"")</f>
        <v/>
      </c>
      <c r="D2717" s="15"/>
      <c r="E2717" s="131" t="s">
        <v>2000</v>
      </c>
      <c r="F2717" s="83"/>
      <c r="G2717" s="16"/>
      <c r="H2717" s="159"/>
      <c r="I2717" s="177" t="str">
        <f t="shared" si="171"/>
        <v/>
      </c>
      <c r="J2717" s="42"/>
      <c r="K2717" s="141"/>
      <c r="L2717" s="162">
        <f>IF(Tabela1[[#This Row],[Cena za enoto]]=1,Tabela1[[#This Row],[Količina]],0)</f>
        <v>0</v>
      </c>
      <c r="M2717" s="139">
        <f>Tabela1[[#This Row],[Cena za enoto]]</f>
        <v>0</v>
      </c>
      <c r="N2717" s="139">
        <f t="shared" si="172"/>
        <v>0</v>
      </c>
    </row>
    <row r="2718" spans="1:14" s="143" customFormat="1">
      <c r="A2718" s="139">
        <v>2712</v>
      </c>
      <c r="B2718" s="98"/>
      <c r="C2718" s="132">
        <f>IF(H2718&lt;&gt;"",COUNTA($H$12:H2718),"")</f>
        <v>1338</v>
      </c>
      <c r="D2718" s="15"/>
      <c r="E2718" s="131" t="s">
        <v>2001</v>
      </c>
      <c r="F2718" s="83" t="s">
        <v>10</v>
      </c>
      <c r="G2718" s="16">
        <v>3</v>
      </c>
      <c r="H2718" s="169">
        <v>0</v>
      </c>
      <c r="I2718" s="177">
        <f t="shared" si="171"/>
        <v>0</v>
      </c>
      <c r="J2718" s="42"/>
      <c r="K2718" s="141">
        <f>Tabela1[[#This Row],[Količina]]-Tabela1[[#This Row],[Cena skupaj]]</f>
        <v>3</v>
      </c>
      <c r="L2718" s="162">
        <f>IF(Tabela1[[#This Row],[Cena za enoto]]=1,Tabela1[[#This Row],[Količina]],0)</f>
        <v>0</v>
      </c>
      <c r="M2718" s="139">
        <f>Tabela1[[#This Row],[Cena za enoto]]</f>
        <v>0</v>
      </c>
      <c r="N2718" s="139">
        <f t="shared" si="172"/>
        <v>0</v>
      </c>
    </row>
    <row r="2719" spans="1:14" s="143" customFormat="1" ht="78.75">
      <c r="A2719" s="139">
        <v>2713</v>
      </c>
      <c r="B2719" s="98"/>
      <c r="C2719" s="132" t="str">
        <f>IF(H2719&lt;&gt;"",COUNTA($H$12:H2719),"")</f>
        <v/>
      </c>
      <c r="D2719" s="15"/>
      <c r="E2719" s="131" t="s">
        <v>2002</v>
      </c>
      <c r="F2719" s="83"/>
      <c r="G2719" s="16"/>
      <c r="H2719" s="159"/>
      <c r="I2719" s="177" t="str">
        <f t="shared" si="171"/>
        <v/>
      </c>
      <c r="J2719" s="42"/>
      <c r="K2719" s="141"/>
      <c r="L2719" s="162">
        <f>IF(Tabela1[[#This Row],[Cena za enoto]]=1,Tabela1[[#This Row],[Količina]],0)</f>
        <v>0</v>
      </c>
      <c r="M2719" s="139">
        <f>Tabela1[[#This Row],[Cena za enoto]]</f>
        <v>0</v>
      </c>
      <c r="N2719" s="139">
        <f t="shared" si="172"/>
        <v>0</v>
      </c>
    </row>
    <row r="2720" spans="1:14" s="143" customFormat="1">
      <c r="A2720" s="139">
        <v>2714</v>
      </c>
      <c r="B2720" s="98"/>
      <c r="C2720" s="132">
        <f>IF(H2720&lt;&gt;"",COUNTA($H$12:H2720),"")</f>
        <v>1339</v>
      </c>
      <c r="D2720" s="15"/>
      <c r="E2720" s="131" t="s">
        <v>2003</v>
      </c>
      <c r="F2720" s="83" t="s">
        <v>10</v>
      </c>
      <c r="G2720" s="16">
        <v>3</v>
      </c>
      <c r="H2720" s="169">
        <v>0</v>
      </c>
      <c r="I2720" s="177">
        <f t="shared" si="171"/>
        <v>0</v>
      </c>
      <c r="J2720" s="42"/>
      <c r="K2720" s="141">
        <f>Tabela1[[#This Row],[Količina]]-Tabela1[[#This Row],[Cena skupaj]]</f>
        <v>3</v>
      </c>
      <c r="L2720" s="162">
        <f>IF(Tabela1[[#This Row],[Cena za enoto]]=1,Tabela1[[#This Row],[Količina]],0)</f>
        <v>0</v>
      </c>
      <c r="M2720" s="139">
        <f>Tabela1[[#This Row],[Cena za enoto]]</f>
        <v>0</v>
      </c>
      <c r="N2720" s="139">
        <f t="shared" si="172"/>
        <v>0</v>
      </c>
    </row>
    <row r="2721" spans="1:14" s="143" customFormat="1" ht="67.5">
      <c r="A2721" s="139">
        <v>2715</v>
      </c>
      <c r="B2721" s="98"/>
      <c r="C2721" s="132" t="str">
        <f>IF(H2721&lt;&gt;"",COUNTA($H$12:H2721),"")</f>
        <v/>
      </c>
      <c r="D2721" s="15"/>
      <c r="E2721" s="131" t="s">
        <v>2004</v>
      </c>
      <c r="F2721" s="83"/>
      <c r="G2721" s="16"/>
      <c r="H2721" s="159"/>
      <c r="I2721" s="177" t="str">
        <f t="shared" si="171"/>
        <v/>
      </c>
      <c r="J2721" s="42"/>
      <c r="K2721" s="141"/>
      <c r="L2721" s="162">
        <f>IF(Tabela1[[#This Row],[Cena za enoto]]=1,Tabela1[[#This Row],[Količina]],0)</f>
        <v>0</v>
      </c>
      <c r="M2721" s="139">
        <f>Tabela1[[#This Row],[Cena za enoto]]</f>
        <v>0</v>
      </c>
      <c r="N2721" s="139">
        <f t="shared" si="172"/>
        <v>0</v>
      </c>
    </row>
    <row r="2722" spans="1:14" s="143" customFormat="1">
      <c r="A2722" s="139">
        <v>2716</v>
      </c>
      <c r="B2722" s="98"/>
      <c r="C2722" s="132">
        <f>IF(H2722&lt;&gt;"",COUNTA($H$12:H2722),"")</f>
        <v>1340</v>
      </c>
      <c r="D2722" s="15"/>
      <c r="E2722" s="131" t="s">
        <v>2005</v>
      </c>
      <c r="F2722" s="83" t="s">
        <v>10</v>
      </c>
      <c r="G2722" s="16">
        <v>3</v>
      </c>
      <c r="H2722" s="169">
        <v>0</v>
      </c>
      <c r="I2722" s="177">
        <f t="shared" ref="I2722:I2753" si="173">IF(ISNUMBER(G2722),ROUND(G2722*H2722,2),"")</f>
        <v>0</v>
      </c>
      <c r="J2722" s="42"/>
      <c r="K2722" s="141">
        <f>Tabela1[[#This Row],[Količina]]-Tabela1[[#This Row],[Cena skupaj]]</f>
        <v>3</v>
      </c>
      <c r="L2722" s="162">
        <f>IF(Tabela1[[#This Row],[Cena za enoto]]=1,Tabela1[[#This Row],[Količina]],0)</f>
        <v>0</v>
      </c>
      <c r="M2722" s="139">
        <f>Tabela1[[#This Row],[Cena za enoto]]</f>
        <v>0</v>
      </c>
      <c r="N2722" s="139">
        <f t="shared" si="172"/>
        <v>0</v>
      </c>
    </row>
    <row r="2723" spans="1:14" s="143" customFormat="1" ht="56.25">
      <c r="A2723" s="139">
        <v>2717</v>
      </c>
      <c r="B2723" s="107"/>
      <c r="C2723" s="132" t="str">
        <f>IF(H2723&lt;&gt;"",COUNTA($H$12:H2723),"")</f>
        <v/>
      </c>
      <c r="D2723" s="15"/>
      <c r="E2723" s="131" t="s">
        <v>2006</v>
      </c>
      <c r="F2723" s="83"/>
      <c r="G2723" s="16"/>
      <c r="H2723" s="159"/>
      <c r="I2723" s="177" t="str">
        <f t="shared" si="173"/>
        <v/>
      </c>
      <c r="J2723" s="42"/>
      <c r="K2723" s="141"/>
      <c r="L2723" s="162">
        <f>IF(Tabela1[[#This Row],[Cena za enoto]]=1,Tabela1[[#This Row],[Količina]],0)</f>
        <v>0</v>
      </c>
      <c r="M2723" s="139">
        <f>Tabela1[[#This Row],[Cena za enoto]]</f>
        <v>0</v>
      </c>
      <c r="N2723" s="139">
        <f t="shared" si="172"/>
        <v>0</v>
      </c>
    </row>
    <row r="2724" spans="1:14" s="143" customFormat="1">
      <c r="A2724" s="139">
        <v>2718</v>
      </c>
      <c r="B2724" s="98"/>
      <c r="C2724" s="132">
        <f>IF(H2724&lt;&gt;"",COUNTA($H$12:H2724),"")</f>
        <v>1341</v>
      </c>
      <c r="D2724" s="15"/>
      <c r="E2724" s="131" t="s">
        <v>2007</v>
      </c>
      <c r="F2724" s="83" t="s">
        <v>10</v>
      </c>
      <c r="G2724" s="16">
        <v>1</v>
      </c>
      <c r="H2724" s="169">
        <v>0</v>
      </c>
      <c r="I2724" s="177">
        <f t="shared" si="173"/>
        <v>0</v>
      </c>
      <c r="J2724" s="42"/>
      <c r="K2724" s="141">
        <f>Tabela1[[#This Row],[Količina]]-Tabela1[[#This Row],[Cena skupaj]]</f>
        <v>1</v>
      </c>
      <c r="L2724" s="162">
        <f>IF(Tabela1[[#This Row],[Cena za enoto]]=1,Tabela1[[#This Row],[Količina]],0)</f>
        <v>0</v>
      </c>
      <c r="M2724" s="139">
        <f>Tabela1[[#This Row],[Cena za enoto]]</f>
        <v>0</v>
      </c>
      <c r="N2724" s="139">
        <f t="shared" si="172"/>
        <v>0</v>
      </c>
    </row>
    <row r="2725" spans="1:14" s="143" customFormat="1" ht="56.25">
      <c r="A2725" s="139">
        <v>2719</v>
      </c>
      <c r="B2725" s="98"/>
      <c r="C2725" s="132" t="str">
        <f>IF(H2725&lt;&gt;"",COUNTA($H$12:H2725),"")</f>
        <v/>
      </c>
      <c r="D2725" s="15"/>
      <c r="E2725" s="131" t="s">
        <v>2008</v>
      </c>
      <c r="F2725" s="83"/>
      <c r="G2725" s="16"/>
      <c r="H2725" s="159"/>
      <c r="I2725" s="177" t="str">
        <f t="shared" si="173"/>
        <v/>
      </c>
      <c r="J2725" s="42"/>
      <c r="K2725" s="141"/>
      <c r="L2725" s="162">
        <f>IF(Tabela1[[#This Row],[Cena za enoto]]=1,Tabela1[[#This Row],[Količina]],0)</f>
        <v>0</v>
      </c>
      <c r="M2725" s="139">
        <f>Tabela1[[#This Row],[Cena za enoto]]</f>
        <v>0</v>
      </c>
      <c r="N2725" s="139">
        <f t="shared" si="172"/>
        <v>0</v>
      </c>
    </row>
    <row r="2726" spans="1:14" s="143" customFormat="1">
      <c r="A2726" s="139">
        <v>2720</v>
      </c>
      <c r="B2726" s="98"/>
      <c r="C2726" s="132">
        <f>IF(H2726&lt;&gt;"",COUNTA($H$12:H2726),"")</f>
        <v>1342</v>
      </c>
      <c r="D2726" s="15"/>
      <c r="E2726" s="131" t="s">
        <v>2009</v>
      </c>
      <c r="F2726" s="83" t="s">
        <v>10</v>
      </c>
      <c r="G2726" s="16">
        <v>2</v>
      </c>
      <c r="H2726" s="169">
        <v>0</v>
      </c>
      <c r="I2726" s="177">
        <f t="shared" si="173"/>
        <v>0</v>
      </c>
      <c r="J2726" s="42"/>
      <c r="K2726" s="141">
        <f>Tabela1[[#This Row],[Količina]]-Tabela1[[#This Row],[Cena skupaj]]</f>
        <v>2</v>
      </c>
      <c r="L2726" s="162">
        <f>IF(Tabela1[[#This Row],[Cena za enoto]]=1,Tabela1[[#This Row],[Količina]],0)</f>
        <v>0</v>
      </c>
      <c r="M2726" s="139">
        <f>Tabela1[[#This Row],[Cena za enoto]]</f>
        <v>0</v>
      </c>
      <c r="N2726" s="139">
        <f t="shared" si="172"/>
        <v>0</v>
      </c>
    </row>
    <row r="2727" spans="1:14" s="143" customFormat="1" ht="67.5">
      <c r="A2727" s="139">
        <v>2721</v>
      </c>
      <c r="B2727" s="98"/>
      <c r="C2727" s="132" t="str">
        <f>IF(H2727&lt;&gt;"",COUNTA($H$12:H2727),"")</f>
        <v/>
      </c>
      <c r="D2727" s="15"/>
      <c r="E2727" s="131" t="s">
        <v>2010</v>
      </c>
      <c r="F2727" s="83"/>
      <c r="G2727" s="16"/>
      <c r="H2727" s="159"/>
      <c r="I2727" s="177" t="str">
        <f t="shared" si="173"/>
        <v/>
      </c>
      <c r="J2727" s="42"/>
      <c r="K2727" s="141"/>
      <c r="L2727" s="162">
        <f>IF(Tabela1[[#This Row],[Cena za enoto]]=1,Tabela1[[#This Row],[Količina]],0)</f>
        <v>0</v>
      </c>
      <c r="M2727" s="139">
        <f>Tabela1[[#This Row],[Cena za enoto]]</f>
        <v>0</v>
      </c>
      <c r="N2727" s="139">
        <f t="shared" si="172"/>
        <v>0</v>
      </c>
    </row>
    <row r="2728" spans="1:14" s="143" customFormat="1">
      <c r="A2728" s="139">
        <v>2722</v>
      </c>
      <c r="B2728" s="98"/>
      <c r="C2728" s="132">
        <f>IF(H2728&lt;&gt;"",COUNTA($H$12:H2728),"")</f>
        <v>1343</v>
      </c>
      <c r="D2728" s="15"/>
      <c r="E2728" s="131" t="s">
        <v>2011</v>
      </c>
      <c r="F2728" s="83" t="s">
        <v>10</v>
      </c>
      <c r="G2728" s="16">
        <v>1</v>
      </c>
      <c r="H2728" s="169">
        <v>0</v>
      </c>
      <c r="I2728" s="177">
        <f t="shared" si="173"/>
        <v>0</v>
      </c>
      <c r="J2728" s="42"/>
      <c r="K2728" s="141">
        <f>Tabela1[[#This Row],[Količina]]-Tabela1[[#This Row],[Cena skupaj]]</f>
        <v>1</v>
      </c>
      <c r="L2728" s="162">
        <f>IF(Tabela1[[#This Row],[Cena za enoto]]=1,Tabela1[[#This Row],[Količina]],0)</f>
        <v>0</v>
      </c>
      <c r="M2728" s="139">
        <f>Tabela1[[#This Row],[Cena za enoto]]</f>
        <v>0</v>
      </c>
      <c r="N2728" s="139">
        <f t="shared" si="172"/>
        <v>0</v>
      </c>
    </row>
    <row r="2729" spans="1:14" s="143" customFormat="1" ht="101.25">
      <c r="A2729" s="139">
        <v>2723</v>
      </c>
      <c r="B2729" s="98"/>
      <c r="C2729" s="132" t="str">
        <f>IF(H2729&lt;&gt;"",COUNTA($H$12:H2729),"")</f>
        <v/>
      </c>
      <c r="D2729" s="15"/>
      <c r="E2729" s="131" t="s">
        <v>2012</v>
      </c>
      <c r="F2729" s="83"/>
      <c r="G2729" s="16"/>
      <c r="H2729" s="159"/>
      <c r="I2729" s="177" t="str">
        <f t="shared" si="173"/>
        <v/>
      </c>
      <c r="J2729" s="42"/>
      <c r="K2729" s="141"/>
      <c r="L2729" s="162">
        <f>IF(Tabela1[[#This Row],[Cena za enoto]]=1,Tabela1[[#This Row],[Količina]],0)</f>
        <v>0</v>
      </c>
      <c r="M2729" s="139">
        <f>Tabela1[[#This Row],[Cena za enoto]]</f>
        <v>0</v>
      </c>
      <c r="N2729" s="139">
        <f t="shared" si="172"/>
        <v>0</v>
      </c>
    </row>
    <row r="2730" spans="1:14" s="143" customFormat="1">
      <c r="A2730" s="139">
        <v>2724</v>
      </c>
      <c r="B2730" s="98"/>
      <c r="C2730" s="132">
        <f>IF(H2730&lt;&gt;"",COUNTA($H$12:H2730),"")</f>
        <v>1344</v>
      </c>
      <c r="D2730" s="15"/>
      <c r="E2730" s="131" t="s">
        <v>2013</v>
      </c>
      <c r="F2730" s="83" t="s">
        <v>10</v>
      </c>
      <c r="G2730" s="16">
        <v>1</v>
      </c>
      <c r="H2730" s="169">
        <v>0</v>
      </c>
      <c r="I2730" s="177">
        <f t="shared" si="173"/>
        <v>0</v>
      </c>
      <c r="J2730" s="42"/>
      <c r="K2730" s="141">
        <f>Tabela1[[#This Row],[Količina]]-Tabela1[[#This Row],[Cena skupaj]]</f>
        <v>1</v>
      </c>
      <c r="L2730" s="162">
        <f>IF(Tabela1[[#This Row],[Cena za enoto]]=1,Tabela1[[#This Row],[Količina]],0)</f>
        <v>0</v>
      </c>
      <c r="M2730" s="139">
        <f>Tabela1[[#This Row],[Cena za enoto]]</f>
        <v>0</v>
      </c>
      <c r="N2730" s="139">
        <f t="shared" si="172"/>
        <v>0</v>
      </c>
    </row>
    <row r="2731" spans="1:14" s="143" customFormat="1" ht="67.5">
      <c r="A2731" s="139">
        <v>2725</v>
      </c>
      <c r="B2731" s="98"/>
      <c r="C2731" s="132" t="str">
        <f>IF(H2731&lt;&gt;"",COUNTA($H$12:H2731),"")</f>
        <v/>
      </c>
      <c r="D2731" s="15"/>
      <c r="E2731" s="131" t="s">
        <v>2014</v>
      </c>
      <c r="F2731" s="83"/>
      <c r="G2731" s="16"/>
      <c r="H2731" s="159"/>
      <c r="I2731" s="177" t="str">
        <f t="shared" si="173"/>
        <v/>
      </c>
      <c r="J2731" s="42"/>
      <c r="K2731" s="141"/>
      <c r="L2731" s="162">
        <f>IF(Tabela1[[#This Row],[Cena za enoto]]=1,Tabela1[[#This Row],[Količina]],0)</f>
        <v>0</v>
      </c>
      <c r="M2731" s="139">
        <f>Tabela1[[#This Row],[Cena za enoto]]</f>
        <v>0</v>
      </c>
      <c r="N2731" s="139">
        <f t="shared" si="172"/>
        <v>0</v>
      </c>
    </row>
    <row r="2732" spans="1:14" s="143" customFormat="1">
      <c r="A2732" s="139">
        <v>2726</v>
      </c>
      <c r="B2732" s="98"/>
      <c r="C2732" s="132">
        <f>IF(H2732&lt;&gt;"",COUNTA($H$12:H2732),"")</f>
        <v>1345</v>
      </c>
      <c r="D2732" s="15"/>
      <c r="E2732" s="131" t="s">
        <v>2015</v>
      </c>
      <c r="F2732" s="83" t="s">
        <v>10</v>
      </c>
      <c r="G2732" s="16">
        <v>1</v>
      </c>
      <c r="H2732" s="169">
        <v>0</v>
      </c>
      <c r="I2732" s="177">
        <f t="shared" si="173"/>
        <v>0</v>
      </c>
      <c r="J2732" s="42"/>
      <c r="K2732" s="141">
        <f>Tabela1[[#This Row],[Količina]]-Tabela1[[#This Row],[Cena skupaj]]</f>
        <v>1</v>
      </c>
      <c r="L2732" s="162">
        <f>IF(Tabela1[[#This Row],[Cena za enoto]]=1,Tabela1[[#This Row],[Količina]],0)</f>
        <v>0</v>
      </c>
      <c r="M2732" s="139">
        <f>Tabela1[[#This Row],[Cena za enoto]]</f>
        <v>0</v>
      </c>
      <c r="N2732" s="139">
        <f t="shared" si="172"/>
        <v>0</v>
      </c>
    </row>
    <row r="2733" spans="1:14" s="143" customFormat="1" ht="22.5">
      <c r="A2733" s="139">
        <v>2727</v>
      </c>
      <c r="B2733" s="98"/>
      <c r="C2733" s="132" t="str">
        <f>IF(H2733&lt;&gt;"",COUNTA($H$12:H2733),"")</f>
        <v/>
      </c>
      <c r="D2733" s="15" t="s">
        <v>1826</v>
      </c>
      <c r="E2733" s="131" t="s">
        <v>2016</v>
      </c>
      <c r="F2733" s="83"/>
      <c r="G2733" s="16"/>
      <c r="H2733" s="159"/>
      <c r="I2733" s="177" t="str">
        <f t="shared" si="173"/>
        <v/>
      </c>
      <c r="J2733" s="42"/>
      <c r="K2733" s="141"/>
      <c r="L2733" s="162">
        <f>IF(Tabela1[[#This Row],[Cena za enoto]]=1,Tabela1[[#This Row],[Količina]],0)</f>
        <v>0</v>
      </c>
      <c r="M2733" s="139">
        <f>Tabela1[[#This Row],[Cena za enoto]]</f>
        <v>0</v>
      </c>
      <c r="N2733" s="139">
        <f t="shared" si="172"/>
        <v>0</v>
      </c>
    </row>
    <row r="2734" spans="1:14" s="143" customFormat="1">
      <c r="A2734" s="139">
        <v>2728</v>
      </c>
      <c r="B2734" s="98"/>
      <c r="C2734" s="132">
        <f>IF(H2734&lt;&gt;"",COUNTA($H$12:H2734),"")</f>
        <v>1346</v>
      </c>
      <c r="D2734" s="15"/>
      <c r="E2734" s="131" t="s">
        <v>2017</v>
      </c>
      <c r="F2734" s="83" t="s">
        <v>10</v>
      </c>
      <c r="G2734" s="16">
        <v>1</v>
      </c>
      <c r="H2734" s="169">
        <v>0</v>
      </c>
      <c r="I2734" s="177">
        <f t="shared" si="173"/>
        <v>0</v>
      </c>
      <c r="J2734" s="42"/>
      <c r="K2734" s="141">
        <f>Tabela1[[#This Row],[Količina]]-Tabela1[[#This Row],[Cena skupaj]]</f>
        <v>1</v>
      </c>
      <c r="L2734" s="162">
        <f>IF(Tabela1[[#This Row],[Cena za enoto]]=1,Tabela1[[#This Row],[Količina]],0)</f>
        <v>0</v>
      </c>
      <c r="M2734" s="139">
        <f>Tabela1[[#This Row],[Cena za enoto]]</f>
        <v>0</v>
      </c>
      <c r="N2734" s="139">
        <f t="shared" si="172"/>
        <v>0</v>
      </c>
    </row>
    <row r="2735" spans="1:14" s="143" customFormat="1">
      <c r="A2735" s="139">
        <v>2729</v>
      </c>
      <c r="B2735" s="98"/>
      <c r="C2735" s="132" t="str">
        <f>IF(H2735&lt;&gt;"",COUNTA($H$12:H2735),"")</f>
        <v/>
      </c>
      <c r="D2735" s="15" t="s">
        <v>1915</v>
      </c>
      <c r="E2735" s="131" t="s">
        <v>2018</v>
      </c>
      <c r="F2735" s="83"/>
      <c r="G2735" s="16"/>
      <c r="H2735" s="159"/>
      <c r="I2735" s="177" t="str">
        <f t="shared" si="173"/>
        <v/>
      </c>
      <c r="J2735" s="42"/>
      <c r="K2735" s="141"/>
      <c r="L2735" s="162">
        <f>IF(Tabela1[[#This Row],[Cena za enoto]]=1,Tabela1[[#This Row],[Količina]],0)</f>
        <v>0</v>
      </c>
      <c r="M2735" s="139">
        <f>Tabela1[[#This Row],[Cena za enoto]]</f>
        <v>0</v>
      </c>
      <c r="N2735" s="139">
        <f t="shared" si="172"/>
        <v>0</v>
      </c>
    </row>
    <row r="2736" spans="1:14" s="143" customFormat="1">
      <c r="A2736" s="139">
        <v>2730</v>
      </c>
      <c r="B2736" s="98"/>
      <c r="C2736" s="132">
        <f>IF(H2736&lt;&gt;"",COUNTA($H$12:H2736),"")</f>
        <v>1347</v>
      </c>
      <c r="D2736" s="15"/>
      <c r="E2736" s="131" t="s">
        <v>2019</v>
      </c>
      <c r="F2736" s="83" t="s">
        <v>10</v>
      </c>
      <c r="G2736" s="16">
        <v>1</v>
      </c>
      <c r="H2736" s="169">
        <v>0</v>
      </c>
      <c r="I2736" s="177">
        <f t="shared" si="173"/>
        <v>0</v>
      </c>
      <c r="J2736" s="42"/>
      <c r="K2736" s="141">
        <f>Tabela1[[#This Row],[Količina]]-Tabela1[[#This Row],[Cena skupaj]]</f>
        <v>1</v>
      </c>
      <c r="L2736" s="162">
        <f>IF(Tabela1[[#This Row],[Cena za enoto]]=1,Tabela1[[#This Row],[Količina]],0)</f>
        <v>0</v>
      </c>
      <c r="M2736" s="139">
        <f>Tabela1[[#This Row],[Cena za enoto]]</f>
        <v>0</v>
      </c>
      <c r="N2736" s="139">
        <f t="shared" si="172"/>
        <v>0</v>
      </c>
    </row>
    <row r="2737" spans="1:14" s="143" customFormat="1" ht="22.5">
      <c r="A2737" s="139">
        <v>2731</v>
      </c>
      <c r="B2737" s="98"/>
      <c r="C2737" s="132" t="str">
        <f>IF(H2737&lt;&gt;"",COUNTA($H$12:H2737),"")</f>
        <v/>
      </c>
      <c r="D2737" s="15" t="s">
        <v>1916</v>
      </c>
      <c r="E2737" s="131" t="s">
        <v>2020</v>
      </c>
      <c r="F2737" s="83"/>
      <c r="G2737" s="16"/>
      <c r="H2737" s="159"/>
      <c r="I2737" s="177" t="str">
        <f t="shared" si="173"/>
        <v/>
      </c>
      <c r="J2737" s="42"/>
      <c r="K2737" s="141"/>
      <c r="L2737" s="162">
        <f>IF(Tabela1[[#This Row],[Cena za enoto]]=1,Tabela1[[#This Row],[Količina]],0)</f>
        <v>0</v>
      </c>
      <c r="M2737" s="139">
        <f>Tabela1[[#This Row],[Cena za enoto]]</f>
        <v>0</v>
      </c>
      <c r="N2737" s="139">
        <f t="shared" si="172"/>
        <v>0</v>
      </c>
    </row>
    <row r="2738" spans="1:14" s="143" customFormat="1">
      <c r="A2738" s="139">
        <v>2732</v>
      </c>
      <c r="B2738" s="105"/>
      <c r="C2738" s="194">
        <f>IF(H2738&lt;&gt;"",COUNTA($H$12:H2738),"")</f>
        <v>1348</v>
      </c>
      <c r="D2738" s="15"/>
      <c r="E2738" s="131" t="s">
        <v>2021</v>
      </c>
      <c r="F2738" s="83" t="s">
        <v>10</v>
      </c>
      <c r="G2738" s="16">
        <v>1</v>
      </c>
      <c r="H2738" s="169">
        <v>0</v>
      </c>
      <c r="I2738" s="177">
        <f t="shared" si="173"/>
        <v>0</v>
      </c>
      <c r="J2738" s="42"/>
      <c r="K2738" s="141">
        <f>Tabela1[[#This Row],[Količina]]-Tabela1[[#This Row],[Cena skupaj]]</f>
        <v>1</v>
      </c>
      <c r="L2738" s="162">
        <f>IF(Tabela1[[#This Row],[Cena za enoto]]=1,Tabela1[[#This Row],[Količina]],0)</f>
        <v>0</v>
      </c>
      <c r="M2738" s="139">
        <f>Tabela1[[#This Row],[Cena za enoto]]</f>
        <v>0</v>
      </c>
      <c r="N2738" s="139">
        <f t="shared" si="172"/>
        <v>0</v>
      </c>
    </row>
    <row r="2739" spans="1:14" s="143" customFormat="1" ht="22.5">
      <c r="A2739" s="139">
        <v>2733</v>
      </c>
      <c r="B2739" s="98"/>
      <c r="C2739" s="132" t="str">
        <f>IF(H2739&lt;&gt;"",COUNTA($H$12:H2739),"")</f>
        <v/>
      </c>
      <c r="D2739" s="15" t="s">
        <v>1917</v>
      </c>
      <c r="E2739" s="131" t="s">
        <v>2022</v>
      </c>
      <c r="F2739" s="83"/>
      <c r="G2739" s="16"/>
      <c r="H2739" s="159"/>
      <c r="I2739" s="177" t="str">
        <f t="shared" si="173"/>
        <v/>
      </c>
      <c r="J2739" s="42"/>
      <c r="K2739" s="141"/>
      <c r="L2739" s="162">
        <f>IF(Tabela1[[#This Row],[Cena za enoto]]=1,Tabela1[[#This Row],[Količina]],0)</f>
        <v>0</v>
      </c>
      <c r="M2739" s="139">
        <f>Tabela1[[#This Row],[Cena za enoto]]</f>
        <v>0</v>
      </c>
      <c r="N2739" s="139">
        <f t="shared" si="172"/>
        <v>0</v>
      </c>
    </row>
    <row r="2740" spans="1:14" s="143" customFormat="1">
      <c r="A2740" s="139">
        <v>2734</v>
      </c>
      <c r="B2740" s="98"/>
      <c r="C2740" s="132" t="str">
        <f>IF(H2740&lt;&gt;"",COUNTA($H$12:H2740),"")</f>
        <v/>
      </c>
      <c r="D2740" s="15"/>
      <c r="E2740" s="131" t="s">
        <v>2023</v>
      </c>
      <c r="F2740" s="83"/>
      <c r="G2740" s="16"/>
      <c r="H2740" s="159"/>
      <c r="I2740" s="177" t="str">
        <f t="shared" si="173"/>
        <v/>
      </c>
      <c r="J2740" s="42"/>
      <c r="K2740" s="141"/>
      <c r="L2740" s="162">
        <f>IF(Tabela1[[#This Row],[Cena za enoto]]=1,Tabela1[[#This Row],[Količina]],0)</f>
        <v>0</v>
      </c>
      <c r="M2740" s="139">
        <f>Tabela1[[#This Row],[Cena za enoto]]</f>
        <v>0</v>
      </c>
      <c r="N2740" s="139">
        <f t="shared" si="172"/>
        <v>0</v>
      </c>
    </row>
    <row r="2741" spans="1:14" s="143" customFormat="1">
      <c r="A2741" s="139">
        <v>2735</v>
      </c>
      <c r="B2741" s="98"/>
      <c r="C2741" s="132">
        <f>IF(H2741&lt;&gt;"",COUNTA($H$12:H2741),"")</f>
        <v>1349</v>
      </c>
      <c r="D2741" s="15"/>
      <c r="E2741" s="131" t="s">
        <v>2024</v>
      </c>
      <c r="F2741" s="83" t="s">
        <v>10</v>
      </c>
      <c r="G2741" s="16">
        <v>1</v>
      </c>
      <c r="H2741" s="169">
        <v>0</v>
      </c>
      <c r="I2741" s="177">
        <f t="shared" si="173"/>
        <v>0</v>
      </c>
      <c r="J2741" s="42"/>
      <c r="K2741" s="141">
        <f>Tabela1[[#This Row],[Količina]]-Tabela1[[#This Row],[Cena skupaj]]</f>
        <v>1</v>
      </c>
      <c r="L2741" s="162">
        <f>IF(Tabela1[[#This Row],[Cena za enoto]]=1,Tabela1[[#This Row],[Količina]],0)</f>
        <v>0</v>
      </c>
      <c r="M2741" s="139">
        <f>Tabela1[[#This Row],[Cena za enoto]]</f>
        <v>0</v>
      </c>
      <c r="N2741" s="139">
        <f t="shared" si="172"/>
        <v>0</v>
      </c>
    </row>
    <row r="2742" spans="1:14" s="143" customFormat="1" ht="213.75">
      <c r="A2742" s="139">
        <v>2736</v>
      </c>
      <c r="B2742" s="98"/>
      <c r="C2742" s="132" t="str">
        <f>IF(H2742&lt;&gt;"",COUNTA($H$12:H2742),"")</f>
        <v/>
      </c>
      <c r="D2742" s="15" t="s">
        <v>1918</v>
      </c>
      <c r="E2742" s="131" t="s">
        <v>2025</v>
      </c>
      <c r="F2742" s="83"/>
      <c r="G2742" s="16"/>
      <c r="H2742" s="159"/>
      <c r="I2742" s="177" t="str">
        <f t="shared" si="173"/>
        <v/>
      </c>
      <c r="J2742" s="42"/>
      <c r="K2742" s="141"/>
      <c r="L2742" s="162">
        <f>IF(Tabela1[[#This Row],[Cena za enoto]]=1,Tabela1[[#This Row],[Količina]],0)</f>
        <v>0</v>
      </c>
      <c r="M2742" s="139">
        <f>Tabela1[[#This Row],[Cena za enoto]]</f>
        <v>0</v>
      </c>
      <c r="N2742" s="139">
        <f t="shared" si="172"/>
        <v>0</v>
      </c>
    </row>
    <row r="2743" spans="1:14" s="143" customFormat="1">
      <c r="A2743" s="139">
        <v>2737</v>
      </c>
      <c r="B2743" s="116"/>
      <c r="C2743" s="132" t="str">
        <f>IF(H2743&lt;&gt;"",COUNTA($H$12:H2743),"")</f>
        <v/>
      </c>
      <c r="D2743" s="15"/>
      <c r="E2743" s="131" t="s">
        <v>2026</v>
      </c>
      <c r="F2743" s="83"/>
      <c r="G2743" s="16"/>
      <c r="H2743" s="159"/>
      <c r="I2743" s="177" t="str">
        <f t="shared" si="173"/>
        <v/>
      </c>
      <c r="J2743" s="42"/>
      <c r="K2743" s="141"/>
      <c r="L2743" s="162">
        <f>IF(Tabela1[[#This Row],[Cena za enoto]]=1,Tabela1[[#This Row],[Količina]],0)</f>
        <v>0</v>
      </c>
      <c r="M2743" s="139">
        <f>Tabela1[[#This Row],[Cena za enoto]]</f>
        <v>0</v>
      </c>
      <c r="N2743" s="139">
        <f t="shared" si="172"/>
        <v>0</v>
      </c>
    </row>
    <row r="2744" spans="1:14" s="143" customFormat="1">
      <c r="A2744" s="139">
        <v>2738</v>
      </c>
      <c r="B2744" s="116"/>
      <c r="C2744" s="132">
        <f>IF(H2744&lt;&gt;"",COUNTA($H$12:H2744),"")</f>
        <v>1350</v>
      </c>
      <c r="D2744" s="15"/>
      <c r="E2744" s="131" t="s">
        <v>2027</v>
      </c>
      <c r="F2744" s="83" t="s">
        <v>14</v>
      </c>
      <c r="G2744" s="16">
        <v>32</v>
      </c>
      <c r="H2744" s="169">
        <v>0</v>
      </c>
      <c r="I2744" s="177">
        <f t="shared" si="173"/>
        <v>0</v>
      </c>
      <c r="J2744" s="42"/>
      <c r="K2744" s="141">
        <f>Tabela1[[#This Row],[Količina]]-Tabela1[[#This Row],[Cena skupaj]]</f>
        <v>32</v>
      </c>
      <c r="L2744" s="162">
        <f>IF(Tabela1[[#This Row],[Cena za enoto]]=1,Tabela1[[#This Row],[Količina]],0)</f>
        <v>0</v>
      </c>
      <c r="M2744" s="139">
        <f>Tabela1[[#This Row],[Cena za enoto]]</f>
        <v>0</v>
      </c>
      <c r="N2744" s="139">
        <f t="shared" si="172"/>
        <v>0</v>
      </c>
    </row>
    <row r="2745" spans="1:14" s="143" customFormat="1" ht="22.5">
      <c r="A2745" s="139">
        <v>2739</v>
      </c>
      <c r="B2745" s="116"/>
      <c r="C2745" s="132" t="str">
        <f>IF(H2745&lt;&gt;"",COUNTA($H$12:H2745),"")</f>
        <v/>
      </c>
      <c r="D2745" s="15" t="s">
        <v>1919</v>
      </c>
      <c r="E2745" s="131" t="s">
        <v>2028</v>
      </c>
      <c r="F2745" s="83"/>
      <c r="G2745" s="16"/>
      <c r="H2745" s="159"/>
      <c r="I2745" s="177" t="str">
        <f t="shared" si="173"/>
        <v/>
      </c>
      <c r="J2745" s="42"/>
      <c r="K2745" s="141"/>
      <c r="L2745" s="162">
        <f>IF(Tabela1[[#This Row],[Cena za enoto]]=1,Tabela1[[#This Row],[Količina]],0)</f>
        <v>0</v>
      </c>
      <c r="M2745" s="139">
        <f>Tabela1[[#This Row],[Cena za enoto]]</f>
        <v>0</v>
      </c>
      <c r="N2745" s="139">
        <f t="shared" si="172"/>
        <v>0</v>
      </c>
    </row>
    <row r="2746" spans="1:14" s="143" customFormat="1" ht="78.75">
      <c r="A2746" s="139">
        <v>2740</v>
      </c>
      <c r="B2746" s="116"/>
      <c r="C2746" s="132" t="str">
        <f>IF(H2746&lt;&gt;"",COUNTA($H$12:H2746),"")</f>
        <v/>
      </c>
      <c r="D2746" s="15"/>
      <c r="E2746" s="131" t="s">
        <v>1791</v>
      </c>
      <c r="F2746" s="83"/>
      <c r="G2746" s="16"/>
      <c r="H2746" s="159"/>
      <c r="I2746" s="177" t="str">
        <f t="shared" si="173"/>
        <v/>
      </c>
      <c r="J2746" s="42"/>
      <c r="K2746" s="141"/>
      <c r="L2746" s="162">
        <f>IF(Tabela1[[#This Row],[Cena za enoto]]=1,Tabela1[[#This Row],[Količina]],0)</f>
        <v>0</v>
      </c>
      <c r="M2746" s="139">
        <f>Tabela1[[#This Row],[Cena za enoto]]</f>
        <v>0</v>
      </c>
      <c r="N2746" s="139">
        <f t="shared" si="172"/>
        <v>0</v>
      </c>
    </row>
    <row r="2747" spans="1:14" s="143" customFormat="1">
      <c r="A2747" s="139">
        <v>2741</v>
      </c>
      <c r="B2747" s="116"/>
      <c r="C2747" s="132" t="str">
        <f>IF(H2747&lt;&gt;"",COUNTA($H$12:H2747),"")</f>
        <v/>
      </c>
      <c r="D2747" s="15"/>
      <c r="E2747" s="131" t="s">
        <v>2029</v>
      </c>
      <c r="F2747" s="83"/>
      <c r="G2747" s="16"/>
      <c r="H2747" s="159"/>
      <c r="I2747" s="177" t="str">
        <f t="shared" si="173"/>
        <v/>
      </c>
      <c r="J2747" s="42"/>
      <c r="K2747" s="141"/>
      <c r="L2747" s="162">
        <f>IF(Tabela1[[#This Row],[Cena za enoto]]=1,Tabela1[[#This Row],[Količina]],0)</f>
        <v>0</v>
      </c>
      <c r="M2747" s="139">
        <f>Tabela1[[#This Row],[Cena za enoto]]</f>
        <v>0</v>
      </c>
      <c r="N2747" s="139">
        <f t="shared" si="172"/>
        <v>0</v>
      </c>
    </row>
    <row r="2748" spans="1:14" s="143" customFormat="1">
      <c r="A2748" s="139">
        <v>2742</v>
      </c>
      <c r="B2748" s="116"/>
      <c r="C2748" s="132">
        <f>IF(H2748&lt;&gt;"",COUNTA($H$12:H2748),"")</f>
        <v>1351</v>
      </c>
      <c r="D2748" s="15"/>
      <c r="E2748" s="131" t="s">
        <v>2030</v>
      </c>
      <c r="F2748" s="83" t="s">
        <v>14</v>
      </c>
      <c r="G2748" s="16">
        <v>18</v>
      </c>
      <c r="H2748" s="169">
        <v>0</v>
      </c>
      <c r="I2748" s="177">
        <f t="shared" si="173"/>
        <v>0</v>
      </c>
      <c r="J2748" s="42"/>
      <c r="K2748" s="141">
        <f>Tabela1[[#This Row],[Količina]]-Tabela1[[#This Row],[Cena skupaj]]</f>
        <v>18</v>
      </c>
      <c r="L2748" s="162">
        <f>IF(Tabela1[[#This Row],[Cena za enoto]]=1,Tabela1[[#This Row],[Količina]],0)</f>
        <v>0</v>
      </c>
      <c r="M2748" s="139">
        <f>Tabela1[[#This Row],[Cena za enoto]]</f>
        <v>0</v>
      </c>
      <c r="N2748" s="139">
        <f t="shared" si="172"/>
        <v>0</v>
      </c>
    </row>
    <row r="2749" spans="1:14" s="143" customFormat="1" ht="146.25">
      <c r="A2749" s="139">
        <v>2743</v>
      </c>
      <c r="B2749" s="116"/>
      <c r="C2749" s="132" t="str">
        <f>IF(H2749&lt;&gt;"",COUNTA($H$12:H2749),"")</f>
        <v/>
      </c>
      <c r="D2749" s="15" t="s">
        <v>1920</v>
      </c>
      <c r="E2749" s="131" t="s">
        <v>2031</v>
      </c>
      <c r="F2749" s="83"/>
      <c r="G2749" s="16"/>
      <c r="H2749" s="159"/>
      <c r="I2749" s="177" t="str">
        <f t="shared" si="173"/>
        <v/>
      </c>
      <c r="J2749" s="42"/>
      <c r="K2749" s="141"/>
      <c r="L2749" s="162">
        <f>IF(Tabela1[[#This Row],[Cena za enoto]]=1,Tabela1[[#This Row],[Količina]],0)</f>
        <v>0</v>
      </c>
      <c r="M2749" s="139">
        <f>Tabela1[[#This Row],[Cena za enoto]]</f>
        <v>0</v>
      </c>
      <c r="N2749" s="139">
        <f t="shared" si="172"/>
        <v>0</v>
      </c>
    </row>
    <row r="2750" spans="1:14" s="143" customFormat="1">
      <c r="A2750" s="139">
        <v>2744</v>
      </c>
      <c r="B2750" s="116"/>
      <c r="C2750" s="132" t="str">
        <f>IF(H2750&lt;&gt;"",COUNTA($H$12:H2750),"")</f>
        <v/>
      </c>
      <c r="D2750" s="15"/>
      <c r="E2750" s="131" t="s">
        <v>2032</v>
      </c>
      <c r="F2750" s="83"/>
      <c r="G2750" s="16"/>
      <c r="H2750" s="159"/>
      <c r="I2750" s="177" t="str">
        <f t="shared" si="173"/>
        <v/>
      </c>
      <c r="J2750" s="42"/>
      <c r="K2750" s="141"/>
      <c r="L2750" s="162">
        <f>IF(Tabela1[[#This Row],[Cena za enoto]]=1,Tabela1[[#This Row],[Količina]],0)</f>
        <v>0</v>
      </c>
      <c r="M2750" s="139">
        <f>Tabela1[[#This Row],[Cena za enoto]]</f>
        <v>0</v>
      </c>
      <c r="N2750" s="139">
        <f t="shared" si="172"/>
        <v>0</v>
      </c>
    </row>
    <row r="2751" spans="1:14" s="143" customFormat="1">
      <c r="A2751" s="139">
        <v>2745</v>
      </c>
      <c r="B2751" s="116"/>
      <c r="C2751" s="132" t="str">
        <f>IF(H2751&lt;&gt;"",COUNTA($H$12:H2751),"")</f>
        <v/>
      </c>
      <c r="D2751" s="15"/>
      <c r="E2751" s="131" t="s">
        <v>2033</v>
      </c>
      <c r="F2751" s="83"/>
      <c r="G2751" s="16"/>
      <c r="H2751" s="159"/>
      <c r="I2751" s="177" t="str">
        <f t="shared" si="173"/>
        <v/>
      </c>
      <c r="J2751" s="42"/>
      <c r="K2751" s="141"/>
      <c r="L2751" s="162">
        <f>IF(Tabela1[[#This Row],[Cena za enoto]]=1,Tabela1[[#This Row],[Količina]],0)</f>
        <v>0</v>
      </c>
      <c r="M2751" s="139">
        <f>Tabela1[[#This Row],[Cena za enoto]]</f>
        <v>0</v>
      </c>
      <c r="N2751" s="139">
        <f t="shared" si="172"/>
        <v>0</v>
      </c>
    </row>
    <row r="2752" spans="1:14" s="143" customFormat="1">
      <c r="A2752" s="139">
        <v>2746</v>
      </c>
      <c r="B2752" s="116"/>
      <c r="C2752" s="132">
        <f>IF(H2752&lt;&gt;"",COUNTA($H$12:H2752),"")</f>
        <v>1352</v>
      </c>
      <c r="D2752" s="15"/>
      <c r="E2752" s="131" t="s">
        <v>2030</v>
      </c>
      <c r="F2752" s="83" t="s">
        <v>14</v>
      </c>
      <c r="G2752" s="16">
        <v>18</v>
      </c>
      <c r="H2752" s="169">
        <v>0</v>
      </c>
      <c r="I2752" s="177">
        <f t="shared" si="173"/>
        <v>0</v>
      </c>
      <c r="J2752" s="42"/>
      <c r="K2752" s="141">
        <f>Tabela1[[#This Row],[Količina]]-Tabela1[[#This Row],[Cena skupaj]]</f>
        <v>18</v>
      </c>
      <c r="L2752" s="162">
        <f>IF(Tabela1[[#This Row],[Cena za enoto]]=1,Tabela1[[#This Row],[Količina]],0)</f>
        <v>0</v>
      </c>
      <c r="M2752" s="139">
        <f>Tabela1[[#This Row],[Cena za enoto]]</f>
        <v>0</v>
      </c>
      <c r="N2752" s="139">
        <f t="shared" si="172"/>
        <v>0</v>
      </c>
    </row>
    <row r="2753" spans="1:14" s="143" customFormat="1" ht="33.75">
      <c r="A2753" s="139">
        <v>2747</v>
      </c>
      <c r="B2753" s="116"/>
      <c r="C2753" s="132" t="str">
        <f>IF(H2753&lt;&gt;"",COUNTA($H$12:H2753),"")</f>
        <v/>
      </c>
      <c r="D2753" s="15" t="s">
        <v>1920</v>
      </c>
      <c r="E2753" s="131" t="s">
        <v>2034</v>
      </c>
      <c r="F2753" s="83"/>
      <c r="G2753" s="16"/>
      <c r="H2753" s="159"/>
      <c r="I2753" s="177" t="str">
        <f t="shared" si="173"/>
        <v/>
      </c>
      <c r="J2753" s="42"/>
      <c r="K2753" s="141"/>
      <c r="L2753" s="162">
        <f>IF(Tabela1[[#This Row],[Cena za enoto]]=1,Tabela1[[#This Row],[Količina]],0)</f>
        <v>0</v>
      </c>
      <c r="M2753" s="139">
        <f>Tabela1[[#This Row],[Cena za enoto]]</f>
        <v>0</v>
      </c>
      <c r="N2753" s="139">
        <f t="shared" si="172"/>
        <v>0</v>
      </c>
    </row>
    <row r="2754" spans="1:14" s="143" customFormat="1">
      <c r="A2754" s="139">
        <v>2748</v>
      </c>
      <c r="B2754" s="116"/>
      <c r="C2754" s="132" t="str">
        <f>IF(H2754&lt;&gt;"",COUNTA($H$12:H2754),"")</f>
        <v/>
      </c>
      <c r="D2754" s="15"/>
      <c r="E2754" s="131" t="s">
        <v>2035</v>
      </c>
      <c r="F2754" s="83"/>
      <c r="G2754" s="16"/>
      <c r="H2754" s="159"/>
      <c r="I2754" s="177" t="str">
        <f t="shared" ref="I2754:I2785" si="174">IF(ISNUMBER(G2754),ROUND(G2754*H2754,2),"")</f>
        <v/>
      </c>
      <c r="J2754" s="42"/>
      <c r="K2754" s="141"/>
      <c r="L2754" s="162">
        <f>IF(Tabela1[[#This Row],[Cena za enoto]]=1,Tabela1[[#This Row],[Količina]],0)</f>
        <v>0</v>
      </c>
      <c r="M2754" s="139">
        <f>Tabela1[[#This Row],[Cena za enoto]]</f>
        <v>0</v>
      </c>
      <c r="N2754" s="139">
        <f t="shared" si="172"/>
        <v>0</v>
      </c>
    </row>
    <row r="2755" spans="1:14" s="143" customFormat="1">
      <c r="A2755" s="139">
        <v>2749</v>
      </c>
      <c r="B2755" s="116"/>
      <c r="C2755" s="132" t="str">
        <f>IF(H2755&lt;&gt;"",COUNTA($H$12:H2755),"")</f>
        <v/>
      </c>
      <c r="D2755" s="15"/>
      <c r="E2755" s="131" t="s">
        <v>2036</v>
      </c>
      <c r="F2755" s="83"/>
      <c r="G2755" s="16"/>
      <c r="H2755" s="159"/>
      <c r="I2755" s="177" t="str">
        <f t="shared" si="174"/>
        <v/>
      </c>
      <c r="J2755" s="42"/>
      <c r="K2755" s="141"/>
      <c r="L2755" s="162">
        <f>IF(Tabela1[[#This Row],[Cena za enoto]]=1,Tabela1[[#This Row],[Količina]],0)</f>
        <v>0</v>
      </c>
      <c r="M2755" s="139">
        <f>Tabela1[[#This Row],[Cena za enoto]]</f>
        <v>0</v>
      </c>
      <c r="N2755" s="139">
        <f t="shared" si="172"/>
        <v>0</v>
      </c>
    </row>
    <row r="2756" spans="1:14" s="143" customFormat="1">
      <c r="A2756" s="139">
        <v>2750</v>
      </c>
      <c r="B2756" s="116"/>
      <c r="C2756" s="132" t="str">
        <f>IF(H2756&lt;&gt;"",COUNTA($H$12:H2756),"")</f>
        <v/>
      </c>
      <c r="D2756" s="15"/>
      <c r="E2756" s="131" t="s">
        <v>2037</v>
      </c>
      <c r="F2756" s="83"/>
      <c r="G2756" s="16"/>
      <c r="H2756" s="159"/>
      <c r="I2756" s="177" t="str">
        <f t="shared" si="174"/>
        <v/>
      </c>
      <c r="J2756" s="42"/>
      <c r="K2756" s="141"/>
      <c r="L2756" s="162">
        <f>IF(Tabela1[[#This Row],[Cena za enoto]]=1,Tabela1[[#This Row],[Količina]],0)</f>
        <v>0</v>
      </c>
      <c r="M2756" s="139">
        <f>Tabela1[[#This Row],[Cena za enoto]]</f>
        <v>0</v>
      </c>
      <c r="N2756" s="139">
        <f t="shared" si="172"/>
        <v>0</v>
      </c>
    </row>
    <row r="2757" spans="1:14" s="143" customFormat="1">
      <c r="A2757" s="139">
        <v>2751</v>
      </c>
      <c r="B2757" s="116"/>
      <c r="C2757" s="132" t="str">
        <f>IF(H2757&lt;&gt;"",COUNTA($H$12:H2757),"")</f>
        <v/>
      </c>
      <c r="D2757" s="15"/>
      <c r="E2757" s="131" t="s">
        <v>2038</v>
      </c>
      <c r="F2757" s="83"/>
      <c r="G2757" s="16"/>
      <c r="H2757" s="159"/>
      <c r="I2757" s="177" t="str">
        <f t="shared" si="174"/>
        <v/>
      </c>
      <c r="J2757" s="42"/>
      <c r="K2757" s="141"/>
      <c r="L2757" s="162">
        <f>IF(Tabela1[[#This Row],[Cena za enoto]]=1,Tabela1[[#This Row],[Količina]],0)</f>
        <v>0</v>
      </c>
      <c r="M2757" s="139">
        <f>Tabela1[[#This Row],[Cena za enoto]]</f>
        <v>0</v>
      </c>
      <c r="N2757" s="139">
        <f t="shared" si="172"/>
        <v>0</v>
      </c>
    </row>
    <row r="2758" spans="1:14" s="143" customFormat="1">
      <c r="A2758" s="139">
        <v>2752</v>
      </c>
      <c r="B2758" s="116"/>
      <c r="C2758" s="132" t="str">
        <f>IF(H2758&lt;&gt;"",COUNTA($H$12:H2758),"")</f>
        <v/>
      </c>
      <c r="D2758" s="15"/>
      <c r="E2758" s="131" t="s">
        <v>2039</v>
      </c>
      <c r="F2758" s="83"/>
      <c r="G2758" s="16"/>
      <c r="H2758" s="159"/>
      <c r="I2758" s="177" t="str">
        <f t="shared" si="174"/>
        <v/>
      </c>
      <c r="J2758" s="42"/>
      <c r="K2758" s="141"/>
      <c r="L2758" s="162">
        <f>IF(Tabela1[[#This Row],[Cena za enoto]]=1,Tabela1[[#This Row],[Količina]],0)</f>
        <v>0</v>
      </c>
      <c r="M2758" s="139">
        <f>Tabela1[[#This Row],[Cena za enoto]]</f>
        <v>0</v>
      </c>
      <c r="N2758" s="139">
        <f t="shared" si="172"/>
        <v>0</v>
      </c>
    </row>
    <row r="2759" spans="1:14" s="143" customFormat="1">
      <c r="A2759" s="139">
        <v>2753</v>
      </c>
      <c r="B2759" s="116"/>
      <c r="C2759" s="132" t="str">
        <f>IF(H2759&lt;&gt;"",COUNTA($H$12:H2759),"")</f>
        <v/>
      </c>
      <c r="D2759" s="15"/>
      <c r="E2759" s="131" t="s">
        <v>2040</v>
      </c>
      <c r="F2759" s="83"/>
      <c r="G2759" s="16"/>
      <c r="H2759" s="159"/>
      <c r="I2759" s="177" t="str">
        <f t="shared" si="174"/>
        <v/>
      </c>
      <c r="J2759" s="42"/>
      <c r="K2759" s="141"/>
      <c r="L2759" s="162">
        <f>IF(Tabela1[[#This Row],[Cena za enoto]]=1,Tabela1[[#This Row],[Količina]],0)</f>
        <v>0</v>
      </c>
      <c r="M2759" s="139">
        <f>Tabela1[[#This Row],[Cena za enoto]]</f>
        <v>0</v>
      </c>
      <c r="N2759" s="139">
        <f t="shared" si="172"/>
        <v>0</v>
      </c>
    </row>
    <row r="2760" spans="1:14" s="143" customFormat="1" ht="22.5">
      <c r="A2760" s="139">
        <v>2754</v>
      </c>
      <c r="B2760" s="116"/>
      <c r="C2760" s="132" t="str">
        <f>IF(H2760&lt;&gt;"",COUNTA($H$12:H2760),"")</f>
        <v/>
      </c>
      <c r="D2760" s="15"/>
      <c r="E2760" s="131" t="s">
        <v>2041</v>
      </c>
      <c r="F2760" s="83"/>
      <c r="G2760" s="16"/>
      <c r="H2760" s="159"/>
      <c r="I2760" s="177" t="str">
        <f t="shared" si="174"/>
        <v/>
      </c>
      <c r="J2760" s="42"/>
      <c r="K2760" s="141"/>
      <c r="L2760" s="162">
        <f>IF(Tabela1[[#This Row],[Cena za enoto]]=1,Tabela1[[#This Row],[Količina]],0)</f>
        <v>0</v>
      </c>
      <c r="M2760" s="139">
        <f>Tabela1[[#This Row],[Cena za enoto]]</f>
        <v>0</v>
      </c>
      <c r="N2760" s="139">
        <f t="shared" si="172"/>
        <v>0</v>
      </c>
    </row>
    <row r="2761" spans="1:14" s="143" customFormat="1">
      <c r="A2761" s="139">
        <v>2755</v>
      </c>
      <c r="B2761" s="116"/>
      <c r="C2761" s="132" t="str">
        <f>IF(H2761&lt;&gt;"",COUNTA($H$12:H2761),"")</f>
        <v/>
      </c>
      <c r="D2761" s="15"/>
      <c r="E2761" s="131" t="s">
        <v>2042</v>
      </c>
      <c r="F2761" s="83"/>
      <c r="G2761" s="16"/>
      <c r="H2761" s="159"/>
      <c r="I2761" s="177" t="str">
        <f t="shared" si="174"/>
        <v/>
      </c>
      <c r="J2761" s="42"/>
      <c r="K2761" s="141"/>
      <c r="L2761" s="162">
        <f>IF(Tabela1[[#This Row],[Cena za enoto]]=1,Tabela1[[#This Row],[Količina]],0)</f>
        <v>0</v>
      </c>
      <c r="M2761" s="139">
        <f>Tabela1[[#This Row],[Cena za enoto]]</f>
        <v>0</v>
      </c>
      <c r="N2761" s="139">
        <f t="shared" si="172"/>
        <v>0</v>
      </c>
    </row>
    <row r="2762" spans="1:14" s="143" customFormat="1">
      <c r="A2762" s="139">
        <v>2756</v>
      </c>
      <c r="B2762" s="116"/>
      <c r="C2762" s="132" t="str">
        <f>IF(H2762&lt;&gt;"",COUNTA($H$12:H2762),"")</f>
        <v/>
      </c>
      <c r="D2762" s="15"/>
      <c r="E2762" s="131" t="s">
        <v>2043</v>
      </c>
      <c r="F2762" s="83"/>
      <c r="G2762" s="16"/>
      <c r="H2762" s="159"/>
      <c r="I2762" s="177" t="str">
        <f t="shared" si="174"/>
        <v/>
      </c>
      <c r="J2762" s="42"/>
      <c r="K2762" s="141"/>
      <c r="L2762" s="162">
        <f>IF(Tabela1[[#This Row],[Cena za enoto]]=1,Tabela1[[#This Row],[Količina]],0)</f>
        <v>0</v>
      </c>
      <c r="M2762" s="139">
        <f>Tabela1[[#This Row],[Cena za enoto]]</f>
        <v>0</v>
      </c>
      <c r="N2762" s="139">
        <f t="shared" si="172"/>
        <v>0</v>
      </c>
    </row>
    <row r="2763" spans="1:14" s="143" customFormat="1">
      <c r="A2763" s="139">
        <v>2757</v>
      </c>
      <c r="B2763" s="116"/>
      <c r="C2763" s="132" t="str">
        <f>IF(H2763&lt;&gt;"",COUNTA($H$12:H2763),"")</f>
        <v/>
      </c>
      <c r="D2763" s="15"/>
      <c r="E2763" s="131" t="s">
        <v>2044</v>
      </c>
      <c r="F2763" s="83"/>
      <c r="G2763" s="16"/>
      <c r="H2763" s="159"/>
      <c r="I2763" s="177" t="str">
        <f t="shared" si="174"/>
        <v/>
      </c>
      <c r="J2763" s="42"/>
      <c r="K2763" s="141"/>
      <c r="L2763" s="162">
        <f>IF(Tabela1[[#This Row],[Cena za enoto]]=1,Tabela1[[#This Row],[Količina]],0)</f>
        <v>0</v>
      </c>
      <c r="M2763" s="139">
        <f>Tabela1[[#This Row],[Cena za enoto]]</f>
        <v>0</v>
      </c>
      <c r="N2763" s="139">
        <f t="shared" si="172"/>
        <v>0</v>
      </c>
    </row>
    <row r="2764" spans="1:14" s="143" customFormat="1">
      <c r="A2764" s="139">
        <v>2758</v>
      </c>
      <c r="B2764" s="116"/>
      <c r="C2764" s="132" t="str">
        <f>IF(H2764&lt;&gt;"",COUNTA($H$12:H2764),"")</f>
        <v/>
      </c>
      <c r="D2764" s="15"/>
      <c r="E2764" s="131" t="s">
        <v>2045</v>
      </c>
      <c r="F2764" s="83"/>
      <c r="G2764" s="16"/>
      <c r="H2764" s="159"/>
      <c r="I2764" s="177" t="str">
        <f t="shared" si="174"/>
        <v/>
      </c>
      <c r="J2764" s="42"/>
      <c r="K2764" s="141"/>
      <c r="L2764" s="162">
        <f>IF(Tabela1[[#This Row],[Cena za enoto]]=1,Tabela1[[#This Row],[Količina]],0)</f>
        <v>0</v>
      </c>
      <c r="M2764" s="139">
        <f>Tabela1[[#This Row],[Cena za enoto]]</f>
        <v>0</v>
      </c>
      <c r="N2764" s="139">
        <f t="shared" si="172"/>
        <v>0</v>
      </c>
    </row>
    <row r="2765" spans="1:14" s="143" customFormat="1">
      <c r="A2765" s="139">
        <v>2759</v>
      </c>
      <c r="B2765" s="116"/>
      <c r="C2765" s="132" t="str">
        <f>IF(H2765&lt;&gt;"",COUNTA($H$12:H2765),"")</f>
        <v/>
      </c>
      <c r="D2765" s="15"/>
      <c r="E2765" s="131" t="s">
        <v>2046</v>
      </c>
      <c r="F2765" s="83"/>
      <c r="G2765" s="16"/>
      <c r="H2765" s="159"/>
      <c r="I2765" s="177" t="str">
        <f t="shared" si="174"/>
        <v/>
      </c>
      <c r="J2765" s="42"/>
      <c r="K2765" s="141"/>
      <c r="L2765" s="162">
        <f>IF(Tabela1[[#This Row],[Cena za enoto]]=1,Tabela1[[#This Row],[Količina]],0)</f>
        <v>0</v>
      </c>
      <c r="M2765" s="139">
        <f>Tabela1[[#This Row],[Cena za enoto]]</f>
        <v>0</v>
      </c>
      <c r="N2765" s="139">
        <f t="shared" si="172"/>
        <v>0</v>
      </c>
    </row>
    <row r="2766" spans="1:14" s="143" customFormat="1">
      <c r="A2766" s="139">
        <v>2760</v>
      </c>
      <c r="B2766" s="116"/>
      <c r="C2766" s="132" t="str">
        <f>IF(H2766&lt;&gt;"",COUNTA($H$12:H2766),"")</f>
        <v/>
      </c>
      <c r="D2766" s="15"/>
      <c r="E2766" s="131" t="s">
        <v>2047</v>
      </c>
      <c r="F2766" s="83"/>
      <c r="G2766" s="16"/>
      <c r="H2766" s="159"/>
      <c r="I2766" s="177" t="str">
        <f t="shared" si="174"/>
        <v/>
      </c>
      <c r="J2766" s="42"/>
      <c r="K2766" s="141"/>
      <c r="L2766" s="162">
        <f>IF(Tabela1[[#This Row],[Cena za enoto]]=1,Tabela1[[#This Row],[Količina]],0)</f>
        <v>0</v>
      </c>
      <c r="M2766" s="139">
        <f>Tabela1[[#This Row],[Cena za enoto]]</f>
        <v>0</v>
      </c>
      <c r="N2766" s="139">
        <f t="shared" ref="N2766:N2829" si="175">L2766*M2766</f>
        <v>0</v>
      </c>
    </row>
    <row r="2767" spans="1:14" s="143" customFormat="1">
      <c r="A2767" s="139">
        <v>2761</v>
      </c>
      <c r="B2767" s="116"/>
      <c r="C2767" s="132" t="str">
        <f>IF(H2767&lt;&gt;"",COUNTA($H$12:H2767),"")</f>
        <v/>
      </c>
      <c r="D2767" s="15"/>
      <c r="E2767" s="131" t="s">
        <v>2048</v>
      </c>
      <c r="F2767" s="83"/>
      <c r="G2767" s="16"/>
      <c r="H2767" s="159"/>
      <c r="I2767" s="177" t="str">
        <f t="shared" si="174"/>
        <v/>
      </c>
      <c r="J2767" s="42"/>
      <c r="K2767" s="141"/>
      <c r="L2767" s="162">
        <f>IF(Tabela1[[#This Row],[Cena za enoto]]=1,Tabela1[[#This Row],[Količina]],0)</f>
        <v>0</v>
      </c>
      <c r="M2767" s="139">
        <f>Tabela1[[#This Row],[Cena za enoto]]</f>
        <v>0</v>
      </c>
      <c r="N2767" s="139">
        <f t="shared" si="175"/>
        <v>0</v>
      </c>
    </row>
    <row r="2768" spans="1:14" s="143" customFormat="1">
      <c r="A2768" s="139">
        <v>2762</v>
      </c>
      <c r="B2768" s="116"/>
      <c r="C2768" s="132" t="str">
        <f>IF(H2768&lt;&gt;"",COUNTA($H$12:H2768),"")</f>
        <v/>
      </c>
      <c r="D2768" s="15"/>
      <c r="E2768" s="131" t="s">
        <v>2049</v>
      </c>
      <c r="F2768" s="83"/>
      <c r="G2768" s="16"/>
      <c r="H2768" s="159"/>
      <c r="I2768" s="177" t="str">
        <f t="shared" si="174"/>
        <v/>
      </c>
      <c r="J2768" s="42"/>
      <c r="K2768" s="141"/>
      <c r="L2768" s="162">
        <f>IF(Tabela1[[#This Row],[Cena za enoto]]=1,Tabela1[[#This Row],[Količina]],0)</f>
        <v>0</v>
      </c>
      <c r="M2768" s="139">
        <f>Tabela1[[#This Row],[Cena za enoto]]</f>
        <v>0</v>
      </c>
      <c r="N2768" s="139">
        <f t="shared" si="175"/>
        <v>0</v>
      </c>
    </row>
    <row r="2769" spans="1:14" s="143" customFormat="1">
      <c r="A2769" s="139">
        <v>2763</v>
      </c>
      <c r="B2769" s="116"/>
      <c r="C2769" s="132" t="str">
        <f>IF(H2769&lt;&gt;"",COUNTA($H$12:H2769),"")</f>
        <v/>
      </c>
      <c r="D2769" s="15"/>
      <c r="E2769" s="131" t="s">
        <v>2050</v>
      </c>
      <c r="F2769" s="83"/>
      <c r="G2769" s="16"/>
      <c r="H2769" s="159"/>
      <c r="I2769" s="177" t="str">
        <f t="shared" si="174"/>
        <v/>
      </c>
      <c r="J2769" s="42"/>
      <c r="K2769" s="141"/>
      <c r="L2769" s="162">
        <f>IF(Tabela1[[#This Row],[Cena za enoto]]=1,Tabela1[[#This Row],[Količina]],0)</f>
        <v>0</v>
      </c>
      <c r="M2769" s="139">
        <f>Tabela1[[#This Row],[Cena za enoto]]</f>
        <v>0</v>
      </c>
      <c r="N2769" s="139">
        <f t="shared" si="175"/>
        <v>0</v>
      </c>
    </row>
    <row r="2770" spans="1:14" s="143" customFormat="1">
      <c r="A2770" s="139">
        <v>2764</v>
      </c>
      <c r="B2770" s="116"/>
      <c r="C2770" s="132" t="str">
        <f>IF(H2770&lt;&gt;"",COUNTA($H$12:H2770),"")</f>
        <v/>
      </c>
      <c r="D2770" s="15"/>
      <c r="E2770" s="131" t="s">
        <v>2051</v>
      </c>
      <c r="F2770" s="83"/>
      <c r="G2770" s="16"/>
      <c r="H2770" s="159"/>
      <c r="I2770" s="177" t="str">
        <f t="shared" si="174"/>
        <v/>
      </c>
      <c r="J2770" s="42"/>
      <c r="K2770" s="141"/>
      <c r="L2770" s="162">
        <f>IF(Tabela1[[#This Row],[Cena za enoto]]=1,Tabela1[[#This Row],[Količina]],0)</f>
        <v>0</v>
      </c>
      <c r="M2770" s="139">
        <f>Tabela1[[#This Row],[Cena za enoto]]</f>
        <v>0</v>
      </c>
      <c r="N2770" s="139">
        <f t="shared" si="175"/>
        <v>0</v>
      </c>
    </row>
    <row r="2771" spans="1:14" s="143" customFormat="1">
      <c r="A2771" s="139">
        <v>2765</v>
      </c>
      <c r="B2771" s="116"/>
      <c r="C2771" s="132" t="str">
        <f>IF(H2771&lt;&gt;"",COUNTA($H$12:H2771),"")</f>
        <v/>
      </c>
      <c r="D2771" s="15"/>
      <c r="E2771" s="131" t="s">
        <v>2052</v>
      </c>
      <c r="F2771" s="83"/>
      <c r="G2771" s="16"/>
      <c r="H2771" s="159"/>
      <c r="I2771" s="177" t="str">
        <f t="shared" si="174"/>
        <v/>
      </c>
      <c r="J2771" s="42"/>
      <c r="K2771" s="141"/>
      <c r="L2771" s="162">
        <f>IF(Tabela1[[#This Row],[Cena za enoto]]=1,Tabela1[[#This Row],[Količina]],0)</f>
        <v>0</v>
      </c>
      <c r="M2771" s="139">
        <f>Tabela1[[#This Row],[Cena za enoto]]</f>
        <v>0</v>
      </c>
      <c r="N2771" s="139">
        <f t="shared" si="175"/>
        <v>0</v>
      </c>
    </row>
    <row r="2772" spans="1:14" s="143" customFormat="1">
      <c r="A2772" s="139">
        <v>2766</v>
      </c>
      <c r="B2772" s="116"/>
      <c r="C2772" s="132" t="str">
        <f>IF(H2772&lt;&gt;"",COUNTA($H$12:H2772),"")</f>
        <v/>
      </c>
      <c r="D2772" s="15"/>
      <c r="E2772" s="131" t="s">
        <v>2053</v>
      </c>
      <c r="F2772" s="83"/>
      <c r="G2772" s="16"/>
      <c r="H2772" s="159"/>
      <c r="I2772" s="177" t="str">
        <f t="shared" si="174"/>
        <v/>
      </c>
      <c r="J2772" s="42"/>
      <c r="K2772" s="141"/>
      <c r="L2772" s="162">
        <f>IF(Tabela1[[#This Row],[Cena za enoto]]=1,Tabela1[[#This Row],[Količina]],0)</f>
        <v>0</v>
      </c>
      <c r="M2772" s="139">
        <f>Tabela1[[#This Row],[Cena za enoto]]</f>
        <v>0</v>
      </c>
      <c r="N2772" s="139">
        <f t="shared" si="175"/>
        <v>0</v>
      </c>
    </row>
    <row r="2773" spans="1:14" s="143" customFormat="1">
      <c r="A2773" s="139">
        <v>2767</v>
      </c>
      <c r="B2773" s="116"/>
      <c r="C2773" s="132" t="str">
        <f>IF(H2773&lt;&gt;"",COUNTA($H$12:H2773),"")</f>
        <v/>
      </c>
      <c r="D2773" s="15"/>
      <c r="E2773" s="131" t="s">
        <v>2054</v>
      </c>
      <c r="F2773" s="83"/>
      <c r="G2773" s="16"/>
      <c r="H2773" s="159"/>
      <c r="I2773" s="177" t="str">
        <f t="shared" si="174"/>
        <v/>
      </c>
      <c r="J2773" s="42"/>
      <c r="K2773" s="141"/>
      <c r="L2773" s="162">
        <f>IF(Tabela1[[#This Row],[Cena za enoto]]=1,Tabela1[[#This Row],[Količina]],0)</f>
        <v>0</v>
      </c>
      <c r="M2773" s="139">
        <f>Tabela1[[#This Row],[Cena za enoto]]</f>
        <v>0</v>
      </c>
      <c r="N2773" s="139">
        <f t="shared" si="175"/>
        <v>0</v>
      </c>
    </row>
    <row r="2774" spans="1:14" s="143" customFormat="1">
      <c r="A2774" s="139">
        <v>2768</v>
      </c>
      <c r="B2774" s="116"/>
      <c r="C2774" s="132" t="str">
        <f>IF(H2774&lt;&gt;"",COUNTA($H$12:H2774),"")</f>
        <v/>
      </c>
      <c r="D2774" s="15"/>
      <c r="E2774" s="131" t="s">
        <v>2055</v>
      </c>
      <c r="F2774" s="83"/>
      <c r="G2774" s="16"/>
      <c r="H2774" s="159"/>
      <c r="I2774" s="177" t="str">
        <f t="shared" si="174"/>
        <v/>
      </c>
      <c r="J2774" s="42"/>
      <c r="K2774" s="141"/>
      <c r="L2774" s="162">
        <f>IF(Tabela1[[#This Row],[Cena za enoto]]=1,Tabela1[[#This Row],[Količina]],0)</f>
        <v>0</v>
      </c>
      <c r="M2774" s="139">
        <f>Tabela1[[#This Row],[Cena za enoto]]</f>
        <v>0</v>
      </c>
      <c r="N2774" s="139">
        <f t="shared" si="175"/>
        <v>0</v>
      </c>
    </row>
    <row r="2775" spans="1:14" s="143" customFormat="1">
      <c r="A2775" s="139">
        <v>2769</v>
      </c>
      <c r="B2775" s="116"/>
      <c r="C2775" s="132" t="str">
        <f>IF(H2775&lt;&gt;"",COUNTA($H$12:H2775),"")</f>
        <v/>
      </c>
      <c r="D2775" s="15"/>
      <c r="E2775" s="131" t="s">
        <v>2056</v>
      </c>
      <c r="F2775" s="83"/>
      <c r="G2775" s="16"/>
      <c r="H2775" s="159"/>
      <c r="I2775" s="177" t="str">
        <f t="shared" si="174"/>
        <v/>
      </c>
      <c r="J2775" s="42"/>
      <c r="K2775" s="141"/>
      <c r="L2775" s="162">
        <f>IF(Tabela1[[#This Row],[Cena za enoto]]=1,Tabela1[[#This Row],[Količina]],0)</f>
        <v>0</v>
      </c>
      <c r="M2775" s="139">
        <f>Tabela1[[#This Row],[Cena za enoto]]</f>
        <v>0</v>
      </c>
      <c r="N2775" s="139">
        <f t="shared" si="175"/>
        <v>0</v>
      </c>
    </row>
    <row r="2776" spans="1:14" s="143" customFormat="1">
      <c r="A2776" s="139">
        <v>2770</v>
      </c>
      <c r="B2776" s="116"/>
      <c r="C2776" s="132" t="str">
        <f>IF(H2776&lt;&gt;"",COUNTA($H$12:H2776),"")</f>
        <v/>
      </c>
      <c r="D2776" s="15"/>
      <c r="E2776" s="131" t="s">
        <v>2057</v>
      </c>
      <c r="F2776" s="83"/>
      <c r="G2776" s="16"/>
      <c r="H2776" s="159"/>
      <c r="I2776" s="177" t="str">
        <f t="shared" si="174"/>
        <v/>
      </c>
      <c r="J2776" s="42"/>
      <c r="K2776" s="141"/>
      <c r="L2776" s="162">
        <f>IF(Tabela1[[#This Row],[Cena za enoto]]=1,Tabela1[[#This Row],[Količina]],0)</f>
        <v>0</v>
      </c>
      <c r="M2776" s="139">
        <f>Tabela1[[#This Row],[Cena za enoto]]</f>
        <v>0</v>
      </c>
      <c r="N2776" s="139">
        <f t="shared" si="175"/>
        <v>0</v>
      </c>
    </row>
    <row r="2777" spans="1:14" s="143" customFormat="1">
      <c r="A2777" s="139">
        <v>2771</v>
      </c>
      <c r="B2777" s="116"/>
      <c r="C2777" s="132" t="str">
        <f>IF(H2777&lt;&gt;"",COUNTA($H$12:H2777),"")</f>
        <v/>
      </c>
      <c r="D2777" s="15"/>
      <c r="E2777" s="131" t="s">
        <v>2058</v>
      </c>
      <c r="F2777" s="83"/>
      <c r="G2777" s="16"/>
      <c r="H2777" s="159"/>
      <c r="I2777" s="177" t="str">
        <f t="shared" si="174"/>
        <v/>
      </c>
      <c r="J2777" s="42"/>
      <c r="K2777" s="141"/>
      <c r="L2777" s="162">
        <f>IF(Tabela1[[#This Row],[Cena za enoto]]=1,Tabela1[[#This Row],[Količina]],0)</f>
        <v>0</v>
      </c>
      <c r="M2777" s="139">
        <f>Tabela1[[#This Row],[Cena za enoto]]</f>
        <v>0</v>
      </c>
      <c r="N2777" s="139">
        <f t="shared" si="175"/>
        <v>0</v>
      </c>
    </row>
    <row r="2778" spans="1:14" s="143" customFormat="1">
      <c r="A2778" s="139">
        <v>2772</v>
      </c>
      <c r="B2778" s="116"/>
      <c r="C2778" s="132" t="str">
        <f>IF(H2778&lt;&gt;"",COUNTA($H$12:H2778),"")</f>
        <v/>
      </c>
      <c r="D2778" s="15"/>
      <c r="E2778" s="131" t="s">
        <v>2059</v>
      </c>
      <c r="F2778" s="83"/>
      <c r="G2778" s="16"/>
      <c r="H2778" s="159"/>
      <c r="I2778" s="177" t="str">
        <f t="shared" si="174"/>
        <v/>
      </c>
      <c r="J2778" s="42"/>
      <c r="K2778" s="141"/>
      <c r="L2778" s="162">
        <f>IF(Tabela1[[#This Row],[Cena za enoto]]=1,Tabela1[[#This Row],[Količina]],0)</f>
        <v>0</v>
      </c>
      <c r="M2778" s="139">
        <f>Tabela1[[#This Row],[Cena za enoto]]</f>
        <v>0</v>
      </c>
      <c r="N2778" s="139">
        <f t="shared" si="175"/>
        <v>0</v>
      </c>
    </row>
    <row r="2779" spans="1:14" s="143" customFormat="1">
      <c r="A2779" s="139">
        <v>2773</v>
      </c>
      <c r="B2779" s="116"/>
      <c r="C2779" s="132" t="str">
        <f>IF(H2779&lt;&gt;"",COUNTA($H$12:H2779),"")</f>
        <v/>
      </c>
      <c r="D2779" s="15"/>
      <c r="E2779" s="131" t="s">
        <v>2060</v>
      </c>
      <c r="F2779" s="83"/>
      <c r="G2779" s="16"/>
      <c r="H2779" s="159"/>
      <c r="I2779" s="177" t="str">
        <f t="shared" si="174"/>
        <v/>
      </c>
      <c r="J2779" s="42"/>
      <c r="K2779" s="141"/>
      <c r="L2779" s="162">
        <f>IF(Tabela1[[#This Row],[Cena za enoto]]=1,Tabela1[[#This Row],[Količina]],0)</f>
        <v>0</v>
      </c>
      <c r="M2779" s="139">
        <f>Tabela1[[#This Row],[Cena za enoto]]</f>
        <v>0</v>
      </c>
      <c r="N2779" s="139">
        <f t="shared" si="175"/>
        <v>0</v>
      </c>
    </row>
    <row r="2780" spans="1:14" s="143" customFormat="1">
      <c r="A2780" s="139">
        <v>2774</v>
      </c>
      <c r="B2780" s="116"/>
      <c r="C2780" s="132" t="str">
        <f>IF(H2780&lt;&gt;"",COUNTA($H$12:H2780),"")</f>
        <v/>
      </c>
      <c r="D2780" s="15"/>
      <c r="E2780" s="131" t="s">
        <v>2061</v>
      </c>
      <c r="F2780" s="83"/>
      <c r="G2780" s="16"/>
      <c r="H2780" s="159"/>
      <c r="I2780" s="177" t="str">
        <f t="shared" si="174"/>
        <v/>
      </c>
      <c r="J2780" s="42"/>
      <c r="K2780" s="141"/>
      <c r="L2780" s="162">
        <f>IF(Tabela1[[#This Row],[Cena za enoto]]=1,Tabela1[[#This Row],[Količina]],0)</f>
        <v>0</v>
      </c>
      <c r="M2780" s="139">
        <f>Tabela1[[#This Row],[Cena za enoto]]</f>
        <v>0</v>
      </c>
      <c r="N2780" s="139">
        <f t="shared" si="175"/>
        <v>0</v>
      </c>
    </row>
    <row r="2781" spans="1:14" s="143" customFormat="1">
      <c r="A2781" s="139">
        <v>2775</v>
      </c>
      <c r="B2781" s="116"/>
      <c r="C2781" s="132" t="str">
        <f>IF(H2781&lt;&gt;"",COUNTA($H$12:H2781),"")</f>
        <v/>
      </c>
      <c r="D2781" s="15"/>
      <c r="E2781" s="131" t="s">
        <v>2062</v>
      </c>
      <c r="F2781" s="83"/>
      <c r="G2781" s="16"/>
      <c r="H2781" s="159"/>
      <c r="I2781" s="177" t="str">
        <f t="shared" si="174"/>
        <v/>
      </c>
      <c r="J2781" s="42"/>
      <c r="K2781" s="141"/>
      <c r="L2781" s="162">
        <f>IF(Tabela1[[#This Row],[Cena za enoto]]=1,Tabela1[[#This Row],[Količina]],0)</f>
        <v>0</v>
      </c>
      <c r="M2781" s="139">
        <f>Tabela1[[#This Row],[Cena za enoto]]</f>
        <v>0</v>
      </c>
      <c r="N2781" s="139">
        <f t="shared" si="175"/>
        <v>0</v>
      </c>
    </row>
    <row r="2782" spans="1:14" s="143" customFormat="1">
      <c r="A2782" s="139">
        <v>2776</v>
      </c>
      <c r="B2782" s="116"/>
      <c r="C2782" s="132" t="str">
        <f>IF(H2782&lt;&gt;"",COUNTA($H$12:H2782),"")</f>
        <v/>
      </c>
      <c r="D2782" s="15"/>
      <c r="E2782" s="131" t="s">
        <v>3081</v>
      </c>
      <c r="F2782" s="83"/>
      <c r="G2782" s="16"/>
      <c r="H2782" s="159"/>
      <c r="I2782" s="177" t="str">
        <f t="shared" si="174"/>
        <v/>
      </c>
      <c r="J2782" s="42"/>
      <c r="K2782" s="141"/>
      <c r="L2782" s="162">
        <f>IF(Tabela1[[#This Row],[Cena za enoto]]=1,Tabela1[[#This Row],[Količina]],0)</f>
        <v>0</v>
      </c>
      <c r="M2782" s="139">
        <f>Tabela1[[#This Row],[Cena za enoto]]</f>
        <v>0</v>
      </c>
      <c r="N2782" s="139">
        <f t="shared" si="175"/>
        <v>0</v>
      </c>
    </row>
    <row r="2783" spans="1:14" s="143" customFormat="1">
      <c r="A2783" s="139">
        <v>2777</v>
      </c>
      <c r="B2783" s="116"/>
      <c r="C2783" s="132">
        <f>IF(H2783&lt;&gt;"",COUNTA($H$12:H2783),"")</f>
        <v>1353</v>
      </c>
      <c r="D2783" s="15"/>
      <c r="E2783" s="131" t="s">
        <v>2063</v>
      </c>
      <c r="F2783" s="83" t="s">
        <v>5</v>
      </c>
      <c r="G2783" s="16">
        <v>1</v>
      </c>
      <c r="H2783" s="169">
        <v>0</v>
      </c>
      <c r="I2783" s="177">
        <f t="shared" si="174"/>
        <v>0</v>
      </c>
      <c r="J2783" s="42"/>
      <c r="K2783" s="141">
        <f>Tabela1[[#This Row],[Količina]]-Tabela1[[#This Row],[Cena skupaj]]</f>
        <v>1</v>
      </c>
      <c r="L2783" s="162">
        <f>IF(Tabela1[[#This Row],[Cena za enoto]]=1,Tabela1[[#This Row],[Količina]],0)</f>
        <v>0</v>
      </c>
      <c r="M2783" s="139">
        <f>Tabela1[[#This Row],[Cena za enoto]]</f>
        <v>0</v>
      </c>
      <c r="N2783" s="139">
        <f t="shared" si="175"/>
        <v>0</v>
      </c>
    </row>
    <row r="2784" spans="1:14" s="143" customFormat="1" ht="45">
      <c r="A2784" s="139">
        <v>2778</v>
      </c>
      <c r="B2784" s="116"/>
      <c r="C2784" s="132" t="str">
        <f>IF(H2784&lt;&gt;"",COUNTA($H$12:H2784),"")</f>
        <v/>
      </c>
      <c r="D2784" s="15" t="s">
        <v>1920</v>
      </c>
      <c r="E2784" s="131" t="s">
        <v>2064</v>
      </c>
      <c r="F2784" s="83"/>
      <c r="G2784" s="16"/>
      <c r="H2784" s="159"/>
      <c r="I2784" s="177" t="str">
        <f t="shared" si="174"/>
        <v/>
      </c>
      <c r="J2784" s="42"/>
      <c r="K2784" s="141"/>
      <c r="L2784" s="162">
        <f>IF(Tabela1[[#This Row],[Cena za enoto]]=1,Tabela1[[#This Row],[Količina]],0)</f>
        <v>0</v>
      </c>
      <c r="M2784" s="139">
        <f>Tabela1[[#This Row],[Cena za enoto]]</f>
        <v>0</v>
      </c>
      <c r="N2784" s="139">
        <f t="shared" si="175"/>
        <v>0</v>
      </c>
    </row>
    <row r="2785" spans="1:14" s="143" customFormat="1">
      <c r="A2785" s="139">
        <v>2779</v>
      </c>
      <c r="B2785" s="116"/>
      <c r="C2785" s="132" t="str">
        <f>IF(H2785&lt;&gt;"",COUNTA($H$12:H2785),"")</f>
        <v/>
      </c>
      <c r="D2785" s="15"/>
      <c r="E2785" s="131" t="s">
        <v>2065</v>
      </c>
      <c r="F2785" s="83"/>
      <c r="G2785" s="16"/>
      <c r="H2785" s="159"/>
      <c r="I2785" s="177" t="str">
        <f t="shared" si="174"/>
        <v/>
      </c>
      <c r="J2785" s="42"/>
      <c r="K2785" s="141"/>
      <c r="L2785" s="162">
        <f>IF(Tabela1[[#This Row],[Cena za enoto]]=1,Tabela1[[#This Row],[Količina]],0)</f>
        <v>0</v>
      </c>
      <c r="M2785" s="139">
        <f>Tabela1[[#This Row],[Cena za enoto]]</f>
        <v>0</v>
      </c>
      <c r="N2785" s="139">
        <f t="shared" si="175"/>
        <v>0</v>
      </c>
    </row>
    <row r="2786" spans="1:14" s="143" customFormat="1">
      <c r="A2786" s="139">
        <v>2780</v>
      </c>
      <c r="B2786" s="116"/>
      <c r="C2786" s="132">
        <f>IF(H2786&lt;&gt;"",COUNTA($H$12:H2786),"")</f>
        <v>1354</v>
      </c>
      <c r="D2786" s="15"/>
      <c r="E2786" s="131" t="s">
        <v>2066</v>
      </c>
      <c r="F2786" s="83" t="s">
        <v>10</v>
      </c>
      <c r="G2786" s="16">
        <v>2</v>
      </c>
      <c r="H2786" s="169">
        <v>0</v>
      </c>
      <c r="I2786" s="177">
        <f t="shared" ref="I2786:I2795" si="176">IF(ISNUMBER(G2786),ROUND(G2786*H2786,2),"")</f>
        <v>0</v>
      </c>
      <c r="J2786" s="42"/>
      <c r="K2786" s="141">
        <f>Tabela1[[#This Row],[Količina]]-Tabela1[[#This Row],[Cena skupaj]]</f>
        <v>2</v>
      </c>
      <c r="L2786" s="162">
        <f>IF(Tabela1[[#This Row],[Cena za enoto]]=1,Tabela1[[#This Row],[Količina]],0)</f>
        <v>0</v>
      </c>
      <c r="M2786" s="139">
        <f>Tabela1[[#This Row],[Cena za enoto]]</f>
        <v>0</v>
      </c>
      <c r="N2786" s="139">
        <f t="shared" si="175"/>
        <v>0</v>
      </c>
    </row>
    <row r="2787" spans="1:14" s="143" customFormat="1">
      <c r="A2787" s="139">
        <v>2781</v>
      </c>
      <c r="B2787" s="116"/>
      <c r="C2787" s="132" t="str">
        <f>IF(H2787&lt;&gt;"",COUNTA($H$12:H2787),"")</f>
        <v/>
      </c>
      <c r="D2787" s="15" t="s">
        <v>1921</v>
      </c>
      <c r="E2787" s="131" t="s">
        <v>2067</v>
      </c>
      <c r="F2787" s="83"/>
      <c r="G2787" s="16"/>
      <c r="H2787" s="159"/>
      <c r="I2787" s="177" t="str">
        <f t="shared" si="176"/>
        <v/>
      </c>
      <c r="J2787" s="42"/>
      <c r="K2787" s="141"/>
      <c r="L2787" s="162">
        <f>IF(Tabela1[[#This Row],[Cena za enoto]]=1,Tabela1[[#This Row],[Količina]],0)</f>
        <v>0</v>
      </c>
      <c r="M2787" s="139">
        <f>Tabela1[[#This Row],[Cena za enoto]]</f>
        <v>0</v>
      </c>
      <c r="N2787" s="139">
        <f t="shared" si="175"/>
        <v>0</v>
      </c>
    </row>
    <row r="2788" spans="1:14" s="143" customFormat="1">
      <c r="A2788" s="139">
        <v>2782</v>
      </c>
      <c r="B2788" s="116"/>
      <c r="C2788" s="132" t="str">
        <f>IF(H2788&lt;&gt;"",COUNTA($H$12:H2788),"")</f>
        <v/>
      </c>
      <c r="D2788" s="15"/>
      <c r="E2788" s="131" t="s">
        <v>2068</v>
      </c>
      <c r="F2788" s="83"/>
      <c r="G2788" s="16"/>
      <c r="H2788" s="159"/>
      <c r="I2788" s="177" t="str">
        <f t="shared" si="176"/>
        <v/>
      </c>
      <c r="J2788" s="42"/>
      <c r="K2788" s="141"/>
      <c r="L2788" s="162">
        <f>IF(Tabela1[[#This Row],[Cena za enoto]]=1,Tabela1[[#This Row],[Količina]],0)</f>
        <v>0</v>
      </c>
      <c r="M2788" s="139">
        <f>Tabela1[[#This Row],[Cena za enoto]]</f>
        <v>0</v>
      </c>
      <c r="N2788" s="139">
        <f t="shared" si="175"/>
        <v>0</v>
      </c>
    </row>
    <row r="2789" spans="1:14" s="143" customFormat="1">
      <c r="A2789" s="139">
        <v>2783</v>
      </c>
      <c r="B2789" s="116"/>
      <c r="C2789" s="132">
        <f>IF(H2789&lt;&gt;"",COUNTA($H$12:H2789),"")</f>
        <v>1355</v>
      </c>
      <c r="D2789" s="15"/>
      <c r="E2789" s="131" t="s">
        <v>2069</v>
      </c>
      <c r="F2789" s="83" t="s">
        <v>14</v>
      </c>
      <c r="G2789" s="16">
        <v>4</v>
      </c>
      <c r="H2789" s="169">
        <v>0</v>
      </c>
      <c r="I2789" s="177">
        <f t="shared" si="176"/>
        <v>0</v>
      </c>
      <c r="J2789" s="42"/>
      <c r="K2789" s="141">
        <f>Tabela1[[#This Row],[Količina]]-Tabela1[[#This Row],[Cena skupaj]]</f>
        <v>4</v>
      </c>
      <c r="L2789" s="162">
        <f>IF(Tabela1[[#This Row],[Cena za enoto]]=1,Tabela1[[#This Row],[Količina]],0)</f>
        <v>0</v>
      </c>
      <c r="M2789" s="139">
        <f>Tabela1[[#This Row],[Cena za enoto]]</f>
        <v>0</v>
      </c>
      <c r="N2789" s="139">
        <f t="shared" si="175"/>
        <v>0</v>
      </c>
    </row>
    <row r="2790" spans="1:14" s="143" customFormat="1">
      <c r="A2790" s="139">
        <v>2784</v>
      </c>
      <c r="B2790" s="116"/>
      <c r="C2790" s="132">
        <f>IF(H2790&lt;&gt;"",COUNTA($H$12:H2790),"")</f>
        <v>1356</v>
      </c>
      <c r="D2790" s="15"/>
      <c r="E2790" s="131" t="s">
        <v>2070</v>
      </c>
      <c r="F2790" s="83" t="s">
        <v>14</v>
      </c>
      <c r="G2790" s="16">
        <v>4</v>
      </c>
      <c r="H2790" s="169">
        <v>0</v>
      </c>
      <c r="I2790" s="177">
        <f t="shared" si="176"/>
        <v>0</v>
      </c>
      <c r="J2790" s="42"/>
      <c r="K2790" s="141">
        <f>Tabela1[[#This Row],[Količina]]-Tabela1[[#This Row],[Cena skupaj]]</f>
        <v>4</v>
      </c>
      <c r="L2790" s="162">
        <f>IF(Tabela1[[#This Row],[Cena za enoto]]=1,Tabela1[[#This Row],[Količina]],0)</f>
        <v>0</v>
      </c>
      <c r="M2790" s="139">
        <f>Tabela1[[#This Row],[Cena za enoto]]</f>
        <v>0</v>
      </c>
      <c r="N2790" s="139">
        <f t="shared" si="175"/>
        <v>0</v>
      </c>
    </row>
    <row r="2791" spans="1:14" s="143" customFormat="1">
      <c r="A2791" s="139">
        <v>2785</v>
      </c>
      <c r="B2791" s="116"/>
      <c r="C2791" s="132">
        <f>IF(H2791&lt;&gt;"",COUNTA($H$12:H2791),"")</f>
        <v>1357</v>
      </c>
      <c r="D2791" s="15"/>
      <c r="E2791" s="131" t="s">
        <v>2071</v>
      </c>
      <c r="F2791" s="83" t="s">
        <v>14</v>
      </c>
      <c r="G2791" s="16">
        <v>2</v>
      </c>
      <c r="H2791" s="169">
        <v>0</v>
      </c>
      <c r="I2791" s="177">
        <f t="shared" si="176"/>
        <v>0</v>
      </c>
      <c r="J2791" s="42"/>
      <c r="K2791" s="141">
        <f>Tabela1[[#This Row],[Količina]]-Tabela1[[#This Row],[Cena skupaj]]</f>
        <v>2</v>
      </c>
      <c r="L2791" s="162">
        <f>IF(Tabela1[[#This Row],[Cena za enoto]]=1,Tabela1[[#This Row],[Količina]],0)</f>
        <v>0</v>
      </c>
      <c r="M2791" s="139">
        <f>Tabela1[[#This Row],[Cena za enoto]]</f>
        <v>0</v>
      </c>
      <c r="N2791" s="139">
        <f t="shared" si="175"/>
        <v>0</v>
      </c>
    </row>
    <row r="2792" spans="1:14" s="143" customFormat="1">
      <c r="A2792" s="139">
        <v>2786</v>
      </c>
      <c r="B2792" s="116"/>
      <c r="C2792" s="132">
        <f>IF(H2792&lt;&gt;"",COUNTA($H$12:H2792),"")</f>
        <v>1358</v>
      </c>
      <c r="D2792" s="15"/>
      <c r="E2792" s="131" t="s">
        <v>2072</v>
      </c>
      <c r="F2792" s="83" t="s">
        <v>14</v>
      </c>
      <c r="G2792" s="16">
        <v>6</v>
      </c>
      <c r="H2792" s="169">
        <v>0</v>
      </c>
      <c r="I2792" s="177">
        <f t="shared" si="176"/>
        <v>0</v>
      </c>
      <c r="J2792" s="42"/>
      <c r="K2792" s="141">
        <f>Tabela1[[#This Row],[Količina]]-Tabela1[[#This Row],[Cena skupaj]]</f>
        <v>6</v>
      </c>
      <c r="L2792" s="162">
        <f>IF(Tabela1[[#This Row],[Cena za enoto]]=1,Tabela1[[#This Row],[Količina]],0)</f>
        <v>0</v>
      </c>
      <c r="M2792" s="139">
        <f>Tabela1[[#This Row],[Cena za enoto]]</f>
        <v>0</v>
      </c>
      <c r="N2792" s="139">
        <f t="shared" si="175"/>
        <v>0</v>
      </c>
    </row>
    <row r="2793" spans="1:14" s="143" customFormat="1" ht="22.5">
      <c r="A2793" s="139">
        <v>2787</v>
      </c>
      <c r="B2793" s="116"/>
      <c r="C2793" s="132" t="str">
        <f>IF(H2793&lt;&gt;"",COUNTA($H$12:H2793),"")</f>
        <v/>
      </c>
      <c r="D2793" s="15" t="s">
        <v>1922</v>
      </c>
      <c r="E2793" s="131" t="s">
        <v>2073</v>
      </c>
      <c r="F2793" s="83"/>
      <c r="G2793" s="16"/>
      <c r="H2793" s="159"/>
      <c r="I2793" s="177" t="str">
        <f t="shared" si="176"/>
        <v/>
      </c>
      <c r="J2793" s="42"/>
      <c r="K2793" s="141"/>
      <c r="L2793" s="162">
        <f>IF(Tabela1[[#This Row],[Cena za enoto]]=1,Tabela1[[#This Row],[Količina]],0)</f>
        <v>0</v>
      </c>
      <c r="M2793" s="139">
        <f>Tabela1[[#This Row],[Cena za enoto]]</f>
        <v>0</v>
      </c>
      <c r="N2793" s="139">
        <f t="shared" si="175"/>
        <v>0</v>
      </c>
    </row>
    <row r="2794" spans="1:14" s="143" customFormat="1">
      <c r="A2794" s="139">
        <v>2788</v>
      </c>
      <c r="B2794" s="116"/>
      <c r="C2794" s="132">
        <f>IF(H2794&lt;&gt;"",COUNTA($H$12:H2794),"")</f>
        <v>1359</v>
      </c>
      <c r="D2794" s="15"/>
      <c r="E2794" s="131" t="s">
        <v>2074</v>
      </c>
      <c r="F2794" s="83" t="s">
        <v>14</v>
      </c>
      <c r="G2794" s="16">
        <v>12</v>
      </c>
      <c r="H2794" s="169">
        <v>0</v>
      </c>
      <c r="I2794" s="177">
        <f t="shared" si="176"/>
        <v>0</v>
      </c>
      <c r="J2794" s="42"/>
      <c r="K2794" s="141">
        <f>Tabela1[[#This Row],[Količina]]-Tabela1[[#This Row],[Cena skupaj]]</f>
        <v>12</v>
      </c>
      <c r="L2794" s="162">
        <f>IF(Tabela1[[#This Row],[Cena za enoto]]=1,Tabela1[[#This Row],[Količina]],0)</f>
        <v>0</v>
      </c>
      <c r="M2794" s="139">
        <f>Tabela1[[#This Row],[Cena za enoto]]</f>
        <v>0</v>
      </c>
      <c r="N2794" s="139">
        <f t="shared" si="175"/>
        <v>0</v>
      </c>
    </row>
    <row r="2795" spans="1:14" ht="22.5">
      <c r="A2795" s="139">
        <v>2789</v>
      </c>
      <c r="B2795" s="116"/>
      <c r="C2795" s="132">
        <f>IF(H2795&lt;&gt;"",COUNTA($H$12:H2795),"")</f>
        <v>1360</v>
      </c>
      <c r="D2795" s="15" t="s">
        <v>1923</v>
      </c>
      <c r="E2795" s="131" t="s">
        <v>2075</v>
      </c>
      <c r="F2795" s="83" t="s">
        <v>11</v>
      </c>
      <c r="G2795" s="16">
        <v>16</v>
      </c>
      <c r="H2795" s="169">
        <v>0</v>
      </c>
      <c r="I2795" s="177">
        <f t="shared" si="176"/>
        <v>0</v>
      </c>
      <c r="K2795" s="141">
        <f>Tabela1[[#This Row],[Količina]]-Tabela1[[#This Row],[Cena skupaj]]</f>
        <v>16</v>
      </c>
      <c r="L2795" s="162">
        <f>IF(Tabela1[[#This Row],[Cena za enoto]]=1,Tabela1[[#This Row],[Količina]],0)</f>
        <v>0</v>
      </c>
      <c r="M2795" s="139">
        <f>Tabela1[[#This Row],[Cena za enoto]]</f>
        <v>0</v>
      </c>
      <c r="N2795" s="139">
        <f t="shared" si="175"/>
        <v>0</v>
      </c>
    </row>
    <row r="2796" spans="1:14" s="142" customFormat="1" ht="15">
      <c r="A2796" s="139">
        <v>2790</v>
      </c>
      <c r="B2796" s="97">
        <v>2</v>
      </c>
      <c r="C2796" s="186" t="str">
        <f>IF(H2796&lt;&gt;"",COUNTA($H$12:H2796),"")</f>
        <v/>
      </c>
      <c r="D2796" s="13"/>
      <c r="E2796" s="187" t="s">
        <v>2076</v>
      </c>
      <c r="F2796" s="188"/>
      <c r="G2796" s="36"/>
      <c r="H2796" s="157"/>
      <c r="I2796" s="189">
        <f>SUM(I2797:I2992)</f>
        <v>0</v>
      </c>
      <c r="J2796" s="8"/>
      <c r="K2796" s="141">
        <f>Tabela1[[#This Row],[Količina]]-Tabela1[[#This Row],[Cena skupaj]]</f>
        <v>0</v>
      </c>
      <c r="L2796" s="162">
        <f>IF(Tabela1[[#This Row],[Cena za enoto]]=1,Tabela1[[#This Row],[Količina]],0)</f>
        <v>0</v>
      </c>
      <c r="M2796" s="139">
        <f>Tabela1[[#This Row],[Cena za enoto]]</f>
        <v>0</v>
      </c>
      <c r="N2796" s="139">
        <f t="shared" si="175"/>
        <v>0</v>
      </c>
    </row>
    <row r="2797" spans="1:14" s="143" customFormat="1">
      <c r="A2797" s="139">
        <v>2791</v>
      </c>
      <c r="B2797" s="116"/>
      <c r="C2797" s="132" t="str">
        <f>IF(H2797&lt;&gt;"",COUNTA($H$12:H2797),"")</f>
        <v/>
      </c>
      <c r="D2797" s="15">
        <v>1</v>
      </c>
      <c r="E2797" s="131" t="s">
        <v>2077</v>
      </c>
      <c r="F2797" s="83"/>
      <c r="G2797" s="16"/>
      <c r="H2797" s="159"/>
      <c r="I2797" s="177" t="str">
        <f t="shared" ref="I2797:I2822" si="177">IF(ISNUMBER(G2797),ROUND(G2797*H2797,2),"")</f>
        <v/>
      </c>
      <c r="J2797" s="42"/>
      <c r="K2797" s="141"/>
      <c r="L2797" s="162">
        <f>IF(Tabela1[[#This Row],[Cena za enoto]]=1,Tabela1[[#This Row],[Količina]],0)</f>
        <v>0</v>
      </c>
      <c r="M2797" s="139">
        <f>Tabela1[[#This Row],[Cena za enoto]]</f>
        <v>0</v>
      </c>
      <c r="N2797" s="139">
        <f t="shared" si="175"/>
        <v>0</v>
      </c>
    </row>
    <row r="2798" spans="1:14" s="143" customFormat="1">
      <c r="A2798" s="139">
        <v>2792</v>
      </c>
      <c r="B2798" s="116"/>
      <c r="C2798" s="132" t="str">
        <f>IF(H2798&lt;&gt;"",COUNTA($H$12:H2798),"")</f>
        <v/>
      </c>
      <c r="D2798" s="15"/>
      <c r="E2798" s="131" t="s">
        <v>2078</v>
      </c>
      <c r="F2798" s="83"/>
      <c r="G2798" s="16"/>
      <c r="H2798" s="159"/>
      <c r="I2798" s="177" t="str">
        <f t="shared" si="177"/>
        <v/>
      </c>
      <c r="J2798" s="42"/>
      <c r="K2798" s="141"/>
      <c r="L2798" s="162">
        <f>IF(Tabela1[[#This Row],[Cena za enoto]]=1,Tabela1[[#This Row],[Količina]],0)</f>
        <v>0</v>
      </c>
      <c r="M2798" s="139">
        <f>Tabela1[[#This Row],[Cena za enoto]]</f>
        <v>0</v>
      </c>
      <c r="N2798" s="139">
        <f t="shared" si="175"/>
        <v>0</v>
      </c>
    </row>
    <row r="2799" spans="1:14" s="143" customFormat="1">
      <c r="A2799" s="139">
        <v>2793</v>
      </c>
      <c r="B2799" s="116"/>
      <c r="C2799" s="132" t="str">
        <f>IF(H2799&lt;&gt;"",COUNTA($H$12:H2799),"")</f>
        <v/>
      </c>
      <c r="D2799" s="15"/>
      <c r="E2799" s="131" t="s">
        <v>2079</v>
      </c>
      <c r="F2799" s="83"/>
      <c r="G2799" s="16"/>
      <c r="H2799" s="159"/>
      <c r="I2799" s="177" t="str">
        <f t="shared" si="177"/>
        <v/>
      </c>
      <c r="J2799" s="42"/>
      <c r="K2799" s="141"/>
      <c r="L2799" s="162">
        <f>IF(Tabela1[[#This Row],[Cena za enoto]]=1,Tabela1[[#This Row],[Količina]],0)</f>
        <v>0</v>
      </c>
      <c r="M2799" s="139">
        <f>Tabela1[[#This Row],[Cena za enoto]]</f>
        <v>0</v>
      </c>
      <c r="N2799" s="139">
        <f t="shared" si="175"/>
        <v>0</v>
      </c>
    </row>
    <row r="2800" spans="1:14" s="143" customFormat="1">
      <c r="A2800" s="139">
        <v>2794</v>
      </c>
      <c r="B2800" s="116"/>
      <c r="C2800" s="132" t="str">
        <f>IF(H2800&lt;&gt;"",COUNTA($H$12:H2800),"")</f>
        <v/>
      </c>
      <c r="D2800" s="15"/>
      <c r="E2800" s="131" t="s">
        <v>2080</v>
      </c>
      <c r="F2800" s="83"/>
      <c r="G2800" s="16"/>
      <c r="H2800" s="159"/>
      <c r="I2800" s="177" t="str">
        <f t="shared" si="177"/>
        <v/>
      </c>
      <c r="J2800" s="42"/>
      <c r="K2800" s="141"/>
      <c r="L2800" s="162">
        <f>IF(Tabela1[[#This Row],[Cena za enoto]]=1,Tabela1[[#This Row],[Količina]],0)</f>
        <v>0</v>
      </c>
      <c r="M2800" s="139">
        <f>Tabela1[[#This Row],[Cena za enoto]]</f>
        <v>0</v>
      </c>
      <c r="N2800" s="139">
        <f t="shared" si="175"/>
        <v>0</v>
      </c>
    </row>
    <row r="2801" spans="1:14" s="143" customFormat="1">
      <c r="A2801" s="139">
        <v>2795</v>
      </c>
      <c r="B2801" s="116"/>
      <c r="C2801" s="132" t="str">
        <f>IF(H2801&lt;&gt;"",COUNTA($H$12:H2801),"")</f>
        <v/>
      </c>
      <c r="D2801" s="15"/>
      <c r="E2801" s="131" t="s">
        <v>2081</v>
      </c>
      <c r="F2801" s="83"/>
      <c r="G2801" s="16"/>
      <c r="H2801" s="159"/>
      <c r="I2801" s="177" t="str">
        <f t="shared" si="177"/>
        <v/>
      </c>
      <c r="J2801" s="42"/>
      <c r="K2801" s="141"/>
      <c r="L2801" s="162">
        <f>IF(Tabela1[[#This Row],[Cena za enoto]]=1,Tabela1[[#This Row],[Količina]],0)</f>
        <v>0</v>
      </c>
      <c r="M2801" s="139">
        <f>Tabela1[[#This Row],[Cena za enoto]]</f>
        <v>0</v>
      </c>
      <c r="N2801" s="139">
        <f t="shared" si="175"/>
        <v>0</v>
      </c>
    </row>
    <row r="2802" spans="1:14" s="143" customFormat="1">
      <c r="A2802" s="139">
        <v>2796</v>
      </c>
      <c r="B2802" s="116"/>
      <c r="C2802" s="132" t="str">
        <f>IF(H2802&lt;&gt;"",COUNTA($H$12:H2802),"")</f>
        <v/>
      </c>
      <c r="D2802" s="15"/>
      <c r="E2802" s="131" t="s">
        <v>2082</v>
      </c>
      <c r="F2802" s="83"/>
      <c r="G2802" s="16"/>
      <c r="H2802" s="159"/>
      <c r="I2802" s="177" t="str">
        <f t="shared" si="177"/>
        <v/>
      </c>
      <c r="J2802" s="42"/>
      <c r="K2802" s="141"/>
      <c r="L2802" s="162">
        <f>IF(Tabela1[[#This Row],[Cena za enoto]]=1,Tabela1[[#This Row],[Količina]],0)</f>
        <v>0</v>
      </c>
      <c r="M2802" s="139">
        <f>Tabela1[[#This Row],[Cena za enoto]]</f>
        <v>0</v>
      </c>
      <c r="N2802" s="139">
        <f t="shared" si="175"/>
        <v>0</v>
      </c>
    </row>
    <row r="2803" spans="1:14" s="143" customFormat="1">
      <c r="A2803" s="139">
        <v>2797</v>
      </c>
      <c r="B2803" s="116"/>
      <c r="C2803" s="132" t="str">
        <f>IF(H2803&lt;&gt;"",COUNTA($H$12:H2803),"")</f>
        <v/>
      </c>
      <c r="D2803" s="15"/>
      <c r="E2803" s="131" t="s">
        <v>2083</v>
      </c>
      <c r="F2803" s="83"/>
      <c r="G2803" s="16"/>
      <c r="H2803" s="159"/>
      <c r="I2803" s="177" t="str">
        <f t="shared" si="177"/>
        <v/>
      </c>
      <c r="J2803" s="42"/>
      <c r="K2803" s="141"/>
      <c r="L2803" s="162">
        <f>IF(Tabela1[[#This Row],[Cena za enoto]]=1,Tabela1[[#This Row],[Količina]],0)</f>
        <v>0</v>
      </c>
      <c r="M2803" s="139">
        <f>Tabela1[[#This Row],[Cena za enoto]]</f>
        <v>0</v>
      </c>
      <c r="N2803" s="139">
        <f t="shared" si="175"/>
        <v>0</v>
      </c>
    </row>
    <row r="2804" spans="1:14" s="143" customFormat="1">
      <c r="A2804" s="139">
        <v>2798</v>
      </c>
      <c r="B2804" s="116"/>
      <c r="C2804" s="132" t="str">
        <f>IF(H2804&lt;&gt;"",COUNTA($H$12:H2804),"")</f>
        <v/>
      </c>
      <c r="D2804" s="15"/>
      <c r="E2804" s="131" t="s">
        <v>2084</v>
      </c>
      <c r="F2804" s="83"/>
      <c r="G2804" s="16"/>
      <c r="H2804" s="159"/>
      <c r="I2804" s="177" t="str">
        <f t="shared" si="177"/>
        <v/>
      </c>
      <c r="J2804" s="42"/>
      <c r="K2804" s="141"/>
      <c r="L2804" s="162">
        <f>IF(Tabela1[[#This Row],[Cena za enoto]]=1,Tabela1[[#This Row],[Količina]],0)</f>
        <v>0</v>
      </c>
      <c r="M2804" s="139">
        <f>Tabela1[[#This Row],[Cena za enoto]]</f>
        <v>0</v>
      </c>
      <c r="N2804" s="139">
        <f t="shared" si="175"/>
        <v>0</v>
      </c>
    </row>
    <row r="2805" spans="1:14" s="143" customFormat="1">
      <c r="A2805" s="139">
        <v>2799</v>
      </c>
      <c r="B2805" s="116"/>
      <c r="C2805" s="132" t="str">
        <f>IF(H2805&lt;&gt;"",COUNTA($H$12:H2805),"")</f>
        <v/>
      </c>
      <c r="D2805" s="15"/>
      <c r="E2805" s="131" t="s">
        <v>2085</v>
      </c>
      <c r="F2805" s="83"/>
      <c r="G2805" s="16"/>
      <c r="H2805" s="159"/>
      <c r="I2805" s="177" t="str">
        <f t="shared" si="177"/>
        <v/>
      </c>
      <c r="J2805" s="42"/>
      <c r="K2805" s="141"/>
      <c r="L2805" s="162">
        <f>IF(Tabela1[[#This Row],[Cena za enoto]]=1,Tabela1[[#This Row],[Količina]],0)</f>
        <v>0</v>
      </c>
      <c r="M2805" s="139">
        <f>Tabela1[[#This Row],[Cena za enoto]]</f>
        <v>0</v>
      </c>
      <c r="N2805" s="139">
        <f t="shared" si="175"/>
        <v>0</v>
      </c>
    </row>
    <row r="2806" spans="1:14" s="143" customFormat="1">
      <c r="A2806" s="139">
        <v>2800</v>
      </c>
      <c r="B2806" s="116"/>
      <c r="C2806" s="132" t="str">
        <f>IF(H2806&lt;&gt;"",COUNTA($H$12:H2806),"")</f>
        <v/>
      </c>
      <c r="D2806" s="15"/>
      <c r="E2806" s="131" t="s">
        <v>2086</v>
      </c>
      <c r="F2806" s="83"/>
      <c r="G2806" s="16"/>
      <c r="H2806" s="159"/>
      <c r="I2806" s="177" t="str">
        <f t="shared" si="177"/>
        <v/>
      </c>
      <c r="J2806" s="42"/>
      <c r="K2806" s="141"/>
      <c r="L2806" s="162">
        <f>IF(Tabela1[[#This Row],[Cena za enoto]]=1,Tabela1[[#This Row],[Količina]],0)</f>
        <v>0</v>
      </c>
      <c r="M2806" s="139">
        <f>Tabela1[[#This Row],[Cena za enoto]]</f>
        <v>0</v>
      </c>
      <c r="N2806" s="139">
        <f t="shared" si="175"/>
        <v>0</v>
      </c>
    </row>
    <row r="2807" spans="1:14" s="143" customFormat="1">
      <c r="A2807" s="139">
        <v>2801</v>
      </c>
      <c r="B2807" s="116"/>
      <c r="C2807" s="132" t="str">
        <f>IF(H2807&lt;&gt;"",COUNTA($H$12:H2807),"")</f>
        <v/>
      </c>
      <c r="D2807" s="15"/>
      <c r="E2807" s="131" t="s">
        <v>2087</v>
      </c>
      <c r="F2807" s="83"/>
      <c r="G2807" s="16"/>
      <c r="H2807" s="159"/>
      <c r="I2807" s="177" t="str">
        <f t="shared" si="177"/>
        <v/>
      </c>
      <c r="J2807" s="42"/>
      <c r="K2807" s="141"/>
      <c r="L2807" s="162">
        <f>IF(Tabela1[[#This Row],[Cena za enoto]]=1,Tabela1[[#This Row],[Količina]],0)</f>
        <v>0</v>
      </c>
      <c r="M2807" s="139">
        <f>Tabela1[[#This Row],[Cena za enoto]]</f>
        <v>0</v>
      </c>
      <c r="N2807" s="139">
        <f t="shared" si="175"/>
        <v>0</v>
      </c>
    </row>
    <row r="2808" spans="1:14" s="143" customFormat="1">
      <c r="A2808" s="139">
        <v>2802</v>
      </c>
      <c r="B2808" s="116"/>
      <c r="C2808" s="132" t="str">
        <f>IF(H2808&lt;&gt;"",COUNTA($H$12:H2808),"")</f>
        <v/>
      </c>
      <c r="D2808" s="15"/>
      <c r="E2808" s="131" t="s">
        <v>2088</v>
      </c>
      <c r="F2808" s="83"/>
      <c r="G2808" s="16"/>
      <c r="H2808" s="159"/>
      <c r="I2808" s="177" t="str">
        <f t="shared" si="177"/>
        <v/>
      </c>
      <c r="J2808" s="42"/>
      <c r="K2808" s="141"/>
      <c r="L2808" s="162">
        <f>IF(Tabela1[[#This Row],[Cena za enoto]]=1,Tabela1[[#This Row],[Količina]],0)</f>
        <v>0</v>
      </c>
      <c r="M2808" s="139">
        <f>Tabela1[[#This Row],[Cena za enoto]]</f>
        <v>0</v>
      </c>
      <c r="N2808" s="139">
        <f t="shared" si="175"/>
        <v>0</v>
      </c>
    </row>
    <row r="2809" spans="1:14" s="143" customFormat="1">
      <c r="A2809" s="139">
        <v>2803</v>
      </c>
      <c r="B2809" s="116"/>
      <c r="C2809" s="132" t="str">
        <f>IF(H2809&lt;&gt;"",COUNTA($H$12:H2809),"")</f>
        <v/>
      </c>
      <c r="D2809" s="15"/>
      <c r="E2809" s="131" t="s">
        <v>2089</v>
      </c>
      <c r="F2809" s="83"/>
      <c r="G2809" s="16"/>
      <c r="H2809" s="159"/>
      <c r="I2809" s="177" t="str">
        <f t="shared" si="177"/>
        <v/>
      </c>
      <c r="J2809" s="42"/>
      <c r="K2809" s="141"/>
      <c r="L2809" s="162">
        <f>IF(Tabela1[[#This Row],[Cena za enoto]]=1,Tabela1[[#This Row],[Količina]],0)</f>
        <v>0</v>
      </c>
      <c r="M2809" s="139">
        <f>Tabela1[[#This Row],[Cena za enoto]]</f>
        <v>0</v>
      </c>
      <c r="N2809" s="139">
        <f t="shared" si="175"/>
        <v>0</v>
      </c>
    </row>
    <row r="2810" spans="1:14" s="143" customFormat="1">
      <c r="A2810" s="139">
        <v>2804</v>
      </c>
      <c r="B2810" s="116"/>
      <c r="C2810" s="132" t="str">
        <f>IF(H2810&lt;&gt;"",COUNTA($H$12:H2810),"")</f>
        <v/>
      </c>
      <c r="D2810" s="15"/>
      <c r="E2810" s="131" t="s">
        <v>2090</v>
      </c>
      <c r="F2810" s="83"/>
      <c r="G2810" s="16"/>
      <c r="H2810" s="159"/>
      <c r="I2810" s="177" t="str">
        <f t="shared" si="177"/>
        <v/>
      </c>
      <c r="J2810" s="42"/>
      <c r="K2810" s="141"/>
      <c r="L2810" s="162">
        <f>IF(Tabela1[[#This Row],[Cena za enoto]]=1,Tabela1[[#This Row],[Količina]],0)</f>
        <v>0</v>
      </c>
      <c r="M2810" s="139">
        <f>Tabela1[[#This Row],[Cena za enoto]]</f>
        <v>0</v>
      </c>
      <c r="N2810" s="139">
        <f t="shared" si="175"/>
        <v>0</v>
      </c>
    </row>
    <row r="2811" spans="1:14" s="143" customFormat="1">
      <c r="A2811" s="139">
        <v>2805</v>
      </c>
      <c r="B2811" s="116"/>
      <c r="C2811" s="132" t="str">
        <f>IF(H2811&lt;&gt;"",COUNTA($H$12:H2811),"")</f>
        <v/>
      </c>
      <c r="D2811" s="15"/>
      <c r="E2811" s="131" t="s">
        <v>2091</v>
      </c>
      <c r="F2811" s="83"/>
      <c r="G2811" s="16"/>
      <c r="H2811" s="159"/>
      <c r="I2811" s="177" t="str">
        <f t="shared" si="177"/>
        <v/>
      </c>
      <c r="J2811" s="42"/>
      <c r="K2811" s="141"/>
      <c r="L2811" s="162">
        <f>IF(Tabela1[[#This Row],[Cena za enoto]]=1,Tabela1[[#This Row],[Količina]],0)</f>
        <v>0</v>
      </c>
      <c r="M2811" s="139">
        <f>Tabela1[[#This Row],[Cena za enoto]]</f>
        <v>0</v>
      </c>
      <c r="N2811" s="139">
        <f t="shared" si="175"/>
        <v>0</v>
      </c>
    </row>
    <row r="2812" spans="1:14" s="143" customFormat="1">
      <c r="A2812" s="139">
        <v>2806</v>
      </c>
      <c r="B2812" s="116"/>
      <c r="C2812" s="132" t="str">
        <f>IF(H2812&lt;&gt;"",COUNTA($H$12:H2812),"")</f>
        <v/>
      </c>
      <c r="D2812" s="15"/>
      <c r="E2812" s="131" t="s">
        <v>2092</v>
      </c>
      <c r="F2812" s="83"/>
      <c r="G2812" s="16"/>
      <c r="H2812" s="159"/>
      <c r="I2812" s="177" t="str">
        <f t="shared" si="177"/>
        <v/>
      </c>
      <c r="J2812" s="42"/>
      <c r="K2812" s="141"/>
      <c r="L2812" s="162">
        <f>IF(Tabela1[[#This Row],[Cena za enoto]]=1,Tabela1[[#This Row],[Količina]],0)</f>
        <v>0</v>
      </c>
      <c r="M2812" s="139">
        <f>Tabela1[[#This Row],[Cena za enoto]]</f>
        <v>0</v>
      </c>
      <c r="N2812" s="139">
        <f t="shared" si="175"/>
        <v>0</v>
      </c>
    </row>
    <row r="2813" spans="1:14" s="143" customFormat="1">
      <c r="A2813" s="139">
        <v>2807</v>
      </c>
      <c r="B2813" s="116"/>
      <c r="C2813" s="132" t="str">
        <f>IF(H2813&lt;&gt;"",COUNTA($H$12:H2813),"")</f>
        <v/>
      </c>
      <c r="D2813" s="15"/>
      <c r="E2813" s="131" t="s">
        <v>2093</v>
      </c>
      <c r="F2813" s="83"/>
      <c r="G2813" s="16"/>
      <c r="H2813" s="159"/>
      <c r="I2813" s="177" t="str">
        <f t="shared" si="177"/>
        <v/>
      </c>
      <c r="J2813" s="42"/>
      <c r="K2813" s="141"/>
      <c r="L2813" s="162">
        <f>IF(Tabela1[[#This Row],[Cena za enoto]]=1,Tabela1[[#This Row],[Količina]],0)</f>
        <v>0</v>
      </c>
      <c r="M2813" s="139">
        <f>Tabela1[[#This Row],[Cena za enoto]]</f>
        <v>0</v>
      </c>
      <c r="N2813" s="139">
        <f t="shared" si="175"/>
        <v>0</v>
      </c>
    </row>
    <row r="2814" spans="1:14" s="143" customFormat="1">
      <c r="A2814" s="139">
        <v>2808</v>
      </c>
      <c r="B2814" s="116"/>
      <c r="C2814" s="132" t="str">
        <f>IF(H2814&lt;&gt;"",COUNTA($H$12:H2814),"")</f>
        <v/>
      </c>
      <c r="D2814" s="15"/>
      <c r="E2814" s="131" t="s">
        <v>2094</v>
      </c>
      <c r="F2814" s="83"/>
      <c r="G2814" s="16"/>
      <c r="H2814" s="159"/>
      <c r="I2814" s="177" t="str">
        <f t="shared" si="177"/>
        <v/>
      </c>
      <c r="J2814" s="42"/>
      <c r="K2814" s="141"/>
      <c r="L2814" s="162">
        <f>IF(Tabela1[[#This Row],[Cena za enoto]]=1,Tabela1[[#This Row],[Količina]],0)</f>
        <v>0</v>
      </c>
      <c r="M2814" s="139">
        <f>Tabela1[[#This Row],[Cena za enoto]]</f>
        <v>0</v>
      </c>
      <c r="N2814" s="139">
        <f t="shared" si="175"/>
        <v>0</v>
      </c>
    </row>
    <row r="2815" spans="1:14" s="143" customFormat="1">
      <c r="A2815" s="139">
        <v>2809</v>
      </c>
      <c r="B2815" s="116"/>
      <c r="C2815" s="132" t="str">
        <f>IF(H2815&lt;&gt;"",COUNTA($H$12:H2815),"")</f>
        <v/>
      </c>
      <c r="D2815" s="15"/>
      <c r="E2815" s="131" t="s">
        <v>2095</v>
      </c>
      <c r="F2815" s="83"/>
      <c r="G2815" s="16"/>
      <c r="H2815" s="159"/>
      <c r="I2815" s="177" t="str">
        <f t="shared" si="177"/>
        <v/>
      </c>
      <c r="J2815" s="42"/>
      <c r="K2815" s="141"/>
      <c r="L2815" s="162">
        <f>IF(Tabela1[[#This Row],[Cena za enoto]]=1,Tabela1[[#This Row],[Količina]],0)</f>
        <v>0</v>
      </c>
      <c r="M2815" s="139">
        <f>Tabela1[[#This Row],[Cena za enoto]]</f>
        <v>0</v>
      </c>
      <c r="N2815" s="139">
        <f t="shared" si="175"/>
        <v>0</v>
      </c>
    </row>
    <row r="2816" spans="1:14" s="143" customFormat="1">
      <c r="A2816" s="139">
        <v>2810</v>
      </c>
      <c r="B2816" s="116"/>
      <c r="C2816" s="132" t="str">
        <f>IF(H2816&lt;&gt;"",COUNTA($H$12:H2816),"")</f>
        <v/>
      </c>
      <c r="D2816" s="15"/>
      <c r="E2816" s="131" t="s">
        <v>2096</v>
      </c>
      <c r="F2816" s="83"/>
      <c r="G2816" s="16"/>
      <c r="H2816" s="159"/>
      <c r="I2816" s="177" t="str">
        <f t="shared" si="177"/>
        <v/>
      </c>
      <c r="J2816" s="42"/>
      <c r="K2816" s="141"/>
      <c r="L2816" s="162">
        <f>IF(Tabela1[[#This Row],[Cena za enoto]]=1,Tabela1[[#This Row],[Količina]],0)</f>
        <v>0</v>
      </c>
      <c r="M2816" s="139">
        <f>Tabela1[[#This Row],[Cena za enoto]]</f>
        <v>0</v>
      </c>
      <c r="N2816" s="139">
        <f t="shared" si="175"/>
        <v>0</v>
      </c>
    </row>
    <row r="2817" spans="1:14" s="143" customFormat="1">
      <c r="A2817" s="139">
        <v>2811</v>
      </c>
      <c r="B2817" s="116"/>
      <c r="C2817" s="132" t="str">
        <f>IF(H2817&lt;&gt;"",COUNTA($H$12:H2817),"")</f>
        <v/>
      </c>
      <c r="D2817" s="15"/>
      <c r="E2817" s="131" t="s">
        <v>2097</v>
      </c>
      <c r="F2817" s="83"/>
      <c r="G2817" s="16"/>
      <c r="H2817" s="159"/>
      <c r="I2817" s="177" t="str">
        <f t="shared" si="177"/>
        <v/>
      </c>
      <c r="J2817" s="42"/>
      <c r="K2817" s="141"/>
      <c r="L2817" s="162">
        <f>IF(Tabela1[[#This Row],[Cena za enoto]]=1,Tabela1[[#This Row],[Količina]],0)</f>
        <v>0</v>
      </c>
      <c r="M2817" s="139">
        <f>Tabela1[[#This Row],[Cena za enoto]]</f>
        <v>0</v>
      </c>
      <c r="N2817" s="139">
        <f t="shared" si="175"/>
        <v>0</v>
      </c>
    </row>
    <row r="2818" spans="1:14" s="143" customFormat="1">
      <c r="A2818" s="139">
        <v>2812</v>
      </c>
      <c r="B2818" s="116"/>
      <c r="C2818" s="132" t="str">
        <f>IF(H2818&lt;&gt;"",COUNTA($H$12:H2818),"")</f>
        <v/>
      </c>
      <c r="D2818" s="15"/>
      <c r="E2818" s="131" t="s">
        <v>2098</v>
      </c>
      <c r="F2818" s="83"/>
      <c r="G2818" s="16"/>
      <c r="H2818" s="159"/>
      <c r="I2818" s="177" t="str">
        <f t="shared" si="177"/>
        <v/>
      </c>
      <c r="J2818" s="42"/>
      <c r="K2818" s="141"/>
      <c r="L2818" s="162">
        <f>IF(Tabela1[[#This Row],[Cena za enoto]]=1,Tabela1[[#This Row],[Količina]],0)</f>
        <v>0</v>
      </c>
      <c r="M2818" s="139">
        <f>Tabela1[[#This Row],[Cena za enoto]]</f>
        <v>0</v>
      </c>
      <c r="N2818" s="139">
        <f t="shared" si="175"/>
        <v>0</v>
      </c>
    </row>
    <row r="2819" spans="1:14" s="143" customFormat="1">
      <c r="A2819" s="139">
        <v>2813</v>
      </c>
      <c r="B2819" s="116"/>
      <c r="C2819" s="132" t="str">
        <f>IF(H2819&lt;&gt;"",COUNTA($H$12:H2819),"")</f>
        <v/>
      </c>
      <c r="D2819" s="15"/>
      <c r="E2819" s="131" t="s">
        <v>2099</v>
      </c>
      <c r="F2819" s="83"/>
      <c r="G2819" s="16"/>
      <c r="H2819" s="159"/>
      <c r="I2819" s="177" t="str">
        <f t="shared" si="177"/>
        <v/>
      </c>
      <c r="J2819" s="42"/>
      <c r="K2819" s="141"/>
      <c r="L2819" s="162">
        <f>IF(Tabela1[[#This Row],[Cena za enoto]]=1,Tabela1[[#This Row],[Količina]],0)</f>
        <v>0</v>
      </c>
      <c r="M2819" s="139">
        <f>Tabela1[[#This Row],[Cena za enoto]]</f>
        <v>0</v>
      </c>
      <c r="N2819" s="139">
        <f t="shared" si="175"/>
        <v>0</v>
      </c>
    </row>
    <row r="2820" spans="1:14" s="143" customFormat="1">
      <c r="A2820" s="139">
        <v>2814</v>
      </c>
      <c r="B2820" s="116"/>
      <c r="C2820" s="132" t="str">
        <f>IF(H2820&lt;&gt;"",COUNTA($H$12:H2820),"")</f>
        <v/>
      </c>
      <c r="D2820" s="15"/>
      <c r="E2820" s="131" t="s">
        <v>2100</v>
      </c>
      <c r="F2820" s="83"/>
      <c r="G2820" s="16"/>
      <c r="H2820" s="159"/>
      <c r="I2820" s="177" t="str">
        <f t="shared" si="177"/>
        <v/>
      </c>
      <c r="J2820" s="42"/>
      <c r="K2820" s="141"/>
      <c r="L2820" s="162">
        <f>IF(Tabela1[[#This Row],[Cena za enoto]]=1,Tabela1[[#This Row],[Količina]],0)</f>
        <v>0</v>
      </c>
      <c r="M2820" s="139">
        <f>Tabela1[[#This Row],[Cena za enoto]]</f>
        <v>0</v>
      </c>
      <c r="N2820" s="139">
        <f t="shared" si="175"/>
        <v>0</v>
      </c>
    </row>
    <row r="2821" spans="1:14" s="143" customFormat="1" ht="22.5">
      <c r="A2821" s="139">
        <v>2815</v>
      </c>
      <c r="B2821" s="116"/>
      <c r="C2821" s="132" t="str">
        <f>IF(H2821&lt;&gt;"",COUNTA($H$12:H2821),"")</f>
        <v/>
      </c>
      <c r="D2821" s="15"/>
      <c r="E2821" s="131" t="s">
        <v>2101</v>
      </c>
      <c r="F2821" s="83"/>
      <c r="G2821" s="16"/>
      <c r="H2821" s="159"/>
      <c r="I2821" s="177" t="str">
        <f t="shared" si="177"/>
        <v/>
      </c>
      <c r="J2821" s="42"/>
      <c r="K2821" s="141"/>
      <c r="L2821" s="162">
        <f>IF(Tabela1[[#This Row],[Cena za enoto]]=1,Tabela1[[#This Row],[Količina]],0)</f>
        <v>0</v>
      </c>
      <c r="M2821" s="139">
        <f>Tabela1[[#This Row],[Cena za enoto]]</f>
        <v>0</v>
      </c>
      <c r="N2821" s="139">
        <f t="shared" si="175"/>
        <v>0</v>
      </c>
    </row>
    <row r="2822" spans="1:14" s="143" customFormat="1">
      <c r="A2822" s="139">
        <v>2816</v>
      </c>
      <c r="B2822" s="116"/>
      <c r="C2822" s="132" t="str">
        <f>IF(H2822&lt;&gt;"",COUNTA($H$12:H2822),"")</f>
        <v/>
      </c>
      <c r="D2822" s="15"/>
      <c r="E2822" s="131" t="s">
        <v>2102</v>
      </c>
      <c r="F2822" s="83"/>
      <c r="G2822" s="16"/>
      <c r="H2822" s="159"/>
      <c r="I2822" s="177" t="str">
        <f t="shared" si="177"/>
        <v/>
      </c>
      <c r="J2822" s="42"/>
      <c r="K2822" s="141"/>
      <c r="L2822" s="162">
        <f>IF(Tabela1[[#This Row],[Cena za enoto]]=1,Tabela1[[#This Row],[Količina]],0)</f>
        <v>0</v>
      </c>
      <c r="M2822" s="139">
        <f>Tabela1[[#This Row],[Cena za enoto]]</f>
        <v>0</v>
      </c>
      <c r="N2822" s="139">
        <f t="shared" si="175"/>
        <v>0</v>
      </c>
    </row>
    <row r="2823" spans="1:14" s="143" customFormat="1">
      <c r="A2823" s="139">
        <v>2817</v>
      </c>
      <c r="B2823" s="116"/>
      <c r="C2823" s="132" t="str">
        <f>IF(H2823&lt;&gt;"",COUNTA($H$12:H2823),"")</f>
        <v/>
      </c>
      <c r="D2823" s="15"/>
      <c r="E2823" s="131" t="s">
        <v>2103</v>
      </c>
      <c r="F2823" s="83"/>
      <c r="G2823" s="16"/>
      <c r="H2823" s="159"/>
      <c r="I2823" s="177"/>
      <c r="J2823" s="42"/>
      <c r="K2823" s="141">
        <f>Tabela1[[#This Row],[Količina]]-Tabela1[[#This Row],[Cena skupaj]]</f>
        <v>0</v>
      </c>
      <c r="L2823" s="162">
        <f>IF(Tabela1[[#This Row],[Cena za enoto]]=1,Tabela1[[#This Row],[Količina]],0)</f>
        <v>0</v>
      </c>
      <c r="M2823" s="139">
        <f>Tabela1[[#This Row],[Cena za enoto]]</f>
        <v>0</v>
      </c>
      <c r="N2823" s="139">
        <f t="shared" si="175"/>
        <v>0</v>
      </c>
    </row>
    <row r="2824" spans="1:14" s="143" customFormat="1">
      <c r="A2824" s="139">
        <v>2818</v>
      </c>
      <c r="B2824" s="116"/>
      <c r="C2824" s="132">
        <f>IF(H2824&lt;&gt;"",COUNTA($H$12:H2824),"")</f>
        <v>1361</v>
      </c>
      <c r="D2824" s="15"/>
      <c r="E2824" s="131" t="s">
        <v>2104</v>
      </c>
      <c r="F2824" s="83" t="s">
        <v>5</v>
      </c>
      <c r="G2824" s="16">
        <v>1</v>
      </c>
      <c r="H2824" s="169">
        <v>0</v>
      </c>
      <c r="I2824" s="177">
        <f t="shared" ref="I2824:I2849" si="178">IF(ISNUMBER(G2824),ROUND(G2824*H2824,2),"")</f>
        <v>0</v>
      </c>
      <c r="J2824" s="42"/>
      <c r="K2824" s="141">
        <f>Tabela1[[#This Row],[Količina]]-Tabela1[[#This Row],[Cena skupaj]]</f>
        <v>1</v>
      </c>
      <c r="L2824" s="162">
        <f>IF(Tabela1[[#This Row],[Cena za enoto]]=1,Tabela1[[#This Row],[Količina]],0)</f>
        <v>0</v>
      </c>
      <c r="M2824" s="139">
        <f>Tabela1[[#This Row],[Cena za enoto]]</f>
        <v>0</v>
      </c>
      <c r="N2824" s="139">
        <f t="shared" si="175"/>
        <v>0</v>
      </c>
    </row>
    <row r="2825" spans="1:14" s="143" customFormat="1">
      <c r="A2825" s="139">
        <v>2819</v>
      </c>
      <c r="B2825" s="116"/>
      <c r="C2825" s="132" t="str">
        <f>IF(H2825&lt;&gt;"",COUNTA($H$12:H2825),"")</f>
        <v/>
      </c>
      <c r="D2825" s="15" t="s">
        <v>261</v>
      </c>
      <c r="E2825" s="131" t="s">
        <v>2077</v>
      </c>
      <c r="F2825" s="83"/>
      <c r="G2825" s="16"/>
      <c r="H2825" s="159"/>
      <c r="I2825" s="177" t="str">
        <f t="shared" si="178"/>
        <v/>
      </c>
      <c r="J2825" s="42"/>
      <c r="K2825" s="141"/>
      <c r="L2825" s="162">
        <f>IF(Tabela1[[#This Row],[Cena za enoto]]=1,Tabela1[[#This Row],[Količina]],0)</f>
        <v>0</v>
      </c>
      <c r="M2825" s="139">
        <f>Tabela1[[#This Row],[Cena za enoto]]</f>
        <v>0</v>
      </c>
      <c r="N2825" s="139">
        <f t="shared" si="175"/>
        <v>0</v>
      </c>
    </row>
    <row r="2826" spans="1:14" s="143" customFormat="1">
      <c r="A2826" s="139">
        <v>2820</v>
      </c>
      <c r="B2826" s="116"/>
      <c r="C2826" s="132" t="str">
        <f>IF(H2826&lt;&gt;"",COUNTA($H$12:H2826),"")</f>
        <v/>
      </c>
      <c r="D2826" s="15"/>
      <c r="E2826" s="131" t="s">
        <v>2105</v>
      </c>
      <c r="F2826" s="83"/>
      <c r="G2826" s="16"/>
      <c r="H2826" s="159"/>
      <c r="I2826" s="177" t="str">
        <f t="shared" si="178"/>
        <v/>
      </c>
      <c r="J2826" s="42"/>
      <c r="K2826" s="141"/>
      <c r="L2826" s="162">
        <f>IF(Tabela1[[#This Row],[Cena za enoto]]=1,Tabela1[[#This Row],[Količina]],0)</f>
        <v>0</v>
      </c>
      <c r="M2826" s="139">
        <f>Tabela1[[#This Row],[Cena za enoto]]</f>
        <v>0</v>
      </c>
      <c r="N2826" s="139">
        <f t="shared" si="175"/>
        <v>0</v>
      </c>
    </row>
    <row r="2827" spans="1:14" s="143" customFormat="1">
      <c r="A2827" s="139">
        <v>2821</v>
      </c>
      <c r="B2827" s="116"/>
      <c r="C2827" s="132" t="str">
        <f>IF(H2827&lt;&gt;"",COUNTA($H$12:H2827),"")</f>
        <v/>
      </c>
      <c r="D2827" s="15"/>
      <c r="E2827" s="131" t="s">
        <v>2079</v>
      </c>
      <c r="F2827" s="83"/>
      <c r="G2827" s="16"/>
      <c r="H2827" s="159"/>
      <c r="I2827" s="177" t="str">
        <f t="shared" si="178"/>
        <v/>
      </c>
      <c r="J2827" s="42"/>
      <c r="K2827" s="141"/>
      <c r="L2827" s="162">
        <f>IF(Tabela1[[#This Row],[Cena za enoto]]=1,Tabela1[[#This Row],[Količina]],0)</f>
        <v>0</v>
      </c>
      <c r="M2827" s="139">
        <f>Tabela1[[#This Row],[Cena za enoto]]</f>
        <v>0</v>
      </c>
      <c r="N2827" s="139">
        <f t="shared" si="175"/>
        <v>0</v>
      </c>
    </row>
    <row r="2828" spans="1:14" s="143" customFormat="1">
      <c r="A2828" s="139">
        <v>2822</v>
      </c>
      <c r="B2828" s="116"/>
      <c r="C2828" s="132" t="str">
        <f>IF(H2828&lt;&gt;"",COUNTA($H$12:H2828),"")</f>
        <v/>
      </c>
      <c r="D2828" s="15"/>
      <c r="E2828" s="131" t="s">
        <v>2080</v>
      </c>
      <c r="F2828" s="83"/>
      <c r="G2828" s="16"/>
      <c r="H2828" s="159"/>
      <c r="I2828" s="177" t="str">
        <f t="shared" si="178"/>
        <v/>
      </c>
      <c r="J2828" s="42"/>
      <c r="K2828" s="141"/>
      <c r="L2828" s="162">
        <f>IF(Tabela1[[#This Row],[Cena za enoto]]=1,Tabela1[[#This Row],[Količina]],0)</f>
        <v>0</v>
      </c>
      <c r="M2828" s="139">
        <f>Tabela1[[#This Row],[Cena za enoto]]</f>
        <v>0</v>
      </c>
      <c r="N2828" s="139">
        <f t="shared" si="175"/>
        <v>0</v>
      </c>
    </row>
    <row r="2829" spans="1:14" s="143" customFormat="1">
      <c r="A2829" s="139">
        <v>2823</v>
      </c>
      <c r="B2829" s="116"/>
      <c r="C2829" s="132" t="str">
        <f>IF(H2829&lt;&gt;"",COUNTA($H$12:H2829),"")</f>
        <v/>
      </c>
      <c r="D2829" s="15"/>
      <c r="E2829" s="131" t="s">
        <v>2106</v>
      </c>
      <c r="F2829" s="83"/>
      <c r="G2829" s="16"/>
      <c r="H2829" s="159"/>
      <c r="I2829" s="177" t="str">
        <f t="shared" si="178"/>
        <v/>
      </c>
      <c r="J2829" s="42"/>
      <c r="K2829" s="141"/>
      <c r="L2829" s="162">
        <f>IF(Tabela1[[#This Row],[Cena za enoto]]=1,Tabela1[[#This Row],[Količina]],0)</f>
        <v>0</v>
      </c>
      <c r="M2829" s="139">
        <f>Tabela1[[#This Row],[Cena za enoto]]</f>
        <v>0</v>
      </c>
      <c r="N2829" s="139">
        <f t="shared" si="175"/>
        <v>0</v>
      </c>
    </row>
    <row r="2830" spans="1:14" s="143" customFormat="1">
      <c r="A2830" s="139">
        <v>2824</v>
      </c>
      <c r="B2830" s="116"/>
      <c r="C2830" s="132" t="str">
        <f>IF(H2830&lt;&gt;"",COUNTA($H$12:H2830),"")</f>
        <v/>
      </c>
      <c r="D2830" s="15"/>
      <c r="E2830" s="131" t="s">
        <v>2082</v>
      </c>
      <c r="F2830" s="83"/>
      <c r="G2830" s="16"/>
      <c r="H2830" s="159"/>
      <c r="I2830" s="177" t="str">
        <f t="shared" si="178"/>
        <v/>
      </c>
      <c r="J2830" s="42"/>
      <c r="K2830" s="141"/>
      <c r="L2830" s="162">
        <f>IF(Tabela1[[#This Row],[Cena za enoto]]=1,Tabela1[[#This Row],[Količina]],0)</f>
        <v>0</v>
      </c>
      <c r="M2830" s="139">
        <f>Tabela1[[#This Row],[Cena za enoto]]</f>
        <v>0</v>
      </c>
      <c r="N2830" s="139">
        <f t="shared" ref="N2830:N2893" si="179">L2830*M2830</f>
        <v>0</v>
      </c>
    </row>
    <row r="2831" spans="1:14" s="143" customFormat="1">
      <c r="A2831" s="139">
        <v>2825</v>
      </c>
      <c r="B2831" s="116"/>
      <c r="C2831" s="132" t="str">
        <f>IF(H2831&lt;&gt;"",COUNTA($H$12:H2831),"")</f>
        <v/>
      </c>
      <c r="D2831" s="15"/>
      <c r="E2831" s="131" t="s">
        <v>2083</v>
      </c>
      <c r="F2831" s="83"/>
      <c r="G2831" s="16"/>
      <c r="H2831" s="159"/>
      <c r="I2831" s="177" t="str">
        <f t="shared" si="178"/>
        <v/>
      </c>
      <c r="J2831" s="42"/>
      <c r="K2831" s="141"/>
      <c r="L2831" s="162">
        <f>IF(Tabela1[[#This Row],[Cena za enoto]]=1,Tabela1[[#This Row],[Količina]],0)</f>
        <v>0</v>
      </c>
      <c r="M2831" s="139">
        <f>Tabela1[[#This Row],[Cena za enoto]]</f>
        <v>0</v>
      </c>
      <c r="N2831" s="139">
        <f t="shared" si="179"/>
        <v>0</v>
      </c>
    </row>
    <row r="2832" spans="1:14" s="143" customFormat="1">
      <c r="A2832" s="139">
        <v>2826</v>
      </c>
      <c r="B2832" s="116"/>
      <c r="C2832" s="132" t="str">
        <f>IF(H2832&lt;&gt;"",COUNTA($H$12:H2832),"")</f>
        <v/>
      </c>
      <c r="D2832" s="15"/>
      <c r="E2832" s="131" t="s">
        <v>2084</v>
      </c>
      <c r="F2832" s="83"/>
      <c r="G2832" s="16"/>
      <c r="H2832" s="159"/>
      <c r="I2832" s="177" t="str">
        <f t="shared" si="178"/>
        <v/>
      </c>
      <c r="J2832" s="42"/>
      <c r="K2832" s="141"/>
      <c r="L2832" s="162">
        <f>IF(Tabela1[[#This Row],[Cena za enoto]]=1,Tabela1[[#This Row],[Količina]],0)</f>
        <v>0</v>
      </c>
      <c r="M2832" s="139">
        <f>Tabela1[[#This Row],[Cena za enoto]]</f>
        <v>0</v>
      </c>
      <c r="N2832" s="139">
        <f t="shared" si="179"/>
        <v>0</v>
      </c>
    </row>
    <row r="2833" spans="1:14" s="143" customFormat="1">
      <c r="A2833" s="139">
        <v>2827</v>
      </c>
      <c r="B2833" s="116"/>
      <c r="C2833" s="132" t="str">
        <f>IF(H2833&lt;&gt;"",COUNTA($H$12:H2833),"")</f>
        <v/>
      </c>
      <c r="D2833" s="15"/>
      <c r="E2833" s="131" t="s">
        <v>2085</v>
      </c>
      <c r="F2833" s="83"/>
      <c r="G2833" s="16"/>
      <c r="H2833" s="159"/>
      <c r="I2833" s="177" t="str">
        <f t="shared" si="178"/>
        <v/>
      </c>
      <c r="J2833" s="42"/>
      <c r="K2833" s="141"/>
      <c r="L2833" s="162">
        <f>IF(Tabela1[[#This Row],[Cena za enoto]]=1,Tabela1[[#This Row],[Količina]],0)</f>
        <v>0</v>
      </c>
      <c r="M2833" s="139">
        <f>Tabela1[[#This Row],[Cena za enoto]]</f>
        <v>0</v>
      </c>
      <c r="N2833" s="139">
        <f t="shared" si="179"/>
        <v>0</v>
      </c>
    </row>
    <row r="2834" spans="1:14" s="143" customFormat="1">
      <c r="A2834" s="139">
        <v>2828</v>
      </c>
      <c r="B2834" s="116"/>
      <c r="C2834" s="132" t="str">
        <f>IF(H2834&lt;&gt;"",COUNTA($H$12:H2834),"")</f>
        <v/>
      </c>
      <c r="D2834" s="15"/>
      <c r="E2834" s="131" t="s">
        <v>2086</v>
      </c>
      <c r="F2834" s="83"/>
      <c r="G2834" s="16"/>
      <c r="H2834" s="159"/>
      <c r="I2834" s="177" t="str">
        <f t="shared" si="178"/>
        <v/>
      </c>
      <c r="J2834" s="42"/>
      <c r="K2834" s="141"/>
      <c r="L2834" s="162">
        <f>IF(Tabela1[[#This Row],[Cena za enoto]]=1,Tabela1[[#This Row],[Količina]],0)</f>
        <v>0</v>
      </c>
      <c r="M2834" s="139">
        <f>Tabela1[[#This Row],[Cena za enoto]]</f>
        <v>0</v>
      </c>
      <c r="N2834" s="139">
        <f t="shared" si="179"/>
        <v>0</v>
      </c>
    </row>
    <row r="2835" spans="1:14" s="143" customFormat="1">
      <c r="A2835" s="139">
        <v>2829</v>
      </c>
      <c r="B2835" s="109"/>
      <c r="C2835" s="132" t="str">
        <f>IF(H2835&lt;&gt;"",COUNTA($H$12:H2835),"")</f>
        <v/>
      </c>
      <c r="D2835" s="15"/>
      <c r="E2835" s="131" t="s">
        <v>2087</v>
      </c>
      <c r="F2835" s="83"/>
      <c r="G2835" s="16"/>
      <c r="H2835" s="159"/>
      <c r="I2835" s="177" t="str">
        <f t="shared" si="178"/>
        <v/>
      </c>
      <c r="J2835" s="42"/>
      <c r="K2835" s="141"/>
      <c r="L2835" s="162">
        <f>IF(Tabela1[[#This Row],[Cena za enoto]]=1,Tabela1[[#This Row],[Količina]],0)</f>
        <v>0</v>
      </c>
      <c r="M2835" s="139">
        <f>Tabela1[[#This Row],[Cena za enoto]]</f>
        <v>0</v>
      </c>
      <c r="N2835" s="139">
        <f t="shared" si="179"/>
        <v>0</v>
      </c>
    </row>
    <row r="2836" spans="1:14" s="143" customFormat="1">
      <c r="A2836" s="139">
        <v>2830</v>
      </c>
      <c r="B2836" s="109"/>
      <c r="C2836" s="132" t="str">
        <f>IF(H2836&lt;&gt;"",COUNTA($H$12:H2836),"")</f>
        <v/>
      </c>
      <c r="D2836" s="15"/>
      <c r="E2836" s="131" t="s">
        <v>2088</v>
      </c>
      <c r="F2836" s="83"/>
      <c r="G2836" s="16"/>
      <c r="H2836" s="159"/>
      <c r="I2836" s="177" t="str">
        <f t="shared" si="178"/>
        <v/>
      </c>
      <c r="J2836" s="42"/>
      <c r="K2836" s="141"/>
      <c r="L2836" s="162">
        <f>IF(Tabela1[[#This Row],[Cena za enoto]]=1,Tabela1[[#This Row],[Količina]],0)</f>
        <v>0</v>
      </c>
      <c r="M2836" s="139">
        <f>Tabela1[[#This Row],[Cena za enoto]]</f>
        <v>0</v>
      </c>
      <c r="N2836" s="139">
        <f t="shared" si="179"/>
        <v>0</v>
      </c>
    </row>
    <row r="2837" spans="1:14" s="143" customFormat="1">
      <c r="A2837" s="139">
        <v>2831</v>
      </c>
      <c r="B2837" s="109"/>
      <c r="C2837" s="132" t="str">
        <f>IF(H2837&lt;&gt;"",COUNTA($H$12:H2837),"")</f>
        <v/>
      </c>
      <c r="D2837" s="15"/>
      <c r="E2837" s="131" t="s">
        <v>2089</v>
      </c>
      <c r="F2837" s="83"/>
      <c r="G2837" s="16"/>
      <c r="H2837" s="159"/>
      <c r="I2837" s="177" t="str">
        <f t="shared" si="178"/>
        <v/>
      </c>
      <c r="J2837" s="42"/>
      <c r="K2837" s="141"/>
      <c r="L2837" s="162">
        <f>IF(Tabela1[[#This Row],[Cena za enoto]]=1,Tabela1[[#This Row],[Količina]],0)</f>
        <v>0</v>
      </c>
      <c r="M2837" s="139">
        <f>Tabela1[[#This Row],[Cena za enoto]]</f>
        <v>0</v>
      </c>
      <c r="N2837" s="139">
        <f t="shared" si="179"/>
        <v>0</v>
      </c>
    </row>
    <row r="2838" spans="1:14" s="143" customFormat="1">
      <c r="A2838" s="139">
        <v>2832</v>
      </c>
      <c r="B2838" s="109"/>
      <c r="C2838" s="132" t="str">
        <f>IF(H2838&lt;&gt;"",COUNTA($H$12:H2838),"")</f>
        <v/>
      </c>
      <c r="D2838" s="15"/>
      <c r="E2838" s="131" t="s">
        <v>2090</v>
      </c>
      <c r="F2838" s="83"/>
      <c r="G2838" s="16"/>
      <c r="H2838" s="159"/>
      <c r="I2838" s="177" t="str">
        <f t="shared" si="178"/>
        <v/>
      </c>
      <c r="J2838" s="42"/>
      <c r="K2838" s="141"/>
      <c r="L2838" s="162">
        <f>IF(Tabela1[[#This Row],[Cena za enoto]]=1,Tabela1[[#This Row],[Količina]],0)</f>
        <v>0</v>
      </c>
      <c r="M2838" s="139">
        <f>Tabela1[[#This Row],[Cena za enoto]]</f>
        <v>0</v>
      </c>
      <c r="N2838" s="139">
        <f t="shared" si="179"/>
        <v>0</v>
      </c>
    </row>
    <row r="2839" spans="1:14" s="143" customFormat="1">
      <c r="A2839" s="139">
        <v>2833</v>
      </c>
      <c r="B2839" s="109"/>
      <c r="C2839" s="132" t="str">
        <f>IF(H2839&lt;&gt;"",COUNTA($H$12:H2839),"")</f>
        <v/>
      </c>
      <c r="D2839" s="15"/>
      <c r="E2839" s="131" t="s">
        <v>2091</v>
      </c>
      <c r="F2839" s="83"/>
      <c r="G2839" s="16"/>
      <c r="H2839" s="159"/>
      <c r="I2839" s="177" t="str">
        <f t="shared" si="178"/>
        <v/>
      </c>
      <c r="J2839" s="42"/>
      <c r="K2839" s="141"/>
      <c r="L2839" s="162">
        <f>IF(Tabela1[[#This Row],[Cena za enoto]]=1,Tabela1[[#This Row],[Količina]],0)</f>
        <v>0</v>
      </c>
      <c r="M2839" s="139">
        <f>Tabela1[[#This Row],[Cena za enoto]]</f>
        <v>0</v>
      </c>
      <c r="N2839" s="139">
        <f t="shared" si="179"/>
        <v>0</v>
      </c>
    </row>
    <row r="2840" spans="1:14" s="143" customFormat="1">
      <c r="A2840" s="139">
        <v>2834</v>
      </c>
      <c r="B2840" s="109"/>
      <c r="C2840" s="132" t="str">
        <f>IF(H2840&lt;&gt;"",COUNTA($H$12:H2840),"")</f>
        <v/>
      </c>
      <c r="D2840" s="15"/>
      <c r="E2840" s="131" t="s">
        <v>2092</v>
      </c>
      <c r="F2840" s="83"/>
      <c r="G2840" s="16"/>
      <c r="H2840" s="159"/>
      <c r="I2840" s="177" t="str">
        <f t="shared" si="178"/>
        <v/>
      </c>
      <c r="J2840" s="42"/>
      <c r="K2840" s="141"/>
      <c r="L2840" s="162">
        <f>IF(Tabela1[[#This Row],[Cena za enoto]]=1,Tabela1[[#This Row],[Količina]],0)</f>
        <v>0</v>
      </c>
      <c r="M2840" s="139">
        <f>Tabela1[[#This Row],[Cena za enoto]]</f>
        <v>0</v>
      </c>
      <c r="N2840" s="139">
        <f t="shared" si="179"/>
        <v>0</v>
      </c>
    </row>
    <row r="2841" spans="1:14" s="143" customFormat="1">
      <c r="A2841" s="139">
        <v>2835</v>
      </c>
      <c r="B2841" s="109"/>
      <c r="C2841" s="132" t="str">
        <f>IF(H2841&lt;&gt;"",COUNTA($H$12:H2841),"")</f>
        <v/>
      </c>
      <c r="D2841" s="15"/>
      <c r="E2841" s="131" t="s">
        <v>2093</v>
      </c>
      <c r="F2841" s="83"/>
      <c r="G2841" s="16"/>
      <c r="H2841" s="159"/>
      <c r="I2841" s="177" t="str">
        <f t="shared" si="178"/>
        <v/>
      </c>
      <c r="J2841" s="42"/>
      <c r="K2841" s="141"/>
      <c r="L2841" s="162">
        <f>IF(Tabela1[[#This Row],[Cena za enoto]]=1,Tabela1[[#This Row],[Količina]],0)</f>
        <v>0</v>
      </c>
      <c r="M2841" s="139">
        <f>Tabela1[[#This Row],[Cena za enoto]]</f>
        <v>0</v>
      </c>
      <c r="N2841" s="139">
        <f t="shared" si="179"/>
        <v>0</v>
      </c>
    </row>
    <row r="2842" spans="1:14" s="143" customFormat="1">
      <c r="A2842" s="139">
        <v>2836</v>
      </c>
      <c r="B2842" s="109"/>
      <c r="C2842" s="132" t="str">
        <f>IF(H2842&lt;&gt;"",COUNTA($H$12:H2842),"")</f>
        <v/>
      </c>
      <c r="D2842" s="15"/>
      <c r="E2842" s="131" t="s">
        <v>2094</v>
      </c>
      <c r="F2842" s="83"/>
      <c r="G2842" s="16"/>
      <c r="H2842" s="159"/>
      <c r="I2842" s="177" t="str">
        <f t="shared" si="178"/>
        <v/>
      </c>
      <c r="J2842" s="42"/>
      <c r="K2842" s="141"/>
      <c r="L2842" s="162">
        <f>IF(Tabela1[[#This Row],[Cena za enoto]]=1,Tabela1[[#This Row],[Količina]],0)</f>
        <v>0</v>
      </c>
      <c r="M2842" s="139">
        <f>Tabela1[[#This Row],[Cena za enoto]]</f>
        <v>0</v>
      </c>
      <c r="N2842" s="139">
        <f t="shared" si="179"/>
        <v>0</v>
      </c>
    </row>
    <row r="2843" spans="1:14" s="143" customFormat="1">
      <c r="A2843" s="139">
        <v>2837</v>
      </c>
      <c r="B2843" s="109"/>
      <c r="C2843" s="132" t="str">
        <f>IF(H2843&lt;&gt;"",COUNTA($H$12:H2843),"")</f>
        <v/>
      </c>
      <c r="D2843" s="15"/>
      <c r="E2843" s="131" t="s">
        <v>2095</v>
      </c>
      <c r="F2843" s="83"/>
      <c r="G2843" s="16"/>
      <c r="H2843" s="159"/>
      <c r="I2843" s="177" t="str">
        <f t="shared" si="178"/>
        <v/>
      </c>
      <c r="J2843" s="42"/>
      <c r="K2843" s="141"/>
      <c r="L2843" s="162">
        <f>IF(Tabela1[[#This Row],[Cena za enoto]]=1,Tabela1[[#This Row],[Količina]],0)</f>
        <v>0</v>
      </c>
      <c r="M2843" s="139">
        <f>Tabela1[[#This Row],[Cena za enoto]]</f>
        <v>0</v>
      </c>
      <c r="N2843" s="139">
        <f t="shared" si="179"/>
        <v>0</v>
      </c>
    </row>
    <row r="2844" spans="1:14" s="143" customFormat="1">
      <c r="A2844" s="139">
        <v>2838</v>
      </c>
      <c r="B2844" s="109"/>
      <c r="C2844" s="132" t="str">
        <f>IF(H2844&lt;&gt;"",COUNTA($H$12:H2844),"")</f>
        <v/>
      </c>
      <c r="D2844" s="15"/>
      <c r="E2844" s="131" t="s">
        <v>2096</v>
      </c>
      <c r="F2844" s="83"/>
      <c r="G2844" s="16"/>
      <c r="H2844" s="159"/>
      <c r="I2844" s="177" t="str">
        <f t="shared" si="178"/>
        <v/>
      </c>
      <c r="J2844" s="42"/>
      <c r="K2844" s="141"/>
      <c r="L2844" s="162">
        <f>IF(Tabela1[[#This Row],[Cena za enoto]]=1,Tabela1[[#This Row],[Količina]],0)</f>
        <v>0</v>
      </c>
      <c r="M2844" s="139">
        <f>Tabela1[[#This Row],[Cena za enoto]]</f>
        <v>0</v>
      </c>
      <c r="N2844" s="139">
        <f t="shared" si="179"/>
        <v>0</v>
      </c>
    </row>
    <row r="2845" spans="1:14" s="143" customFormat="1">
      <c r="A2845" s="139">
        <v>2839</v>
      </c>
      <c r="B2845" s="109"/>
      <c r="C2845" s="132" t="str">
        <f>IF(H2845&lt;&gt;"",COUNTA($H$12:H2845),"")</f>
        <v/>
      </c>
      <c r="D2845" s="15"/>
      <c r="E2845" s="131" t="s">
        <v>2097</v>
      </c>
      <c r="F2845" s="83"/>
      <c r="G2845" s="16"/>
      <c r="H2845" s="159"/>
      <c r="I2845" s="177" t="str">
        <f t="shared" si="178"/>
        <v/>
      </c>
      <c r="J2845" s="42"/>
      <c r="K2845" s="141"/>
      <c r="L2845" s="162">
        <f>IF(Tabela1[[#This Row],[Cena za enoto]]=1,Tabela1[[#This Row],[Količina]],0)</f>
        <v>0</v>
      </c>
      <c r="M2845" s="139">
        <f>Tabela1[[#This Row],[Cena za enoto]]</f>
        <v>0</v>
      </c>
      <c r="N2845" s="139">
        <f t="shared" si="179"/>
        <v>0</v>
      </c>
    </row>
    <row r="2846" spans="1:14" s="143" customFormat="1">
      <c r="A2846" s="139">
        <v>2840</v>
      </c>
      <c r="B2846" s="109"/>
      <c r="C2846" s="132" t="str">
        <f>IF(H2846&lt;&gt;"",COUNTA($H$12:H2846),"")</f>
        <v/>
      </c>
      <c r="D2846" s="15"/>
      <c r="E2846" s="131" t="s">
        <v>2098</v>
      </c>
      <c r="F2846" s="83"/>
      <c r="G2846" s="16"/>
      <c r="H2846" s="159"/>
      <c r="I2846" s="177" t="str">
        <f t="shared" si="178"/>
        <v/>
      </c>
      <c r="J2846" s="42"/>
      <c r="K2846" s="141"/>
      <c r="L2846" s="162">
        <f>IF(Tabela1[[#This Row],[Cena za enoto]]=1,Tabela1[[#This Row],[Količina]],0)</f>
        <v>0</v>
      </c>
      <c r="M2846" s="139">
        <f>Tabela1[[#This Row],[Cena za enoto]]</f>
        <v>0</v>
      </c>
      <c r="N2846" s="139">
        <f t="shared" si="179"/>
        <v>0</v>
      </c>
    </row>
    <row r="2847" spans="1:14" s="143" customFormat="1">
      <c r="A2847" s="139">
        <v>2841</v>
      </c>
      <c r="B2847" s="109"/>
      <c r="C2847" s="132" t="str">
        <f>IF(H2847&lt;&gt;"",COUNTA($H$12:H2847),"")</f>
        <v/>
      </c>
      <c r="D2847" s="15"/>
      <c r="E2847" s="131" t="s">
        <v>2099</v>
      </c>
      <c r="F2847" s="83"/>
      <c r="G2847" s="16"/>
      <c r="H2847" s="159"/>
      <c r="I2847" s="177" t="str">
        <f t="shared" si="178"/>
        <v/>
      </c>
      <c r="J2847" s="42"/>
      <c r="K2847" s="141"/>
      <c r="L2847" s="162">
        <f>IF(Tabela1[[#This Row],[Cena za enoto]]=1,Tabela1[[#This Row],[Količina]],0)</f>
        <v>0</v>
      </c>
      <c r="M2847" s="139">
        <f>Tabela1[[#This Row],[Cena za enoto]]</f>
        <v>0</v>
      </c>
      <c r="N2847" s="139">
        <f t="shared" si="179"/>
        <v>0</v>
      </c>
    </row>
    <row r="2848" spans="1:14" s="143" customFormat="1">
      <c r="A2848" s="139">
        <v>2842</v>
      </c>
      <c r="B2848" s="109"/>
      <c r="C2848" s="132" t="str">
        <f>IF(H2848&lt;&gt;"",COUNTA($H$12:H2848),"")</f>
        <v/>
      </c>
      <c r="D2848" s="15"/>
      <c r="E2848" s="131" t="s">
        <v>2100</v>
      </c>
      <c r="F2848" s="83"/>
      <c r="G2848" s="16"/>
      <c r="H2848" s="159"/>
      <c r="I2848" s="177" t="str">
        <f t="shared" si="178"/>
        <v/>
      </c>
      <c r="J2848" s="42"/>
      <c r="K2848" s="141"/>
      <c r="L2848" s="162">
        <f>IF(Tabela1[[#This Row],[Cena za enoto]]=1,Tabela1[[#This Row],[Količina]],0)</f>
        <v>0</v>
      </c>
      <c r="M2848" s="139">
        <f>Tabela1[[#This Row],[Cena za enoto]]</f>
        <v>0</v>
      </c>
      <c r="N2848" s="139">
        <f t="shared" si="179"/>
        <v>0</v>
      </c>
    </row>
    <row r="2849" spans="1:14" s="143" customFormat="1" ht="22.5">
      <c r="A2849" s="139">
        <v>2843</v>
      </c>
      <c r="B2849" s="109"/>
      <c r="C2849" s="132" t="str">
        <f>IF(H2849&lt;&gt;"",COUNTA($H$12:H2849),"")</f>
        <v/>
      </c>
      <c r="D2849" s="15"/>
      <c r="E2849" s="131" t="s">
        <v>2101</v>
      </c>
      <c r="F2849" s="83"/>
      <c r="G2849" s="16"/>
      <c r="H2849" s="159"/>
      <c r="I2849" s="177" t="str">
        <f t="shared" si="178"/>
        <v/>
      </c>
      <c r="J2849" s="42"/>
      <c r="K2849" s="141"/>
      <c r="L2849" s="162">
        <f>IF(Tabela1[[#This Row],[Cena za enoto]]=1,Tabela1[[#This Row],[Količina]],0)</f>
        <v>0</v>
      </c>
      <c r="M2849" s="139">
        <f>Tabela1[[#This Row],[Cena za enoto]]</f>
        <v>0</v>
      </c>
      <c r="N2849" s="139">
        <f t="shared" si="179"/>
        <v>0</v>
      </c>
    </row>
    <row r="2850" spans="1:14" s="143" customFormat="1">
      <c r="A2850" s="139">
        <v>2844</v>
      </c>
      <c r="B2850" s="109"/>
      <c r="C2850" s="132" t="str">
        <f>IF(H2850&lt;&gt;"",COUNTA($H$12:H2850),"")</f>
        <v/>
      </c>
      <c r="D2850" s="15"/>
      <c r="E2850" s="131" t="s">
        <v>2107</v>
      </c>
      <c r="F2850" s="83"/>
      <c r="G2850" s="16"/>
      <c r="H2850" s="159"/>
      <c r="I2850" s="177"/>
      <c r="J2850" s="42"/>
      <c r="K2850" s="141">
        <f>Tabela1[[#This Row],[Količina]]-Tabela1[[#This Row],[Cena skupaj]]</f>
        <v>0</v>
      </c>
      <c r="L2850" s="162">
        <f>IF(Tabela1[[#This Row],[Cena za enoto]]=1,Tabela1[[#This Row],[Količina]],0)</f>
        <v>0</v>
      </c>
      <c r="M2850" s="139">
        <f>Tabela1[[#This Row],[Cena za enoto]]</f>
        <v>0</v>
      </c>
      <c r="N2850" s="139">
        <f t="shared" si="179"/>
        <v>0</v>
      </c>
    </row>
    <row r="2851" spans="1:14" s="143" customFormat="1">
      <c r="A2851" s="139">
        <v>2845</v>
      </c>
      <c r="B2851" s="109"/>
      <c r="C2851" s="132">
        <f>IF(H2851&lt;&gt;"",COUNTA($H$12:H2851),"")</f>
        <v>1362</v>
      </c>
      <c r="D2851" s="15"/>
      <c r="E2851" s="131" t="s">
        <v>2104</v>
      </c>
      <c r="F2851" s="83" t="s">
        <v>5</v>
      </c>
      <c r="G2851" s="16">
        <v>1</v>
      </c>
      <c r="H2851" s="169">
        <v>0</v>
      </c>
      <c r="I2851" s="177">
        <f t="shared" ref="I2851:I2863" si="180">IF(ISNUMBER(G2851),ROUND(G2851*H2851,2),"")</f>
        <v>0</v>
      </c>
      <c r="J2851" s="42"/>
      <c r="K2851" s="141">
        <f>Tabela1[[#This Row],[Količina]]-Tabela1[[#This Row],[Cena skupaj]]</f>
        <v>1</v>
      </c>
      <c r="L2851" s="162">
        <f>IF(Tabela1[[#This Row],[Cena za enoto]]=1,Tabela1[[#This Row],[Količina]],0)</f>
        <v>0</v>
      </c>
      <c r="M2851" s="139">
        <f>Tabela1[[#This Row],[Cena za enoto]]</f>
        <v>0</v>
      </c>
      <c r="N2851" s="139">
        <f t="shared" si="179"/>
        <v>0</v>
      </c>
    </row>
    <row r="2852" spans="1:14" s="143" customFormat="1">
      <c r="A2852" s="139">
        <v>2846</v>
      </c>
      <c r="B2852" s="109"/>
      <c r="C2852" s="132" t="str">
        <f>IF(H2852&lt;&gt;"",COUNTA($H$12:H2852),"")</f>
        <v/>
      </c>
      <c r="D2852" s="15" t="s">
        <v>262</v>
      </c>
      <c r="E2852" s="131" t="s">
        <v>2108</v>
      </c>
      <c r="F2852" s="83"/>
      <c r="G2852" s="16"/>
      <c r="H2852" s="159"/>
      <c r="I2852" s="177" t="str">
        <f t="shared" si="180"/>
        <v/>
      </c>
      <c r="J2852" s="42"/>
      <c r="K2852" s="141"/>
      <c r="L2852" s="162">
        <f>IF(Tabela1[[#This Row],[Cena za enoto]]=1,Tabela1[[#This Row],[Količina]],0)</f>
        <v>0</v>
      </c>
      <c r="M2852" s="139">
        <f>Tabela1[[#This Row],[Cena za enoto]]</f>
        <v>0</v>
      </c>
      <c r="N2852" s="139">
        <f t="shared" si="179"/>
        <v>0</v>
      </c>
    </row>
    <row r="2853" spans="1:14" s="143" customFormat="1">
      <c r="A2853" s="139">
        <v>2847</v>
      </c>
      <c r="B2853" s="109"/>
      <c r="C2853" s="132" t="str">
        <f>IF(H2853&lt;&gt;"",COUNTA($H$12:H2853),"")</f>
        <v/>
      </c>
      <c r="D2853" s="15"/>
      <c r="E2853" s="131" t="s">
        <v>2109</v>
      </c>
      <c r="F2853" s="83"/>
      <c r="G2853" s="16"/>
      <c r="H2853" s="159"/>
      <c r="I2853" s="177" t="str">
        <f t="shared" si="180"/>
        <v/>
      </c>
      <c r="J2853" s="42"/>
      <c r="K2853" s="141"/>
      <c r="L2853" s="162">
        <f>IF(Tabela1[[#This Row],[Cena za enoto]]=1,Tabela1[[#This Row],[Količina]],0)</f>
        <v>0</v>
      </c>
      <c r="M2853" s="139">
        <f>Tabela1[[#This Row],[Cena za enoto]]</f>
        <v>0</v>
      </c>
      <c r="N2853" s="139">
        <f t="shared" si="179"/>
        <v>0</v>
      </c>
    </row>
    <row r="2854" spans="1:14" s="143" customFormat="1">
      <c r="A2854" s="139">
        <v>2848</v>
      </c>
      <c r="B2854" s="109"/>
      <c r="C2854" s="132" t="str">
        <f>IF(H2854&lt;&gt;"",COUNTA($H$12:H2854),"")</f>
        <v/>
      </c>
      <c r="D2854" s="15"/>
      <c r="E2854" s="131" t="s">
        <v>2110</v>
      </c>
      <c r="F2854" s="83"/>
      <c r="G2854" s="16"/>
      <c r="H2854" s="159"/>
      <c r="I2854" s="177" t="str">
        <f t="shared" si="180"/>
        <v/>
      </c>
      <c r="J2854" s="42"/>
      <c r="K2854" s="141"/>
      <c r="L2854" s="162">
        <f>IF(Tabela1[[#This Row],[Cena za enoto]]=1,Tabela1[[#This Row],[Količina]],0)</f>
        <v>0</v>
      </c>
      <c r="M2854" s="139">
        <f>Tabela1[[#This Row],[Cena za enoto]]</f>
        <v>0</v>
      </c>
      <c r="N2854" s="139">
        <f t="shared" si="179"/>
        <v>0</v>
      </c>
    </row>
    <row r="2855" spans="1:14" s="143" customFormat="1">
      <c r="A2855" s="139">
        <v>2849</v>
      </c>
      <c r="B2855" s="109"/>
      <c r="C2855" s="132" t="str">
        <f>IF(H2855&lt;&gt;"",COUNTA($H$12:H2855),"")</f>
        <v/>
      </c>
      <c r="D2855" s="15"/>
      <c r="E2855" s="131" t="s">
        <v>2111</v>
      </c>
      <c r="F2855" s="83"/>
      <c r="G2855" s="16"/>
      <c r="H2855" s="159"/>
      <c r="I2855" s="177" t="str">
        <f t="shared" si="180"/>
        <v/>
      </c>
      <c r="J2855" s="42"/>
      <c r="K2855" s="141"/>
      <c r="L2855" s="162">
        <f>IF(Tabela1[[#This Row],[Cena za enoto]]=1,Tabela1[[#This Row],[Količina]],0)</f>
        <v>0</v>
      </c>
      <c r="M2855" s="139">
        <f>Tabela1[[#This Row],[Cena za enoto]]</f>
        <v>0</v>
      </c>
      <c r="N2855" s="139">
        <f t="shared" si="179"/>
        <v>0</v>
      </c>
    </row>
    <row r="2856" spans="1:14" s="143" customFormat="1">
      <c r="A2856" s="139">
        <v>2850</v>
      </c>
      <c r="B2856" s="109"/>
      <c r="C2856" s="132" t="str">
        <f>IF(H2856&lt;&gt;"",COUNTA($H$12:H2856),"")</f>
        <v/>
      </c>
      <c r="D2856" s="15"/>
      <c r="E2856" s="131" t="s">
        <v>2112</v>
      </c>
      <c r="F2856" s="83"/>
      <c r="G2856" s="16"/>
      <c r="H2856" s="159"/>
      <c r="I2856" s="177" t="str">
        <f t="shared" si="180"/>
        <v/>
      </c>
      <c r="J2856" s="42"/>
      <c r="K2856" s="141"/>
      <c r="L2856" s="162">
        <f>IF(Tabela1[[#This Row],[Cena za enoto]]=1,Tabela1[[#This Row],[Količina]],0)</f>
        <v>0</v>
      </c>
      <c r="M2856" s="139">
        <f>Tabela1[[#This Row],[Cena za enoto]]</f>
        <v>0</v>
      </c>
      <c r="N2856" s="139">
        <f t="shared" si="179"/>
        <v>0</v>
      </c>
    </row>
    <row r="2857" spans="1:14" s="143" customFormat="1">
      <c r="A2857" s="139">
        <v>2851</v>
      </c>
      <c r="B2857" s="109"/>
      <c r="C2857" s="132" t="str">
        <f>IF(H2857&lt;&gt;"",COUNTA($H$12:H2857),"")</f>
        <v/>
      </c>
      <c r="D2857" s="15"/>
      <c r="E2857" s="131" t="s">
        <v>2113</v>
      </c>
      <c r="F2857" s="83"/>
      <c r="G2857" s="16"/>
      <c r="H2857" s="159"/>
      <c r="I2857" s="177" t="str">
        <f t="shared" si="180"/>
        <v/>
      </c>
      <c r="J2857" s="42"/>
      <c r="K2857" s="141"/>
      <c r="L2857" s="162">
        <f>IF(Tabela1[[#This Row],[Cena za enoto]]=1,Tabela1[[#This Row],[Količina]],0)</f>
        <v>0</v>
      </c>
      <c r="M2857" s="139">
        <f>Tabela1[[#This Row],[Cena za enoto]]</f>
        <v>0</v>
      </c>
      <c r="N2857" s="139">
        <f t="shared" si="179"/>
        <v>0</v>
      </c>
    </row>
    <row r="2858" spans="1:14" s="143" customFormat="1">
      <c r="A2858" s="139">
        <v>2852</v>
      </c>
      <c r="B2858" s="109"/>
      <c r="C2858" s="132" t="str">
        <f>IF(H2858&lt;&gt;"",COUNTA($H$12:H2858),"")</f>
        <v/>
      </c>
      <c r="D2858" s="15"/>
      <c r="E2858" s="131" t="s">
        <v>2099</v>
      </c>
      <c r="F2858" s="83"/>
      <c r="G2858" s="16"/>
      <c r="H2858" s="159"/>
      <c r="I2858" s="177" t="str">
        <f t="shared" si="180"/>
        <v/>
      </c>
      <c r="J2858" s="42"/>
      <c r="K2858" s="141"/>
      <c r="L2858" s="162">
        <f>IF(Tabela1[[#This Row],[Cena za enoto]]=1,Tabela1[[#This Row],[Količina]],0)</f>
        <v>0</v>
      </c>
      <c r="M2858" s="139">
        <f>Tabela1[[#This Row],[Cena za enoto]]</f>
        <v>0</v>
      </c>
      <c r="N2858" s="139">
        <f t="shared" si="179"/>
        <v>0</v>
      </c>
    </row>
    <row r="2859" spans="1:14" s="143" customFormat="1">
      <c r="A2859" s="139">
        <v>2853</v>
      </c>
      <c r="B2859" s="109"/>
      <c r="C2859" s="132" t="str">
        <f>IF(H2859&lt;&gt;"",COUNTA($H$12:H2859),"")</f>
        <v/>
      </c>
      <c r="D2859" s="15"/>
      <c r="E2859" s="131" t="s">
        <v>2100</v>
      </c>
      <c r="F2859" s="83"/>
      <c r="G2859" s="16"/>
      <c r="H2859" s="159"/>
      <c r="I2859" s="177" t="str">
        <f t="shared" si="180"/>
        <v/>
      </c>
      <c r="J2859" s="42"/>
      <c r="K2859" s="141"/>
      <c r="L2859" s="162">
        <f>IF(Tabela1[[#This Row],[Cena za enoto]]=1,Tabela1[[#This Row],[Količina]],0)</f>
        <v>0</v>
      </c>
      <c r="M2859" s="139">
        <f>Tabela1[[#This Row],[Cena za enoto]]</f>
        <v>0</v>
      </c>
      <c r="N2859" s="139">
        <f t="shared" si="179"/>
        <v>0</v>
      </c>
    </row>
    <row r="2860" spans="1:14" s="143" customFormat="1">
      <c r="A2860" s="139">
        <v>2854</v>
      </c>
      <c r="B2860" s="109"/>
      <c r="C2860" s="132" t="str">
        <f>IF(H2860&lt;&gt;"",COUNTA($H$12:H2860),"")</f>
        <v/>
      </c>
      <c r="D2860" s="15"/>
      <c r="E2860" s="131" t="s">
        <v>2114</v>
      </c>
      <c r="F2860" s="83"/>
      <c r="G2860" s="16"/>
      <c r="H2860" s="159"/>
      <c r="I2860" s="177" t="str">
        <f t="shared" si="180"/>
        <v/>
      </c>
      <c r="J2860" s="42"/>
      <c r="K2860" s="141"/>
      <c r="L2860" s="162">
        <f>IF(Tabela1[[#This Row],[Cena za enoto]]=1,Tabela1[[#This Row],[Količina]],0)</f>
        <v>0</v>
      </c>
      <c r="M2860" s="139">
        <f>Tabela1[[#This Row],[Cena za enoto]]</f>
        <v>0</v>
      </c>
      <c r="N2860" s="139">
        <f t="shared" si="179"/>
        <v>0</v>
      </c>
    </row>
    <row r="2861" spans="1:14" s="143" customFormat="1">
      <c r="A2861" s="139">
        <v>2855</v>
      </c>
      <c r="B2861" s="109"/>
      <c r="C2861" s="132" t="str">
        <f>IF(H2861&lt;&gt;"",COUNTA($H$12:H2861),"")</f>
        <v/>
      </c>
      <c r="D2861" s="15"/>
      <c r="E2861" s="131" t="s">
        <v>2115</v>
      </c>
      <c r="F2861" s="83"/>
      <c r="G2861" s="16"/>
      <c r="H2861" s="159"/>
      <c r="I2861" s="177" t="str">
        <f t="shared" si="180"/>
        <v/>
      </c>
      <c r="J2861" s="42"/>
      <c r="K2861" s="141"/>
      <c r="L2861" s="162">
        <f>IF(Tabela1[[#This Row],[Cena za enoto]]=1,Tabela1[[#This Row],[Količina]],0)</f>
        <v>0</v>
      </c>
      <c r="M2861" s="139">
        <f>Tabela1[[#This Row],[Cena za enoto]]</f>
        <v>0</v>
      </c>
      <c r="N2861" s="139">
        <f t="shared" si="179"/>
        <v>0</v>
      </c>
    </row>
    <row r="2862" spans="1:14" s="143" customFormat="1">
      <c r="A2862" s="139">
        <v>2856</v>
      </c>
      <c r="B2862" s="109"/>
      <c r="C2862" s="132" t="str">
        <f>IF(H2862&lt;&gt;"",COUNTA($H$12:H2862),"")</f>
        <v/>
      </c>
      <c r="D2862" s="15"/>
      <c r="E2862" s="131" t="s">
        <v>2116</v>
      </c>
      <c r="F2862" s="83"/>
      <c r="G2862" s="16"/>
      <c r="H2862" s="159"/>
      <c r="I2862" s="177" t="str">
        <f t="shared" si="180"/>
        <v/>
      </c>
      <c r="J2862" s="42"/>
      <c r="K2862" s="141"/>
      <c r="L2862" s="162">
        <f>IF(Tabela1[[#This Row],[Cena za enoto]]=1,Tabela1[[#This Row],[Količina]],0)</f>
        <v>0</v>
      </c>
      <c r="M2862" s="139">
        <f>Tabela1[[#This Row],[Cena za enoto]]</f>
        <v>0</v>
      </c>
      <c r="N2862" s="139">
        <f t="shared" si="179"/>
        <v>0</v>
      </c>
    </row>
    <row r="2863" spans="1:14" s="143" customFormat="1">
      <c r="A2863" s="139">
        <v>2857</v>
      </c>
      <c r="B2863" s="109"/>
      <c r="C2863" s="132" t="str">
        <f>IF(H2863&lt;&gt;"",COUNTA($H$12:H2863),"")</f>
        <v/>
      </c>
      <c r="D2863" s="15"/>
      <c r="E2863" s="131" t="s">
        <v>2117</v>
      </c>
      <c r="F2863" s="83"/>
      <c r="G2863" s="16"/>
      <c r="H2863" s="159"/>
      <c r="I2863" s="177" t="str">
        <f t="shared" si="180"/>
        <v/>
      </c>
      <c r="J2863" s="42"/>
      <c r="K2863" s="141"/>
      <c r="L2863" s="162">
        <f>IF(Tabela1[[#This Row],[Cena za enoto]]=1,Tabela1[[#This Row],[Količina]],0)</f>
        <v>0</v>
      </c>
      <c r="M2863" s="139">
        <f>Tabela1[[#This Row],[Cena za enoto]]</f>
        <v>0</v>
      </c>
      <c r="N2863" s="139">
        <f t="shared" si="179"/>
        <v>0</v>
      </c>
    </row>
    <row r="2864" spans="1:14" s="143" customFormat="1">
      <c r="A2864" s="139">
        <v>2858</v>
      </c>
      <c r="B2864" s="109"/>
      <c r="C2864" s="132" t="str">
        <f>IF(H2864&lt;&gt;"",COUNTA($H$12:H2864),"")</f>
        <v/>
      </c>
      <c r="D2864" s="15"/>
      <c r="E2864" s="131" t="s">
        <v>2118</v>
      </c>
      <c r="F2864" s="83"/>
      <c r="G2864" s="16"/>
      <c r="H2864" s="159"/>
      <c r="I2864" s="177"/>
      <c r="J2864" s="42"/>
      <c r="K2864" s="141">
        <f>Tabela1[[#This Row],[Količina]]-Tabela1[[#This Row],[Cena skupaj]]</f>
        <v>0</v>
      </c>
      <c r="L2864" s="162">
        <f>IF(Tabela1[[#This Row],[Cena za enoto]]=1,Tabela1[[#This Row],[Količina]],0)</f>
        <v>0</v>
      </c>
      <c r="M2864" s="139">
        <f>Tabela1[[#This Row],[Cena za enoto]]</f>
        <v>0</v>
      </c>
      <c r="N2864" s="139">
        <f t="shared" si="179"/>
        <v>0</v>
      </c>
    </row>
    <row r="2865" spans="1:14" s="143" customFormat="1">
      <c r="A2865" s="139">
        <v>2859</v>
      </c>
      <c r="B2865" s="109"/>
      <c r="C2865" s="132">
        <f>IF(H2865&lt;&gt;"",COUNTA($H$12:H2865),"")</f>
        <v>1363</v>
      </c>
      <c r="D2865" s="15"/>
      <c r="E2865" s="131" t="s">
        <v>1669</v>
      </c>
      <c r="F2865" s="83" t="s">
        <v>5</v>
      </c>
      <c r="G2865" s="16">
        <v>1</v>
      </c>
      <c r="H2865" s="169">
        <v>0</v>
      </c>
      <c r="I2865" s="177">
        <f t="shared" ref="I2865:I2877" si="181">IF(ISNUMBER(G2865),ROUND(G2865*H2865,2),"")</f>
        <v>0</v>
      </c>
      <c r="J2865" s="42"/>
      <c r="K2865" s="141">
        <f>Tabela1[[#This Row],[Količina]]-Tabela1[[#This Row],[Cena skupaj]]</f>
        <v>1</v>
      </c>
      <c r="L2865" s="162">
        <f>IF(Tabela1[[#This Row],[Cena za enoto]]=1,Tabela1[[#This Row],[Količina]],0)</f>
        <v>0</v>
      </c>
      <c r="M2865" s="139">
        <f>Tabela1[[#This Row],[Cena za enoto]]</f>
        <v>0</v>
      </c>
      <c r="N2865" s="139">
        <f t="shared" si="179"/>
        <v>0</v>
      </c>
    </row>
    <row r="2866" spans="1:14" s="143" customFormat="1">
      <c r="A2866" s="139">
        <v>2860</v>
      </c>
      <c r="B2866" s="109"/>
      <c r="C2866" s="132" t="str">
        <f>IF(H2866&lt;&gt;"",COUNTA($H$12:H2866),"")</f>
        <v/>
      </c>
      <c r="D2866" s="15" t="s">
        <v>263</v>
      </c>
      <c r="E2866" s="131" t="s">
        <v>2108</v>
      </c>
      <c r="F2866" s="83"/>
      <c r="G2866" s="16"/>
      <c r="H2866" s="159"/>
      <c r="I2866" s="177" t="str">
        <f t="shared" si="181"/>
        <v/>
      </c>
      <c r="J2866" s="42"/>
      <c r="K2866" s="141"/>
      <c r="L2866" s="162">
        <f>IF(Tabela1[[#This Row],[Cena za enoto]]=1,Tabela1[[#This Row],[Količina]],0)</f>
        <v>0</v>
      </c>
      <c r="M2866" s="139">
        <f>Tabela1[[#This Row],[Cena za enoto]]</f>
        <v>0</v>
      </c>
      <c r="N2866" s="139">
        <f t="shared" si="179"/>
        <v>0</v>
      </c>
    </row>
    <row r="2867" spans="1:14" s="143" customFormat="1">
      <c r="A2867" s="139">
        <v>2861</v>
      </c>
      <c r="B2867" s="109"/>
      <c r="C2867" s="132" t="str">
        <f>IF(H2867&lt;&gt;"",COUNTA($H$12:H2867),"")</f>
        <v/>
      </c>
      <c r="D2867" s="15"/>
      <c r="E2867" s="131" t="s">
        <v>2109</v>
      </c>
      <c r="F2867" s="83"/>
      <c r="G2867" s="16"/>
      <c r="H2867" s="159"/>
      <c r="I2867" s="177" t="str">
        <f t="shared" si="181"/>
        <v/>
      </c>
      <c r="J2867" s="42"/>
      <c r="K2867" s="141"/>
      <c r="L2867" s="162">
        <f>IF(Tabela1[[#This Row],[Cena za enoto]]=1,Tabela1[[#This Row],[Količina]],0)</f>
        <v>0</v>
      </c>
      <c r="M2867" s="139">
        <f>Tabela1[[#This Row],[Cena za enoto]]</f>
        <v>0</v>
      </c>
      <c r="N2867" s="139">
        <f t="shared" si="179"/>
        <v>0</v>
      </c>
    </row>
    <row r="2868" spans="1:14" s="143" customFormat="1">
      <c r="A2868" s="139">
        <v>2862</v>
      </c>
      <c r="B2868" s="109"/>
      <c r="C2868" s="132" t="str">
        <f>IF(H2868&lt;&gt;"",COUNTA($H$12:H2868),"")</f>
        <v/>
      </c>
      <c r="D2868" s="15"/>
      <c r="E2868" s="131" t="s">
        <v>2110</v>
      </c>
      <c r="F2868" s="83"/>
      <c r="G2868" s="16"/>
      <c r="H2868" s="159"/>
      <c r="I2868" s="177" t="str">
        <f t="shared" si="181"/>
        <v/>
      </c>
      <c r="J2868" s="42"/>
      <c r="K2868" s="141"/>
      <c r="L2868" s="162">
        <f>IF(Tabela1[[#This Row],[Cena za enoto]]=1,Tabela1[[#This Row],[Količina]],0)</f>
        <v>0</v>
      </c>
      <c r="M2868" s="139">
        <f>Tabela1[[#This Row],[Cena za enoto]]</f>
        <v>0</v>
      </c>
      <c r="N2868" s="139">
        <f t="shared" si="179"/>
        <v>0</v>
      </c>
    </row>
    <row r="2869" spans="1:14" s="143" customFormat="1">
      <c r="A2869" s="139">
        <v>2863</v>
      </c>
      <c r="B2869" s="109"/>
      <c r="C2869" s="132" t="str">
        <f>IF(H2869&lt;&gt;"",COUNTA($H$12:H2869),"")</f>
        <v/>
      </c>
      <c r="D2869" s="15"/>
      <c r="E2869" s="131" t="s">
        <v>2111</v>
      </c>
      <c r="F2869" s="83"/>
      <c r="G2869" s="16"/>
      <c r="H2869" s="159"/>
      <c r="I2869" s="177" t="str">
        <f t="shared" si="181"/>
        <v/>
      </c>
      <c r="J2869" s="42"/>
      <c r="K2869" s="141"/>
      <c r="L2869" s="162">
        <f>IF(Tabela1[[#This Row],[Cena za enoto]]=1,Tabela1[[#This Row],[Količina]],0)</f>
        <v>0</v>
      </c>
      <c r="M2869" s="139">
        <f>Tabela1[[#This Row],[Cena za enoto]]</f>
        <v>0</v>
      </c>
      <c r="N2869" s="139">
        <f t="shared" si="179"/>
        <v>0</v>
      </c>
    </row>
    <row r="2870" spans="1:14" s="143" customFormat="1">
      <c r="A2870" s="139">
        <v>2864</v>
      </c>
      <c r="B2870" s="109"/>
      <c r="C2870" s="132" t="str">
        <f>IF(H2870&lt;&gt;"",COUNTA($H$12:H2870),"")</f>
        <v/>
      </c>
      <c r="D2870" s="15"/>
      <c r="E2870" s="131" t="s">
        <v>2112</v>
      </c>
      <c r="F2870" s="83"/>
      <c r="G2870" s="16"/>
      <c r="H2870" s="159"/>
      <c r="I2870" s="177" t="str">
        <f t="shared" si="181"/>
        <v/>
      </c>
      <c r="J2870" s="42"/>
      <c r="K2870" s="141"/>
      <c r="L2870" s="162">
        <f>IF(Tabela1[[#This Row],[Cena za enoto]]=1,Tabela1[[#This Row],[Količina]],0)</f>
        <v>0</v>
      </c>
      <c r="M2870" s="139">
        <f>Tabela1[[#This Row],[Cena za enoto]]</f>
        <v>0</v>
      </c>
      <c r="N2870" s="139">
        <f t="shared" si="179"/>
        <v>0</v>
      </c>
    </row>
    <row r="2871" spans="1:14" s="143" customFormat="1">
      <c r="A2871" s="139">
        <v>2865</v>
      </c>
      <c r="B2871" s="109"/>
      <c r="C2871" s="132" t="str">
        <f>IF(H2871&lt;&gt;"",COUNTA($H$12:H2871),"")</f>
        <v/>
      </c>
      <c r="D2871" s="15"/>
      <c r="E2871" s="131" t="s">
        <v>2113</v>
      </c>
      <c r="F2871" s="83"/>
      <c r="G2871" s="16"/>
      <c r="H2871" s="159"/>
      <c r="I2871" s="177" t="str">
        <f t="shared" si="181"/>
        <v/>
      </c>
      <c r="J2871" s="42"/>
      <c r="K2871" s="141"/>
      <c r="L2871" s="162">
        <f>IF(Tabela1[[#This Row],[Cena za enoto]]=1,Tabela1[[#This Row],[Količina]],0)</f>
        <v>0</v>
      </c>
      <c r="M2871" s="139">
        <f>Tabela1[[#This Row],[Cena za enoto]]</f>
        <v>0</v>
      </c>
      <c r="N2871" s="139">
        <f t="shared" si="179"/>
        <v>0</v>
      </c>
    </row>
    <row r="2872" spans="1:14" s="143" customFormat="1">
      <c r="A2872" s="139">
        <v>2866</v>
      </c>
      <c r="B2872" s="109"/>
      <c r="C2872" s="132" t="str">
        <f>IF(H2872&lt;&gt;"",COUNTA($H$12:H2872),"")</f>
        <v/>
      </c>
      <c r="D2872" s="15"/>
      <c r="E2872" s="131" t="s">
        <v>2099</v>
      </c>
      <c r="F2872" s="83"/>
      <c r="G2872" s="16"/>
      <c r="H2872" s="159"/>
      <c r="I2872" s="177" t="str">
        <f t="shared" si="181"/>
        <v/>
      </c>
      <c r="J2872" s="42"/>
      <c r="K2872" s="141"/>
      <c r="L2872" s="162">
        <f>IF(Tabela1[[#This Row],[Cena za enoto]]=1,Tabela1[[#This Row],[Količina]],0)</f>
        <v>0</v>
      </c>
      <c r="M2872" s="139">
        <f>Tabela1[[#This Row],[Cena za enoto]]</f>
        <v>0</v>
      </c>
      <c r="N2872" s="139">
        <f t="shared" si="179"/>
        <v>0</v>
      </c>
    </row>
    <row r="2873" spans="1:14" s="143" customFormat="1">
      <c r="A2873" s="139">
        <v>2867</v>
      </c>
      <c r="B2873" s="109"/>
      <c r="C2873" s="132" t="str">
        <f>IF(H2873&lt;&gt;"",COUNTA($H$12:H2873),"")</f>
        <v/>
      </c>
      <c r="D2873" s="15"/>
      <c r="E2873" s="131" t="s">
        <v>2100</v>
      </c>
      <c r="F2873" s="83"/>
      <c r="G2873" s="16"/>
      <c r="H2873" s="159"/>
      <c r="I2873" s="177" t="str">
        <f t="shared" si="181"/>
        <v/>
      </c>
      <c r="J2873" s="42"/>
      <c r="K2873" s="141"/>
      <c r="L2873" s="162">
        <f>IF(Tabela1[[#This Row],[Cena za enoto]]=1,Tabela1[[#This Row],[Količina]],0)</f>
        <v>0</v>
      </c>
      <c r="M2873" s="139">
        <f>Tabela1[[#This Row],[Cena za enoto]]</f>
        <v>0</v>
      </c>
      <c r="N2873" s="139">
        <f t="shared" si="179"/>
        <v>0</v>
      </c>
    </row>
    <row r="2874" spans="1:14" s="143" customFormat="1">
      <c r="A2874" s="139">
        <v>2868</v>
      </c>
      <c r="B2874" s="109"/>
      <c r="C2874" s="132" t="str">
        <f>IF(H2874&lt;&gt;"",COUNTA($H$12:H2874),"")</f>
        <v/>
      </c>
      <c r="D2874" s="15"/>
      <c r="E2874" s="131" t="s">
        <v>2114</v>
      </c>
      <c r="F2874" s="83"/>
      <c r="G2874" s="16"/>
      <c r="H2874" s="159"/>
      <c r="I2874" s="177" t="str">
        <f t="shared" si="181"/>
        <v/>
      </c>
      <c r="J2874" s="42"/>
      <c r="K2874" s="141"/>
      <c r="L2874" s="162">
        <f>IF(Tabela1[[#This Row],[Cena za enoto]]=1,Tabela1[[#This Row],[Količina]],0)</f>
        <v>0</v>
      </c>
      <c r="M2874" s="139">
        <f>Tabela1[[#This Row],[Cena za enoto]]</f>
        <v>0</v>
      </c>
      <c r="N2874" s="139">
        <f t="shared" si="179"/>
        <v>0</v>
      </c>
    </row>
    <row r="2875" spans="1:14" s="143" customFormat="1">
      <c r="A2875" s="139">
        <v>2869</v>
      </c>
      <c r="B2875" s="109"/>
      <c r="C2875" s="132" t="str">
        <f>IF(H2875&lt;&gt;"",COUNTA($H$12:H2875),"")</f>
        <v/>
      </c>
      <c r="D2875" s="15"/>
      <c r="E2875" s="131" t="s">
        <v>2119</v>
      </c>
      <c r="F2875" s="83"/>
      <c r="G2875" s="16"/>
      <c r="H2875" s="159"/>
      <c r="I2875" s="177" t="str">
        <f t="shared" si="181"/>
        <v/>
      </c>
      <c r="J2875" s="42"/>
      <c r="K2875" s="141"/>
      <c r="L2875" s="162">
        <f>IF(Tabela1[[#This Row],[Cena za enoto]]=1,Tabela1[[#This Row],[Količina]],0)</f>
        <v>0</v>
      </c>
      <c r="M2875" s="139">
        <f>Tabela1[[#This Row],[Cena za enoto]]</f>
        <v>0</v>
      </c>
      <c r="N2875" s="139">
        <f t="shared" si="179"/>
        <v>0</v>
      </c>
    </row>
    <row r="2876" spans="1:14" s="143" customFormat="1">
      <c r="A2876" s="139">
        <v>2870</v>
      </c>
      <c r="B2876" s="109"/>
      <c r="C2876" s="132" t="str">
        <f>IF(H2876&lt;&gt;"",COUNTA($H$12:H2876),"")</f>
        <v/>
      </c>
      <c r="D2876" s="15"/>
      <c r="E2876" s="131" t="s">
        <v>2120</v>
      </c>
      <c r="F2876" s="83"/>
      <c r="G2876" s="16"/>
      <c r="H2876" s="159"/>
      <c r="I2876" s="177" t="str">
        <f t="shared" si="181"/>
        <v/>
      </c>
      <c r="J2876" s="42"/>
      <c r="K2876" s="141"/>
      <c r="L2876" s="162">
        <f>IF(Tabela1[[#This Row],[Cena za enoto]]=1,Tabela1[[#This Row],[Količina]],0)</f>
        <v>0</v>
      </c>
      <c r="M2876" s="139">
        <f>Tabela1[[#This Row],[Cena za enoto]]</f>
        <v>0</v>
      </c>
      <c r="N2876" s="139">
        <f t="shared" si="179"/>
        <v>0</v>
      </c>
    </row>
    <row r="2877" spans="1:14" s="143" customFormat="1">
      <c r="A2877" s="139">
        <v>2871</v>
      </c>
      <c r="B2877" s="109"/>
      <c r="C2877" s="132" t="str">
        <f>IF(H2877&lt;&gt;"",COUNTA($H$12:H2877),"")</f>
        <v/>
      </c>
      <c r="D2877" s="15"/>
      <c r="E2877" s="131" t="s">
        <v>2117</v>
      </c>
      <c r="F2877" s="83"/>
      <c r="G2877" s="16"/>
      <c r="H2877" s="159"/>
      <c r="I2877" s="177" t="str">
        <f t="shared" si="181"/>
        <v/>
      </c>
      <c r="J2877" s="42"/>
      <c r="K2877" s="141"/>
      <c r="L2877" s="162">
        <f>IF(Tabela1[[#This Row],[Cena za enoto]]=1,Tabela1[[#This Row],[Količina]],0)</f>
        <v>0</v>
      </c>
      <c r="M2877" s="139">
        <f>Tabela1[[#This Row],[Cena za enoto]]</f>
        <v>0</v>
      </c>
      <c r="N2877" s="139">
        <f t="shared" si="179"/>
        <v>0</v>
      </c>
    </row>
    <row r="2878" spans="1:14" s="143" customFormat="1">
      <c r="A2878" s="139">
        <v>2872</v>
      </c>
      <c r="B2878" s="109"/>
      <c r="C2878" s="132" t="str">
        <f>IF(H2878&lt;&gt;"",COUNTA($H$12:H2878),"")</f>
        <v/>
      </c>
      <c r="D2878" s="15"/>
      <c r="E2878" s="131" t="s">
        <v>2121</v>
      </c>
      <c r="F2878" s="83"/>
      <c r="G2878" s="16"/>
      <c r="H2878" s="159"/>
      <c r="I2878" s="177"/>
      <c r="J2878" s="42"/>
      <c r="K2878" s="141">
        <f>Tabela1[[#This Row],[Količina]]-Tabela1[[#This Row],[Cena skupaj]]</f>
        <v>0</v>
      </c>
      <c r="L2878" s="162">
        <f>IF(Tabela1[[#This Row],[Cena za enoto]]=1,Tabela1[[#This Row],[Količina]],0)</f>
        <v>0</v>
      </c>
      <c r="M2878" s="139">
        <f>Tabela1[[#This Row],[Cena za enoto]]</f>
        <v>0</v>
      </c>
      <c r="N2878" s="139">
        <f t="shared" si="179"/>
        <v>0</v>
      </c>
    </row>
    <row r="2879" spans="1:14" s="143" customFormat="1">
      <c r="A2879" s="139">
        <v>2873</v>
      </c>
      <c r="B2879" s="109"/>
      <c r="C2879" s="132">
        <f>IF(H2879&lt;&gt;"",COUNTA($H$12:H2879),"")</f>
        <v>1364</v>
      </c>
      <c r="D2879" s="15"/>
      <c r="E2879" s="131" t="s">
        <v>1669</v>
      </c>
      <c r="F2879" s="83" t="s">
        <v>5</v>
      </c>
      <c r="G2879" s="16">
        <v>1</v>
      </c>
      <c r="H2879" s="169">
        <v>0</v>
      </c>
      <c r="I2879" s="177">
        <f t="shared" ref="I2879:I2889" si="182">IF(ISNUMBER(G2879),ROUND(G2879*H2879,2),"")</f>
        <v>0</v>
      </c>
      <c r="J2879" s="42"/>
      <c r="K2879" s="141">
        <f>Tabela1[[#This Row],[Količina]]-Tabela1[[#This Row],[Cena skupaj]]</f>
        <v>1</v>
      </c>
      <c r="L2879" s="162">
        <f>IF(Tabela1[[#This Row],[Cena za enoto]]=1,Tabela1[[#This Row],[Količina]],0)</f>
        <v>0</v>
      </c>
      <c r="M2879" s="139">
        <f>Tabela1[[#This Row],[Cena za enoto]]</f>
        <v>0</v>
      </c>
      <c r="N2879" s="139">
        <f t="shared" si="179"/>
        <v>0</v>
      </c>
    </row>
    <row r="2880" spans="1:14" s="143" customFormat="1">
      <c r="A2880" s="139">
        <v>2874</v>
      </c>
      <c r="B2880" s="109"/>
      <c r="C2880" s="132" t="str">
        <f>IF(H2880&lt;&gt;"",COUNTA($H$12:H2880),"")</f>
        <v/>
      </c>
      <c r="D2880" s="15" t="s">
        <v>264</v>
      </c>
      <c r="E2880" s="131" t="s">
        <v>2122</v>
      </c>
      <c r="F2880" s="83"/>
      <c r="G2880" s="16"/>
      <c r="H2880" s="159"/>
      <c r="I2880" s="177" t="str">
        <f t="shared" si="182"/>
        <v/>
      </c>
      <c r="J2880" s="42"/>
      <c r="K2880" s="141"/>
      <c r="L2880" s="162">
        <f>IF(Tabela1[[#This Row],[Cena za enoto]]=1,Tabela1[[#This Row],[Količina]],0)</f>
        <v>0</v>
      </c>
      <c r="M2880" s="139">
        <f>Tabela1[[#This Row],[Cena za enoto]]</f>
        <v>0</v>
      </c>
      <c r="N2880" s="139">
        <f t="shared" si="179"/>
        <v>0</v>
      </c>
    </row>
    <row r="2881" spans="1:14" s="143" customFormat="1">
      <c r="A2881" s="139">
        <v>2875</v>
      </c>
      <c r="B2881" s="109"/>
      <c r="C2881" s="132" t="str">
        <f>IF(H2881&lt;&gt;"",COUNTA($H$12:H2881),"")</f>
        <v/>
      </c>
      <c r="D2881" s="15"/>
      <c r="E2881" s="131" t="s">
        <v>2123</v>
      </c>
      <c r="F2881" s="83"/>
      <c r="G2881" s="16"/>
      <c r="H2881" s="159"/>
      <c r="I2881" s="177" t="str">
        <f t="shared" si="182"/>
        <v/>
      </c>
      <c r="J2881" s="42"/>
      <c r="K2881" s="141"/>
      <c r="L2881" s="162">
        <f>IF(Tabela1[[#This Row],[Cena za enoto]]=1,Tabela1[[#This Row],[Količina]],0)</f>
        <v>0</v>
      </c>
      <c r="M2881" s="139">
        <f>Tabela1[[#This Row],[Cena za enoto]]</f>
        <v>0</v>
      </c>
      <c r="N2881" s="139">
        <f t="shared" si="179"/>
        <v>0</v>
      </c>
    </row>
    <row r="2882" spans="1:14" s="143" customFormat="1">
      <c r="A2882" s="139">
        <v>2876</v>
      </c>
      <c r="B2882" s="109"/>
      <c r="C2882" s="132" t="str">
        <f>IF(H2882&lt;&gt;"",COUNTA($H$12:H2882),"")</f>
        <v/>
      </c>
      <c r="D2882" s="15"/>
      <c r="E2882" s="131" t="s">
        <v>2124</v>
      </c>
      <c r="F2882" s="83"/>
      <c r="G2882" s="16"/>
      <c r="H2882" s="159"/>
      <c r="I2882" s="177" t="str">
        <f t="shared" si="182"/>
        <v/>
      </c>
      <c r="J2882" s="42"/>
      <c r="K2882" s="141"/>
      <c r="L2882" s="162">
        <f>IF(Tabela1[[#This Row],[Cena za enoto]]=1,Tabela1[[#This Row],[Količina]],0)</f>
        <v>0</v>
      </c>
      <c r="M2882" s="139">
        <f>Tabela1[[#This Row],[Cena za enoto]]</f>
        <v>0</v>
      </c>
      <c r="N2882" s="139">
        <f t="shared" si="179"/>
        <v>0</v>
      </c>
    </row>
    <row r="2883" spans="1:14" s="143" customFormat="1">
      <c r="A2883" s="139">
        <v>2877</v>
      </c>
      <c r="B2883" s="109"/>
      <c r="C2883" s="132" t="str">
        <f>IF(H2883&lt;&gt;"",COUNTA($H$12:H2883),"")</f>
        <v/>
      </c>
      <c r="D2883" s="15"/>
      <c r="E2883" s="131" t="s">
        <v>2125</v>
      </c>
      <c r="F2883" s="83"/>
      <c r="G2883" s="16"/>
      <c r="H2883" s="159"/>
      <c r="I2883" s="177" t="str">
        <f t="shared" si="182"/>
        <v/>
      </c>
      <c r="J2883" s="42"/>
      <c r="K2883" s="141"/>
      <c r="L2883" s="162">
        <f>IF(Tabela1[[#This Row],[Cena za enoto]]=1,Tabela1[[#This Row],[Količina]],0)</f>
        <v>0</v>
      </c>
      <c r="M2883" s="139">
        <f>Tabela1[[#This Row],[Cena za enoto]]</f>
        <v>0</v>
      </c>
      <c r="N2883" s="139">
        <f t="shared" si="179"/>
        <v>0</v>
      </c>
    </row>
    <row r="2884" spans="1:14" s="143" customFormat="1">
      <c r="A2884" s="139">
        <v>2878</v>
      </c>
      <c r="B2884" s="109"/>
      <c r="C2884" s="132" t="str">
        <f>IF(H2884&lt;&gt;"",COUNTA($H$12:H2884),"")</f>
        <v/>
      </c>
      <c r="D2884" s="15"/>
      <c r="E2884" s="131" t="s">
        <v>2126</v>
      </c>
      <c r="F2884" s="83"/>
      <c r="G2884" s="16"/>
      <c r="H2884" s="159"/>
      <c r="I2884" s="177" t="str">
        <f t="shared" si="182"/>
        <v/>
      </c>
      <c r="J2884" s="42"/>
      <c r="K2884" s="141"/>
      <c r="L2884" s="162">
        <f>IF(Tabela1[[#This Row],[Cena za enoto]]=1,Tabela1[[#This Row],[Količina]],0)</f>
        <v>0</v>
      </c>
      <c r="M2884" s="139">
        <f>Tabela1[[#This Row],[Cena za enoto]]</f>
        <v>0</v>
      </c>
      <c r="N2884" s="139">
        <f t="shared" si="179"/>
        <v>0</v>
      </c>
    </row>
    <row r="2885" spans="1:14" s="143" customFormat="1" ht="22.5">
      <c r="A2885" s="139">
        <v>2879</v>
      </c>
      <c r="B2885" s="109"/>
      <c r="C2885" s="132" t="str">
        <f>IF(H2885&lt;&gt;"",COUNTA($H$12:H2885),"")</f>
        <v/>
      </c>
      <c r="D2885" s="15"/>
      <c r="E2885" s="131" t="s">
        <v>2101</v>
      </c>
      <c r="F2885" s="83"/>
      <c r="G2885" s="16"/>
      <c r="H2885" s="159"/>
      <c r="I2885" s="177" t="str">
        <f t="shared" si="182"/>
        <v/>
      </c>
      <c r="J2885" s="42"/>
      <c r="K2885" s="141"/>
      <c r="L2885" s="162">
        <f>IF(Tabela1[[#This Row],[Cena za enoto]]=1,Tabela1[[#This Row],[Količina]],0)</f>
        <v>0</v>
      </c>
      <c r="M2885" s="139">
        <f>Tabela1[[#This Row],[Cena za enoto]]</f>
        <v>0</v>
      </c>
      <c r="N2885" s="139">
        <f t="shared" si="179"/>
        <v>0</v>
      </c>
    </row>
    <row r="2886" spans="1:14" s="143" customFormat="1">
      <c r="A2886" s="139">
        <v>2880</v>
      </c>
      <c r="B2886" s="109"/>
      <c r="C2886" s="132" t="str">
        <f>IF(H2886&lt;&gt;"",COUNTA($H$12:H2886),"")</f>
        <v/>
      </c>
      <c r="D2886" s="15"/>
      <c r="E2886" s="131" t="s">
        <v>2127</v>
      </c>
      <c r="F2886" s="83"/>
      <c r="G2886" s="16"/>
      <c r="H2886" s="159"/>
      <c r="I2886" s="177" t="str">
        <f t="shared" si="182"/>
        <v/>
      </c>
      <c r="J2886" s="42"/>
      <c r="K2886" s="141"/>
      <c r="L2886" s="162">
        <f>IF(Tabela1[[#This Row],[Cena za enoto]]=1,Tabela1[[#This Row],[Količina]],0)</f>
        <v>0</v>
      </c>
      <c r="M2886" s="139">
        <f>Tabela1[[#This Row],[Cena za enoto]]</f>
        <v>0</v>
      </c>
      <c r="N2886" s="139">
        <f t="shared" si="179"/>
        <v>0</v>
      </c>
    </row>
    <row r="2887" spans="1:14" s="143" customFormat="1">
      <c r="A2887" s="139">
        <v>2881</v>
      </c>
      <c r="B2887" s="109"/>
      <c r="C2887" s="132" t="str">
        <f>IF(H2887&lt;&gt;"",COUNTA($H$12:H2887),"")</f>
        <v/>
      </c>
      <c r="D2887" s="15"/>
      <c r="E2887" s="131" t="s">
        <v>2128</v>
      </c>
      <c r="F2887" s="83"/>
      <c r="G2887" s="16"/>
      <c r="H2887" s="159"/>
      <c r="I2887" s="177" t="str">
        <f t="shared" si="182"/>
        <v/>
      </c>
      <c r="J2887" s="42"/>
      <c r="K2887" s="141"/>
      <c r="L2887" s="162">
        <f>IF(Tabela1[[#This Row],[Cena za enoto]]=1,Tabela1[[#This Row],[Količina]],0)</f>
        <v>0</v>
      </c>
      <c r="M2887" s="139">
        <f>Tabela1[[#This Row],[Cena za enoto]]</f>
        <v>0</v>
      </c>
      <c r="N2887" s="139">
        <f t="shared" si="179"/>
        <v>0</v>
      </c>
    </row>
    <row r="2888" spans="1:14" s="143" customFormat="1">
      <c r="A2888" s="139">
        <v>2882</v>
      </c>
      <c r="B2888" s="109"/>
      <c r="C2888" s="132" t="str">
        <f>IF(H2888&lt;&gt;"",COUNTA($H$12:H2888),"")</f>
        <v/>
      </c>
      <c r="D2888" s="15"/>
      <c r="E2888" s="131" t="s">
        <v>2129</v>
      </c>
      <c r="F2888" s="83"/>
      <c r="G2888" s="16"/>
      <c r="H2888" s="159"/>
      <c r="I2888" s="177" t="str">
        <f t="shared" si="182"/>
        <v/>
      </c>
      <c r="J2888" s="42"/>
      <c r="K2888" s="141"/>
      <c r="L2888" s="162">
        <f>IF(Tabela1[[#This Row],[Cena za enoto]]=1,Tabela1[[#This Row],[Količina]],0)</f>
        <v>0</v>
      </c>
      <c r="M2888" s="139">
        <f>Tabela1[[#This Row],[Cena za enoto]]</f>
        <v>0</v>
      </c>
      <c r="N2888" s="139">
        <f t="shared" si="179"/>
        <v>0</v>
      </c>
    </row>
    <row r="2889" spans="1:14" s="143" customFormat="1">
      <c r="A2889" s="139">
        <v>2883</v>
      </c>
      <c r="B2889" s="109"/>
      <c r="C2889" s="132" t="str">
        <f>IF(H2889&lt;&gt;"",COUNTA($H$12:H2889),"")</f>
        <v/>
      </c>
      <c r="D2889" s="15"/>
      <c r="E2889" s="131" t="s">
        <v>2130</v>
      </c>
      <c r="F2889" s="83"/>
      <c r="G2889" s="16"/>
      <c r="H2889" s="159"/>
      <c r="I2889" s="177" t="str">
        <f t="shared" si="182"/>
        <v/>
      </c>
      <c r="J2889" s="42"/>
      <c r="K2889" s="141"/>
      <c r="L2889" s="162">
        <f>IF(Tabela1[[#This Row],[Cena za enoto]]=1,Tabela1[[#This Row],[Količina]],0)</f>
        <v>0</v>
      </c>
      <c r="M2889" s="139">
        <f>Tabela1[[#This Row],[Cena za enoto]]</f>
        <v>0</v>
      </c>
      <c r="N2889" s="139">
        <f t="shared" si="179"/>
        <v>0</v>
      </c>
    </row>
    <row r="2890" spans="1:14" s="143" customFormat="1">
      <c r="A2890" s="139">
        <v>2884</v>
      </c>
      <c r="B2890" s="109"/>
      <c r="C2890" s="132" t="str">
        <f>IF(H2890&lt;&gt;"",COUNTA($H$12:H2890),"")</f>
        <v/>
      </c>
      <c r="D2890" s="15"/>
      <c r="E2890" s="131" t="s">
        <v>2131</v>
      </c>
      <c r="F2890" s="83"/>
      <c r="G2890" s="16"/>
      <c r="H2890" s="159"/>
      <c r="I2890" s="177"/>
      <c r="J2890" s="42"/>
      <c r="K2890" s="141">
        <f>Tabela1[[#This Row],[Količina]]-Tabela1[[#This Row],[Cena skupaj]]</f>
        <v>0</v>
      </c>
      <c r="L2890" s="162">
        <f>IF(Tabela1[[#This Row],[Cena za enoto]]=1,Tabela1[[#This Row],[Količina]],0)</f>
        <v>0</v>
      </c>
      <c r="M2890" s="139">
        <f>Tabela1[[#This Row],[Cena za enoto]]</f>
        <v>0</v>
      </c>
      <c r="N2890" s="139">
        <f t="shared" si="179"/>
        <v>0</v>
      </c>
    </row>
    <row r="2891" spans="1:14" s="143" customFormat="1">
      <c r="A2891" s="139">
        <v>2885</v>
      </c>
      <c r="B2891" s="109"/>
      <c r="C2891" s="132" t="str">
        <f>IF(H2891&lt;&gt;"",COUNTA($H$12:H2891),"")</f>
        <v/>
      </c>
      <c r="D2891" s="15"/>
      <c r="E2891" s="131" t="s">
        <v>2132</v>
      </c>
      <c r="F2891" s="83"/>
      <c r="G2891" s="16"/>
      <c r="H2891" s="159"/>
      <c r="I2891" s="177" t="str">
        <f t="shared" ref="I2891:I2897" si="183">IF(ISNUMBER(G2891),ROUND(G2891*H2891,2),"")</f>
        <v/>
      </c>
      <c r="J2891" s="42"/>
      <c r="K2891" s="141"/>
      <c r="L2891" s="162">
        <f>IF(Tabela1[[#This Row],[Cena za enoto]]=1,Tabela1[[#This Row],[Količina]],0)</f>
        <v>0</v>
      </c>
      <c r="M2891" s="139">
        <f>Tabela1[[#This Row],[Cena za enoto]]</f>
        <v>0</v>
      </c>
      <c r="N2891" s="139">
        <f t="shared" si="179"/>
        <v>0</v>
      </c>
    </row>
    <row r="2892" spans="1:14" s="143" customFormat="1">
      <c r="A2892" s="139">
        <v>2886</v>
      </c>
      <c r="B2892" s="109"/>
      <c r="C2892" s="132" t="str">
        <f>IF(H2892&lt;&gt;"",COUNTA($H$12:H2892),"")</f>
        <v/>
      </c>
      <c r="D2892" s="15"/>
      <c r="E2892" s="131" t="s">
        <v>1669</v>
      </c>
      <c r="F2892" s="83"/>
      <c r="G2892" s="16"/>
      <c r="H2892" s="159"/>
      <c r="I2892" s="177" t="str">
        <f t="shared" si="183"/>
        <v/>
      </c>
      <c r="J2892" s="42"/>
      <c r="K2892" s="141"/>
      <c r="L2892" s="162">
        <f>IF(Tabela1[[#This Row],[Cena za enoto]]=1,Tabela1[[#This Row],[Količina]],0)</f>
        <v>0</v>
      </c>
      <c r="M2892" s="139">
        <f>Tabela1[[#This Row],[Cena za enoto]]</f>
        <v>0</v>
      </c>
      <c r="N2892" s="139">
        <f t="shared" si="179"/>
        <v>0</v>
      </c>
    </row>
    <row r="2893" spans="1:14" s="143" customFormat="1">
      <c r="A2893" s="139">
        <v>2887</v>
      </c>
      <c r="B2893" s="109"/>
      <c r="C2893" s="132">
        <f>IF(H2893&lt;&gt;"",COUNTA($H$12:H2893),"")</f>
        <v>1365</v>
      </c>
      <c r="D2893" s="15"/>
      <c r="E2893" s="131" t="s">
        <v>2133</v>
      </c>
      <c r="F2893" s="83" t="s">
        <v>5</v>
      </c>
      <c r="G2893" s="16">
        <v>1</v>
      </c>
      <c r="H2893" s="169">
        <v>0</v>
      </c>
      <c r="I2893" s="177">
        <f t="shared" si="183"/>
        <v>0</v>
      </c>
      <c r="J2893" s="42"/>
      <c r="K2893" s="141">
        <f>Tabela1[[#This Row],[Količina]]-Tabela1[[#This Row],[Cena skupaj]]</f>
        <v>1</v>
      </c>
      <c r="L2893" s="162">
        <f>IF(Tabela1[[#This Row],[Cena za enoto]]=1,Tabela1[[#This Row],[Količina]],0)</f>
        <v>0</v>
      </c>
      <c r="M2893" s="139">
        <f>Tabela1[[#This Row],[Cena za enoto]]</f>
        <v>0</v>
      </c>
      <c r="N2893" s="139">
        <f t="shared" si="179"/>
        <v>0</v>
      </c>
    </row>
    <row r="2894" spans="1:14" s="143" customFormat="1" ht="78.75">
      <c r="A2894" s="139">
        <v>2888</v>
      </c>
      <c r="B2894" s="109"/>
      <c r="C2894" s="132" t="str">
        <f>IF(H2894&lt;&gt;"",COUNTA($H$12:H2894),"")</f>
        <v/>
      </c>
      <c r="D2894" s="15" t="s">
        <v>265</v>
      </c>
      <c r="E2894" s="131" t="s">
        <v>2134</v>
      </c>
      <c r="F2894" s="83"/>
      <c r="G2894" s="16"/>
      <c r="H2894" s="159"/>
      <c r="I2894" s="177" t="str">
        <f t="shared" si="183"/>
        <v/>
      </c>
      <c r="J2894" s="42"/>
      <c r="K2894" s="141"/>
      <c r="L2894" s="162">
        <f>IF(Tabela1[[#This Row],[Cena za enoto]]=1,Tabela1[[#This Row],[Količina]],0)</f>
        <v>0</v>
      </c>
      <c r="M2894" s="139">
        <f>Tabela1[[#This Row],[Cena za enoto]]</f>
        <v>0</v>
      </c>
      <c r="N2894" s="139">
        <f t="shared" ref="N2894:N2957" si="184">L2894*M2894</f>
        <v>0</v>
      </c>
    </row>
    <row r="2895" spans="1:14" s="143" customFormat="1">
      <c r="A2895" s="139">
        <v>2889</v>
      </c>
      <c r="B2895" s="109"/>
      <c r="C2895" s="132" t="str">
        <f>IF(H2895&lt;&gt;"",COUNTA($H$12:H2895),"")</f>
        <v/>
      </c>
      <c r="D2895" s="15"/>
      <c r="E2895" s="131" t="s">
        <v>2200</v>
      </c>
      <c r="F2895" s="83"/>
      <c r="G2895" s="16"/>
      <c r="H2895" s="159"/>
      <c r="I2895" s="177" t="str">
        <f t="shared" si="183"/>
        <v/>
      </c>
      <c r="J2895" s="42"/>
      <c r="K2895" s="141"/>
      <c r="L2895" s="162">
        <f>IF(Tabela1[[#This Row],[Cena za enoto]]=1,Tabela1[[#This Row],[Količina]],0)</f>
        <v>0</v>
      </c>
      <c r="M2895" s="139">
        <f>Tabela1[[#This Row],[Cena za enoto]]</f>
        <v>0</v>
      </c>
      <c r="N2895" s="139">
        <f t="shared" si="184"/>
        <v>0</v>
      </c>
    </row>
    <row r="2896" spans="1:14" s="143" customFormat="1">
      <c r="A2896" s="139">
        <v>2890</v>
      </c>
      <c r="B2896" s="109"/>
      <c r="C2896" s="132" t="str">
        <f>IF(H2896&lt;&gt;"",COUNTA($H$12:H2896),"")</f>
        <v/>
      </c>
      <c r="D2896" s="15"/>
      <c r="E2896" s="131" t="s">
        <v>2201</v>
      </c>
      <c r="F2896" s="83"/>
      <c r="G2896" s="16"/>
      <c r="H2896" s="159"/>
      <c r="I2896" s="177" t="str">
        <f t="shared" si="183"/>
        <v/>
      </c>
      <c r="J2896" s="42"/>
      <c r="K2896" s="141"/>
      <c r="L2896" s="162">
        <f>IF(Tabela1[[#This Row],[Cena za enoto]]=1,Tabela1[[#This Row],[Količina]],0)</f>
        <v>0</v>
      </c>
      <c r="M2896" s="139">
        <f>Tabela1[[#This Row],[Cena za enoto]]</f>
        <v>0</v>
      </c>
      <c r="N2896" s="139">
        <f t="shared" si="184"/>
        <v>0</v>
      </c>
    </row>
    <row r="2897" spans="1:14" s="143" customFormat="1">
      <c r="A2897" s="139">
        <v>2891</v>
      </c>
      <c r="B2897" s="109"/>
      <c r="C2897" s="132" t="str">
        <f>IF(H2897&lt;&gt;"",COUNTA($H$12:H2897),"")</f>
        <v/>
      </c>
      <c r="D2897" s="15"/>
      <c r="E2897" s="131" t="s">
        <v>2202</v>
      </c>
      <c r="F2897" s="83"/>
      <c r="G2897" s="16"/>
      <c r="H2897" s="159"/>
      <c r="I2897" s="177" t="str">
        <f t="shared" si="183"/>
        <v/>
      </c>
      <c r="J2897" s="42"/>
      <c r="K2897" s="141"/>
      <c r="L2897" s="162">
        <f>IF(Tabela1[[#This Row],[Cena za enoto]]=1,Tabela1[[#This Row],[Količina]],0)</f>
        <v>0</v>
      </c>
      <c r="M2897" s="139">
        <f>Tabela1[[#This Row],[Cena za enoto]]</f>
        <v>0</v>
      </c>
      <c r="N2897" s="139">
        <f t="shared" si="184"/>
        <v>0</v>
      </c>
    </row>
    <row r="2898" spans="1:14" s="143" customFormat="1">
      <c r="A2898" s="139">
        <v>2892</v>
      </c>
      <c r="B2898" s="109"/>
      <c r="C2898" s="132" t="str">
        <f>IF(H2898&lt;&gt;"",COUNTA($H$12:H2898),"")</f>
        <v/>
      </c>
      <c r="D2898" s="15"/>
      <c r="E2898" s="131" t="s">
        <v>2135</v>
      </c>
      <c r="F2898" s="83"/>
      <c r="G2898" s="16"/>
      <c r="H2898" s="159"/>
      <c r="I2898" s="177"/>
      <c r="J2898" s="42"/>
      <c r="K2898" s="141">
        <f>Tabela1[[#This Row],[Količina]]-Tabela1[[#This Row],[Cena skupaj]]</f>
        <v>0</v>
      </c>
      <c r="L2898" s="162">
        <f>IF(Tabela1[[#This Row],[Cena za enoto]]=1,Tabela1[[#This Row],[Količina]],0)</f>
        <v>0</v>
      </c>
      <c r="M2898" s="139">
        <f>Tabela1[[#This Row],[Cena za enoto]]</f>
        <v>0</v>
      </c>
      <c r="N2898" s="139">
        <f t="shared" si="184"/>
        <v>0</v>
      </c>
    </row>
    <row r="2899" spans="1:14" s="143" customFormat="1">
      <c r="A2899" s="139">
        <v>2893</v>
      </c>
      <c r="B2899" s="109"/>
      <c r="C2899" s="132" t="str">
        <f>IF(H2899&lt;&gt;"",COUNTA($H$12:H2899),"")</f>
        <v/>
      </c>
      <c r="D2899" s="15"/>
      <c r="E2899" s="131" t="s">
        <v>2136</v>
      </c>
      <c r="F2899" s="83"/>
      <c r="G2899" s="16"/>
      <c r="H2899" s="159"/>
      <c r="I2899" s="177" t="str">
        <f t="shared" ref="I2899:I2904" si="185">IF(ISNUMBER(G2899),ROUND(G2899*H2899,2),"")</f>
        <v/>
      </c>
      <c r="J2899" s="42"/>
      <c r="K2899" s="141"/>
      <c r="L2899" s="162">
        <f>IF(Tabela1[[#This Row],[Cena za enoto]]=1,Tabela1[[#This Row],[Količina]],0)</f>
        <v>0</v>
      </c>
      <c r="M2899" s="139">
        <f>Tabela1[[#This Row],[Cena za enoto]]</f>
        <v>0</v>
      </c>
      <c r="N2899" s="139">
        <f t="shared" si="184"/>
        <v>0</v>
      </c>
    </row>
    <row r="2900" spans="1:14" s="143" customFormat="1">
      <c r="A2900" s="139">
        <v>2894</v>
      </c>
      <c r="B2900" s="109"/>
      <c r="C2900" s="132">
        <f>IF(H2900&lt;&gt;"",COUNTA($H$12:H2900),"")</f>
        <v>1366</v>
      </c>
      <c r="D2900" s="15"/>
      <c r="E2900" s="131" t="s">
        <v>1669</v>
      </c>
      <c r="F2900" s="83" t="s">
        <v>5</v>
      </c>
      <c r="G2900" s="16">
        <v>2</v>
      </c>
      <c r="H2900" s="169">
        <v>0</v>
      </c>
      <c r="I2900" s="177">
        <f t="shared" si="185"/>
        <v>0</v>
      </c>
      <c r="J2900" s="42"/>
      <c r="K2900" s="141">
        <f>Tabela1[[#This Row],[Količina]]-Tabela1[[#This Row],[Cena skupaj]]</f>
        <v>2</v>
      </c>
      <c r="L2900" s="162">
        <f>IF(Tabela1[[#This Row],[Cena za enoto]]=1,Tabela1[[#This Row],[Količina]],0)</f>
        <v>0</v>
      </c>
      <c r="M2900" s="139">
        <f>Tabela1[[#This Row],[Cena za enoto]]</f>
        <v>0</v>
      </c>
      <c r="N2900" s="139">
        <f t="shared" si="184"/>
        <v>0</v>
      </c>
    </row>
    <row r="2901" spans="1:14" s="143" customFormat="1" ht="78.75">
      <c r="A2901" s="139">
        <v>2895</v>
      </c>
      <c r="B2901" s="109"/>
      <c r="C2901" s="132" t="str">
        <f>IF(H2901&lt;&gt;"",COUNTA($H$12:H2901),"")</f>
        <v/>
      </c>
      <c r="D2901" s="15" t="s">
        <v>266</v>
      </c>
      <c r="E2901" s="131" t="s">
        <v>2134</v>
      </c>
      <c r="F2901" s="83"/>
      <c r="G2901" s="16"/>
      <c r="H2901" s="159"/>
      <c r="I2901" s="177" t="str">
        <f t="shared" si="185"/>
        <v/>
      </c>
      <c r="J2901" s="42"/>
      <c r="K2901" s="141"/>
      <c r="L2901" s="162">
        <f>IF(Tabela1[[#This Row],[Cena za enoto]]=1,Tabela1[[#This Row],[Količina]],0)</f>
        <v>0</v>
      </c>
      <c r="M2901" s="139">
        <f>Tabela1[[#This Row],[Cena za enoto]]</f>
        <v>0</v>
      </c>
      <c r="N2901" s="139">
        <f t="shared" si="184"/>
        <v>0</v>
      </c>
    </row>
    <row r="2902" spans="1:14" s="143" customFormat="1">
      <c r="A2902" s="139">
        <v>2896</v>
      </c>
      <c r="B2902" s="109"/>
      <c r="C2902" s="132" t="str">
        <f>IF(H2902&lt;&gt;"",COUNTA($H$12:H2902),"")</f>
        <v/>
      </c>
      <c r="D2902" s="15"/>
      <c r="E2902" s="131" t="s">
        <v>2203</v>
      </c>
      <c r="F2902" s="83"/>
      <c r="G2902" s="16"/>
      <c r="H2902" s="159"/>
      <c r="I2902" s="177" t="str">
        <f t="shared" si="185"/>
        <v/>
      </c>
      <c r="J2902" s="42"/>
      <c r="K2902" s="141"/>
      <c r="L2902" s="162">
        <f>IF(Tabela1[[#This Row],[Cena za enoto]]=1,Tabela1[[#This Row],[Količina]],0)</f>
        <v>0</v>
      </c>
      <c r="M2902" s="139">
        <f>Tabela1[[#This Row],[Cena za enoto]]</f>
        <v>0</v>
      </c>
      <c r="N2902" s="139">
        <f t="shared" si="184"/>
        <v>0</v>
      </c>
    </row>
    <row r="2903" spans="1:14" s="143" customFormat="1">
      <c r="A2903" s="139">
        <v>2897</v>
      </c>
      <c r="B2903" s="109"/>
      <c r="C2903" s="132" t="str">
        <f>IF(H2903&lt;&gt;"",COUNTA($H$12:H2903),"")</f>
        <v/>
      </c>
      <c r="D2903" s="15"/>
      <c r="E2903" s="131" t="s">
        <v>2204</v>
      </c>
      <c r="F2903" s="83"/>
      <c r="G2903" s="16"/>
      <c r="H2903" s="159"/>
      <c r="I2903" s="177" t="str">
        <f t="shared" si="185"/>
        <v/>
      </c>
      <c r="J2903" s="42"/>
      <c r="K2903" s="141"/>
      <c r="L2903" s="162">
        <f>IF(Tabela1[[#This Row],[Cena za enoto]]=1,Tabela1[[#This Row],[Količina]],0)</f>
        <v>0</v>
      </c>
      <c r="M2903" s="139">
        <f>Tabela1[[#This Row],[Cena za enoto]]</f>
        <v>0</v>
      </c>
      <c r="N2903" s="139">
        <f t="shared" si="184"/>
        <v>0</v>
      </c>
    </row>
    <row r="2904" spans="1:14" s="143" customFormat="1">
      <c r="A2904" s="139">
        <v>2898</v>
      </c>
      <c r="B2904" s="109"/>
      <c r="C2904" s="132" t="str">
        <f>IF(H2904&lt;&gt;"",COUNTA($H$12:H2904),"")</f>
        <v/>
      </c>
      <c r="D2904" s="15"/>
      <c r="E2904" s="131" t="s">
        <v>2205</v>
      </c>
      <c r="F2904" s="83"/>
      <c r="G2904" s="16"/>
      <c r="H2904" s="159"/>
      <c r="I2904" s="177" t="str">
        <f t="shared" si="185"/>
        <v/>
      </c>
      <c r="J2904" s="42"/>
      <c r="K2904" s="141"/>
      <c r="L2904" s="162">
        <f>IF(Tabela1[[#This Row],[Cena za enoto]]=1,Tabela1[[#This Row],[Količina]],0)</f>
        <v>0</v>
      </c>
      <c r="M2904" s="139">
        <f>Tabela1[[#This Row],[Cena za enoto]]</f>
        <v>0</v>
      </c>
      <c r="N2904" s="139">
        <f t="shared" si="184"/>
        <v>0</v>
      </c>
    </row>
    <row r="2905" spans="1:14" s="143" customFormat="1">
      <c r="A2905" s="139">
        <v>2899</v>
      </c>
      <c r="B2905" s="109"/>
      <c r="C2905" s="132" t="str">
        <f>IF(H2905&lt;&gt;"",COUNTA($H$12:H2905),"")</f>
        <v/>
      </c>
      <c r="D2905" s="15"/>
      <c r="E2905" s="131" t="s">
        <v>2135</v>
      </c>
      <c r="F2905" s="83"/>
      <c r="G2905" s="16"/>
      <c r="H2905" s="159"/>
      <c r="I2905" s="177"/>
      <c r="J2905" s="42"/>
      <c r="K2905" s="141">
        <f>Tabela1[[#This Row],[Količina]]-Tabela1[[#This Row],[Cena skupaj]]</f>
        <v>0</v>
      </c>
      <c r="L2905" s="162">
        <f>IF(Tabela1[[#This Row],[Cena za enoto]]=1,Tabela1[[#This Row],[Količina]],0)</f>
        <v>0</v>
      </c>
      <c r="M2905" s="139">
        <f>Tabela1[[#This Row],[Cena za enoto]]</f>
        <v>0</v>
      </c>
      <c r="N2905" s="139">
        <f t="shared" si="184"/>
        <v>0</v>
      </c>
    </row>
    <row r="2906" spans="1:14" s="143" customFormat="1">
      <c r="A2906" s="139">
        <v>2900</v>
      </c>
      <c r="B2906" s="109"/>
      <c r="C2906" s="132" t="str">
        <f>IF(H2906&lt;&gt;"",COUNTA($H$12:H2906),"")</f>
        <v/>
      </c>
      <c r="D2906" s="15"/>
      <c r="E2906" s="131" t="s">
        <v>2137</v>
      </c>
      <c r="F2906" s="83"/>
      <c r="G2906" s="16"/>
      <c r="H2906" s="159"/>
      <c r="I2906" s="177" t="str">
        <f t="shared" ref="I2906:I2911" si="186">IF(ISNUMBER(G2906),ROUND(G2906*H2906,2),"")</f>
        <v/>
      </c>
      <c r="J2906" s="42"/>
      <c r="K2906" s="141"/>
      <c r="L2906" s="162">
        <f>IF(Tabela1[[#This Row],[Cena za enoto]]=1,Tabela1[[#This Row],[Količina]],0)</f>
        <v>0</v>
      </c>
      <c r="M2906" s="139">
        <f>Tabela1[[#This Row],[Cena za enoto]]</f>
        <v>0</v>
      </c>
      <c r="N2906" s="139">
        <f t="shared" si="184"/>
        <v>0</v>
      </c>
    </row>
    <row r="2907" spans="1:14" s="143" customFormat="1">
      <c r="A2907" s="139">
        <v>2901</v>
      </c>
      <c r="B2907" s="109"/>
      <c r="C2907" s="132">
        <f>IF(H2907&lt;&gt;"",COUNTA($H$12:H2907),"")</f>
        <v>1367</v>
      </c>
      <c r="D2907" s="15"/>
      <c r="E2907" s="131" t="s">
        <v>1669</v>
      </c>
      <c r="F2907" s="83" t="s">
        <v>5</v>
      </c>
      <c r="G2907" s="16">
        <v>1</v>
      </c>
      <c r="H2907" s="169">
        <v>0</v>
      </c>
      <c r="I2907" s="177">
        <f t="shared" si="186"/>
        <v>0</v>
      </c>
      <c r="J2907" s="42"/>
      <c r="K2907" s="141">
        <f>Tabela1[[#This Row],[Količina]]-Tabela1[[#This Row],[Cena skupaj]]</f>
        <v>1</v>
      </c>
      <c r="L2907" s="162">
        <f>IF(Tabela1[[#This Row],[Cena za enoto]]=1,Tabela1[[#This Row],[Količina]],0)</f>
        <v>0</v>
      </c>
      <c r="M2907" s="139">
        <f>Tabela1[[#This Row],[Cena za enoto]]</f>
        <v>0</v>
      </c>
      <c r="N2907" s="139">
        <f t="shared" si="184"/>
        <v>0</v>
      </c>
    </row>
    <row r="2908" spans="1:14" s="143" customFormat="1" ht="45">
      <c r="A2908" s="139">
        <v>2902</v>
      </c>
      <c r="B2908" s="109"/>
      <c r="C2908" s="132" t="str">
        <f>IF(H2908&lt;&gt;"",COUNTA($H$12:H2908),"")</f>
        <v/>
      </c>
      <c r="D2908" s="15" t="s">
        <v>267</v>
      </c>
      <c r="E2908" s="131" t="s">
        <v>2138</v>
      </c>
      <c r="F2908" s="83"/>
      <c r="G2908" s="16"/>
      <c r="H2908" s="159"/>
      <c r="I2908" s="177" t="str">
        <f t="shared" si="186"/>
        <v/>
      </c>
      <c r="J2908" s="42"/>
      <c r="K2908" s="141"/>
      <c r="L2908" s="162">
        <f>IF(Tabela1[[#This Row],[Cena za enoto]]=1,Tabela1[[#This Row],[Količina]],0)</f>
        <v>0</v>
      </c>
      <c r="M2908" s="139">
        <f>Tabela1[[#This Row],[Cena za enoto]]</f>
        <v>0</v>
      </c>
      <c r="N2908" s="139">
        <f t="shared" si="184"/>
        <v>0</v>
      </c>
    </row>
    <row r="2909" spans="1:14" s="143" customFormat="1">
      <c r="A2909" s="139">
        <v>2903</v>
      </c>
      <c r="B2909" s="109"/>
      <c r="C2909" s="132" t="str">
        <f>IF(H2909&lt;&gt;"",COUNTA($H$12:H2909),"")</f>
        <v/>
      </c>
      <c r="D2909" s="15"/>
      <c r="E2909" s="131" t="s">
        <v>2206</v>
      </c>
      <c r="F2909" s="83"/>
      <c r="G2909" s="16"/>
      <c r="H2909" s="159"/>
      <c r="I2909" s="177" t="str">
        <f t="shared" si="186"/>
        <v/>
      </c>
      <c r="J2909" s="42"/>
      <c r="K2909" s="141"/>
      <c r="L2909" s="162">
        <f>IF(Tabela1[[#This Row],[Cena za enoto]]=1,Tabela1[[#This Row],[Količina]],0)</f>
        <v>0</v>
      </c>
      <c r="M2909" s="139">
        <f>Tabela1[[#This Row],[Cena za enoto]]</f>
        <v>0</v>
      </c>
      <c r="N2909" s="139">
        <f t="shared" si="184"/>
        <v>0</v>
      </c>
    </row>
    <row r="2910" spans="1:14" s="143" customFormat="1">
      <c r="A2910" s="139">
        <v>2904</v>
      </c>
      <c r="B2910" s="109"/>
      <c r="C2910" s="132" t="str">
        <f>IF(H2910&lt;&gt;"",COUNTA($H$12:H2910),"")</f>
        <v/>
      </c>
      <c r="D2910" s="15"/>
      <c r="E2910" s="131" t="s">
        <v>2139</v>
      </c>
      <c r="F2910" s="83"/>
      <c r="G2910" s="16"/>
      <c r="H2910" s="159"/>
      <c r="I2910" s="177" t="str">
        <f t="shared" si="186"/>
        <v/>
      </c>
      <c r="J2910" s="42"/>
      <c r="K2910" s="141"/>
      <c r="L2910" s="162">
        <f>IF(Tabela1[[#This Row],[Cena za enoto]]=1,Tabela1[[#This Row],[Količina]],0)</f>
        <v>0</v>
      </c>
      <c r="M2910" s="139">
        <f>Tabela1[[#This Row],[Cena za enoto]]</f>
        <v>0</v>
      </c>
      <c r="N2910" s="139">
        <f t="shared" si="184"/>
        <v>0</v>
      </c>
    </row>
    <row r="2911" spans="1:14" s="143" customFormat="1">
      <c r="A2911" s="139">
        <v>2905</v>
      </c>
      <c r="B2911" s="109"/>
      <c r="C2911" s="132" t="str">
        <f>IF(H2911&lt;&gt;"",COUNTA($H$12:H2911),"")</f>
        <v/>
      </c>
      <c r="D2911" s="15"/>
      <c r="E2911" s="131" t="s">
        <v>2140</v>
      </c>
      <c r="F2911" s="83"/>
      <c r="G2911" s="16"/>
      <c r="H2911" s="159"/>
      <c r="I2911" s="177" t="str">
        <f t="shared" si="186"/>
        <v/>
      </c>
      <c r="J2911" s="42"/>
      <c r="K2911" s="141"/>
      <c r="L2911" s="162">
        <f>IF(Tabela1[[#This Row],[Cena za enoto]]=1,Tabela1[[#This Row],[Količina]],0)</f>
        <v>0</v>
      </c>
      <c r="M2911" s="139">
        <f>Tabela1[[#This Row],[Cena za enoto]]</f>
        <v>0</v>
      </c>
      <c r="N2911" s="139">
        <f t="shared" si="184"/>
        <v>0</v>
      </c>
    </row>
    <row r="2912" spans="1:14" s="143" customFormat="1">
      <c r="A2912" s="139">
        <v>2906</v>
      </c>
      <c r="B2912" s="109"/>
      <c r="C2912" s="132" t="str">
        <f>IF(H2912&lt;&gt;"",COUNTA($H$12:H2912),"")</f>
        <v/>
      </c>
      <c r="D2912" s="15"/>
      <c r="E2912" s="131" t="s">
        <v>2141</v>
      </c>
      <c r="F2912" s="83"/>
      <c r="G2912" s="16"/>
      <c r="H2912" s="159"/>
      <c r="I2912" s="177"/>
      <c r="J2912" s="42"/>
      <c r="K2912" s="141">
        <f>Tabela1[[#This Row],[Količina]]-Tabela1[[#This Row],[Cena skupaj]]</f>
        <v>0</v>
      </c>
      <c r="L2912" s="162">
        <f>IF(Tabela1[[#This Row],[Cena za enoto]]=1,Tabela1[[#This Row],[Količina]],0)</f>
        <v>0</v>
      </c>
      <c r="M2912" s="139">
        <f>Tabela1[[#This Row],[Cena za enoto]]</f>
        <v>0</v>
      </c>
      <c r="N2912" s="139">
        <f t="shared" si="184"/>
        <v>0</v>
      </c>
    </row>
    <row r="2913" spans="1:14" s="143" customFormat="1">
      <c r="A2913" s="139">
        <v>2907</v>
      </c>
      <c r="B2913" s="109"/>
      <c r="C2913" s="132" t="str">
        <f>IF(H2913&lt;&gt;"",COUNTA($H$12:H2913),"")</f>
        <v/>
      </c>
      <c r="D2913" s="15"/>
      <c r="E2913" s="131" t="s">
        <v>2142</v>
      </c>
      <c r="F2913" s="83"/>
      <c r="G2913" s="16"/>
      <c r="H2913" s="159"/>
      <c r="I2913" s="177" t="str">
        <f t="shared" ref="I2913:I2921" si="187">IF(ISNUMBER(G2913),ROUND(G2913*H2913,2),"")</f>
        <v/>
      </c>
      <c r="J2913" s="42"/>
      <c r="K2913" s="141"/>
      <c r="L2913" s="162">
        <f>IF(Tabela1[[#This Row],[Cena za enoto]]=1,Tabela1[[#This Row],[Količina]],0)</f>
        <v>0</v>
      </c>
      <c r="M2913" s="139">
        <f>Tabela1[[#This Row],[Cena za enoto]]</f>
        <v>0</v>
      </c>
      <c r="N2913" s="139">
        <f t="shared" si="184"/>
        <v>0</v>
      </c>
    </row>
    <row r="2914" spans="1:14" s="143" customFormat="1">
      <c r="A2914" s="139">
        <v>2908</v>
      </c>
      <c r="B2914" s="109"/>
      <c r="C2914" s="132">
        <f>IF(H2914&lt;&gt;"",COUNTA($H$12:H2914),"")</f>
        <v>1368</v>
      </c>
      <c r="D2914" s="15"/>
      <c r="E2914" s="131" t="s">
        <v>1771</v>
      </c>
      <c r="F2914" s="83" t="s">
        <v>10</v>
      </c>
      <c r="G2914" s="16">
        <v>1</v>
      </c>
      <c r="H2914" s="169">
        <v>0</v>
      </c>
      <c r="I2914" s="177">
        <f t="shared" si="187"/>
        <v>0</v>
      </c>
      <c r="J2914" s="42"/>
      <c r="K2914" s="141">
        <f>Tabela1[[#This Row],[Količina]]-Tabela1[[#This Row],[Cena skupaj]]</f>
        <v>1</v>
      </c>
      <c r="L2914" s="162">
        <f>IF(Tabela1[[#This Row],[Cena za enoto]]=1,Tabela1[[#This Row],[Količina]],0)</f>
        <v>0</v>
      </c>
      <c r="M2914" s="139">
        <f>Tabela1[[#This Row],[Cena za enoto]]</f>
        <v>0</v>
      </c>
      <c r="N2914" s="139">
        <f t="shared" si="184"/>
        <v>0</v>
      </c>
    </row>
    <row r="2915" spans="1:14" s="143" customFormat="1" ht="33.75">
      <c r="A2915" s="139">
        <v>2909</v>
      </c>
      <c r="B2915" s="109"/>
      <c r="C2915" s="132" t="str">
        <f>IF(H2915&lt;&gt;"",COUNTA($H$12:H2915),"")</f>
        <v/>
      </c>
      <c r="D2915" s="15" t="s">
        <v>268</v>
      </c>
      <c r="E2915" s="131" t="s">
        <v>2143</v>
      </c>
      <c r="F2915" s="83"/>
      <c r="G2915" s="16"/>
      <c r="H2915" s="159"/>
      <c r="I2915" s="177" t="str">
        <f t="shared" si="187"/>
        <v/>
      </c>
      <c r="J2915" s="42"/>
      <c r="K2915" s="141"/>
      <c r="L2915" s="162">
        <f>IF(Tabela1[[#This Row],[Cena za enoto]]=1,Tabela1[[#This Row],[Količina]],0)</f>
        <v>0</v>
      </c>
      <c r="M2915" s="139">
        <f>Tabela1[[#This Row],[Cena za enoto]]</f>
        <v>0</v>
      </c>
      <c r="N2915" s="139">
        <f t="shared" si="184"/>
        <v>0</v>
      </c>
    </row>
    <row r="2916" spans="1:14" s="143" customFormat="1" ht="22.5">
      <c r="A2916" s="139">
        <v>2910</v>
      </c>
      <c r="B2916" s="109"/>
      <c r="C2916" s="132" t="str">
        <f>IF(H2916&lt;&gt;"",COUNTA($H$12:H2916),"")</f>
        <v/>
      </c>
      <c r="D2916" s="15"/>
      <c r="E2916" s="131" t="s">
        <v>2144</v>
      </c>
      <c r="F2916" s="83"/>
      <c r="G2916" s="16"/>
      <c r="H2916" s="159"/>
      <c r="I2916" s="177" t="str">
        <f t="shared" si="187"/>
        <v/>
      </c>
      <c r="J2916" s="42"/>
      <c r="K2916" s="141"/>
      <c r="L2916" s="162">
        <f>IF(Tabela1[[#This Row],[Cena za enoto]]=1,Tabela1[[#This Row],[Količina]],0)</f>
        <v>0</v>
      </c>
      <c r="M2916" s="139">
        <f>Tabela1[[#This Row],[Cena za enoto]]</f>
        <v>0</v>
      </c>
      <c r="N2916" s="139">
        <f t="shared" si="184"/>
        <v>0</v>
      </c>
    </row>
    <row r="2917" spans="1:14" s="143" customFormat="1">
      <c r="A2917" s="139">
        <v>2911</v>
      </c>
      <c r="B2917" s="109"/>
      <c r="C2917" s="132">
        <f>IF(H2917&lt;&gt;"",COUNTA($H$12:H2917),"")</f>
        <v>1369</v>
      </c>
      <c r="D2917" s="15"/>
      <c r="E2917" s="131" t="s">
        <v>2145</v>
      </c>
      <c r="F2917" s="83" t="s">
        <v>10</v>
      </c>
      <c r="G2917" s="16">
        <v>2</v>
      </c>
      <c r="H2917" s="169">
        <v>0</v>
      </c>
      <c r="I2917" s="177">
        <f t="shared" si="187"/>
        <v>0</v>
      </c>
      <c r="J2917" s="42"/>
      <c r="K2917" s="141">
        <f>Tabela1[[#This Row],[Količina]]-Tabela1[[#This Row],[Cena skupaj]]</f>
        <v>2</v>
      </c>
      <c r="L2917" s="162">
        <f>IF(Tabela1[[#This Row],[Cena za enoto]]=1,Tabela1[[#This Row],[Količina]],0)</f>
        <v>0</v>
      </c>
      <c r="M2917" s="139">
        <f>Tabela1[[#This Row],[Cena za enoto]]</f>
        <v>0</v>
      </c>
      <c r="N2917" s="139">
        <f t="shared" si="184"/>
        <v>0</v>
      </c>
    </row>
    <row r="2918" spans="1:14" s="143" customFormat="1">
      <c r="A2918" s="139">
        <v>2912</v>
      </c>
      <c r="B2918" s="109"/>
      <c r="C2918" s="132">
        <f>IF(H2918&lt;&gt;"",COUNTA($H$12:H2918),"")</f>
        <v>1370</v>
      </c>
      <c r="D2918" s="15"/>
      <c r="E2918" s="131" t="s">
        <v>2146</v>
      </c>
      <c r="F2918" s="83" t="s">
        <v>10</v>
      </c>
      <c r="G2918" s="16">
        <v>1</v>
      </c>
      <c r="H2918" s="169">
        <v>0</v>
      </c>
      <c r="I2918" s="177">
        <f t="shared" si="187"/>
        <v>0</v>
      </c>
      <c r="J2918" s="42"/>
      <c r="K2918" s="141">
        <f>Tabela1[[#This Row],[Količina]]-Tabela1[[#This Row],[Cena skupaj]]</f>
        <v>1</v>
      </c>
      <c r="L2918" s="162">
        <f>IF(Tabela1[[#This Row],[Cena za enoto]]=1,Tabela1[[#This Row],[Količina]],0)</f>
        <v>0</v>
      </c>
      <c r="M2918" s="139">
        <f>Tabela1[[#This Row],[Cena za enoto]]</f>
        <v>0</v>
      </c>
      <c r="N2918" s="139">
        <f t="shared" si="184"/>
        <v>0</v>
      </c>
    </row>
    <row r="2919" spans="1:14" s="143" customFormat="1">
      <c r="A2919" s="139">
        <v>2913</v>
      </c>
      <c r="B2919" s="109"/>
      <c r="C2919" s="132" t="str">
        <f>IF(H2919&lt;&gt;"",COUNTA($H$12:H2919),"")</f>
        <v/>
      </c>
      <c r="D2919" s="15"/>
      <c r="E2919" s="131" t="s">
        <v>2147</v>
      </c>
      <c r="F2919" s="83"/>
      <c r="G2919" s="16"/>
      <c r="H2919" s="159"/>
      <c r="I2919" s="177" t="str">
        <f t="shared" si="187"/>
        <v/>
      </c>
      <c r="J2919" s="42"/>
      <c r="K2919" s="141"/>
      <c r="L2919" s="162">
        <f>IF(Tabela1[[#This Row],[Cena za enoto]]=1,Tabela1[[#This Row],[Količina]],0)</f>
        <v>0</v>
      </c>
      <c r="M2919" s="139">
        <f>Tabela1[[#This Row],[Cena za enoto]]</f>
        <v>0</v>
      </c>
      <c r="N2919" s="139">
        <f t="shared" si="184"/>
        <v>0</v>
      </c>
    </row>
    <row r="2920" spans="1:14" s="143" customFormat="1">
      <c r="A2920" s="139">
        <v>2914</v>
      </c>
      <c r="B2920" s="109"/>
      <c r="C2920" s="132" t="str">
        <f>IF(H2920&lt;&gt;"",COUNTA($H$12:H2920),"")</f>
        <v/>
      </c>
      <c r="D2920" s="15"/>
      <c r="E2920" s="131" t="s">
        <v>1771</v>
      </c>
      <c r="F2920" s="83"/>
      <c r="G2920" s="16"/>
      <c r="H2920" s="159"/>
      <c r="I2920" s="177" t="str">
        <f t="shared" si="187"/>
        <v/>
      </c>
      <c r="J2920" s="42"/>
      <c r="K2920" s="141"/>
      <c r="L2920" s="162">
        <f>IF(Tabela1[[#This Row],[Cena za enoto]]=1,Tabela1[[#This Row],[Količina]],0)</f>
        <v>0</v>
      </c>
      <c r="M2920" s="139">
        <f>Tabela1[[#This Row],[Cena za enoto]]</f>
        <v>0</v>
      </c>
      <c r="N2920" s="139">
        <f t="shared" si="184"/>
        <v>0</v>
      </c>
    </row>
    <row r="2921" spans="1:14" s="143" customFormat="1" ht="45">
      <c r="A2921" s="139">
        <v>2915</v>
      </c>
      <c r="B2921" s="109"/>
      <c r="C2921" s="132" t="str">
        <f>IF(H2921&lt;&gt;"",COUNTA($H$12:H2921),"")</f>
        <v/>
      </c>
      <c r="D2921" s="15" t="s">
        <v>269</v>
      </c>
      <c r="E2921" s="131" t="s">
        <v>2148</v>
      </c>
      <c r="F2921" s="83"/>
      <c r="G2921" s="16"/>
      <c r="H2921" s="159"/>
      <c r="I2921" s="177" t="str">
        <f t="shared" si="187"/>
        <v/>
      </c>
      <c r="J2921" s="42"/>
      <c r="K2921" s="141"/>
      <c r="L2921" s="162">
        <f>IF(Tabela1[[#This Row],[Cena za enoto]]=1,Tabela1[[#This Row],[Količina]],0)</f>
        <v>0</v>
      </c>
      <c r="M2921" s="139">
        <f>Tabela1[[#This Row],[Cena za enoto]]</f>
        <v>0</v>
      </c>
      <c r="N2921" s="139">
        <f t="shared" si="184"/>
        <v>0</v>
      </c>
    </row>
    <row r="2922" spans="1:14" s="143" customFormat="1">
      <c r="A2922" s="139">
        <v>2916</v>
      </c>
      <c r="B2922" s="109"/>
      <c r="C2922" s="132" t="str">
        <f>IF(H2922&lt;&gt;"",COUNTA($H$12:H2922),"")</f>
        <v/>
      </c>
      <c r="D2922" s="15"/>
      <c r="E2922" s="131" t="s">
        <v>2149</v>
      </c>
      <c r="F2922" s="83"/>
      <c r="G2922" s="16"/>
      <c r="H2922" s="159"/>
      <c r="I2922" s="177"/>
      <c r="J2922" s="42"/>
      <c r="K2922" s="141">
        <f>Tabela1[[#This Row],[Količina]]-Tabela1[[#This Row],[Cena skupaj]]</f>
        <v>0</v>
      </c>
      <c r="L2922" s="162">
        <f>IF(Tabela1[[#This Row],[Cena za enoto]]=1,Tabela1[[#This Row],[Količina]],0)</f>
        <v>0</v>
      </c>
      <c r="M2922" s="139">
        <f>Tabela1[[#This Row],[Cena za enoto]]</f>
        <v>0</v>
      </c>
      <c r="N2922" s="139">
        <f t="shared" si="184"/>
        <v>0</v>
      </c>
    </row>
    <row r="2923" spans="1:14" s="143" customFormat="1">
      <c r="A2923" s="139">
        <v>2917</v>
      </c>
      <c r="B2923" s="109"/>
      <c r="C2923" s="132" t="str">
        <f>IF(H2923&lt;&gt;"",COUNTA($H$12:H2923),"")</f>
        <v/>
      </c>
      <c r="D2923" s="15"/>
      <c r="E2923" s="131" t="s">
        <v>2150</v>
      </c>
      <c r="F2923" s="83"/>
      <c r="G2923" s="16"/>
      <c r="H2923" s="159"/>
      <c r="I2923" s="177"/>
      <c r="J2923" s="42"/>
      <c r="K2923" s="141">
        <f>Tabela1[[#This Row],[Količina]]-Tabela1[[#This Row],[Cena skupaj]]</f>
        <v>0</v>
      </c>
      <c r="L2923" s="162">
        <f>IF(Tabela1[[#This Row],[Cena za enoto]]=1,Tabela1[[#This Row],[Količina]],0)</f>
        <v>0</v>
      </c>
      <c r="M2923" s="139">
        <f>Tabela1[[#This Row],[Cena za enoto]]</f>
        <v>0</v>
      </c>
      <c r="N2923" s="139">
        <f t="shared" si="184"/>
        <v>0</v>
      </c>
    </row>
    <row r="2924" spans="1:14" s="143" customFormat="1">
      <c r="A2924" s="139">
        <v>2918</v>
      </c>
      <c r="B2924" s="109"/>
      <c r="C2924" s="132" t="str">
        <f>IF(H2924&lt;&gt;"",COUNTA($H$12:H2924),"")</f>
        <v/>
      </c>
      <c r="D2924" s="15"/>
      <c r="E2924" s="131" t="s">
        <v>2151</v>
      </c>
      <c r="F2924" s="83"/>
      <c r="G2924" s="16"/>
      <c r="H2924" s="159"/>
      <c r="I2924" s="177" t="str">
        <f>IF(ISNUMBER(G2924),ROUND(G2924*H2924,2),"")</f>
        <v/>
      </c>
      <c r="J2924" s="42"/>
      <c r="K2924" s="141"/>
      <c r="L2924" s="162">
        <f>IF(Tabela1[[#This Row],[Cena za enoto]]=1,Tabela1[[#This Row],[Količina]],0)</f>
        <v>0</v>
      </c>
      <c r="M2924" s="139">
        <f>Tabela1[[#This Row],[Cena za enoto]]</f>
        <v>0</v>
      </c>
      <c r="N2924" s="139">
        <f t="shared" si="184"/>
        <v>0</v>
      </c>
    </row>
    <row r="2925" spans="1:14" s="143" customFormat="1">
      <c r="A2925" s="139">
        <v>2919</v>
      </c>
      <c r="B2925" s="109"/>
      <c r="C2925" s="132">
        <f>IF(H2925&lt;&gt;"",COUNTA($H$12:H2925),"")</f>
        <v>1371</v>
      </c>
      <c r="D2925" s="15"/>
      <c r="E2925" s="131" t="s">
        <v>1669</v>
      </c>
      <c r="F2925" s="83" t="s">
        <v>10</v>
      </c>
      <c r="G2925" s="16">
        <v>2</v>
      </c>
      <c r="H2925" s="169">
        <v>0</v>
      </c>
      <c r="I2925" s="177">
        <f>IF(ISNUMBER(G2925),ROUND(G2925*H2925,2),"")</f>
        <v>0</v>
      </c>
      <c r="J2925" s="42"/>
      <c r="K2925" s="141">
        <f>Tabela1[[#This Row],[Količina]]-Tabela1[[#This Row],[Cena skupaj]]</f>
        <v>2</v>
      </c>
      <c r="L2925" s="162">
        <f>IF(Tabela1[[#This Row],[Cena za enoto]]=1,Tabela1[[#This Row],[Količina]],0)</f>
        <v>0</v>
      </c>
      <c r="M2925" s="139">
        <f>Tabela1[[#This Row],[Cena za enoto]]</f>
        <v>0</v>
      </c>
      <c r="N2925" s="139">
        <f t="shared" si="184"/>
        <v>0</v>
      </c>
    </row>
    <row r="2926" spans="1:14" s="143" customFormat="1" ht="33.75">
      <c r="A2926" s="139">
        <v>2920</v>
      </c>
      <c r="B2926" s="109"/>
      <c r="C2926" s="132" t="str">
        <f>IF(H2926&lt;&gt;"",COUNTA($H$12:H2926),"")</f>
        <v/>
      </c>
      <c r="D2926" s="15" t="s">
        <v>270</v>
      </c>
      <c r="E2926" s="131" t="s">
        <v>2152</v>
      </c>
      <c r="F2926" s="83"/>
      <c r="G2926" s="16"/>
      <c r="H2926" s="159"/>
      <c r="I2926" s="177" t="str">
        <f>IF(ISNUMBER(G2926),ROUND(G2926*H2926,2),"")</f>
        <v/>
      </c>
      <c r="J2926" s="42"/>
      <c r="K2926" s="141"/>
      <c r="L2926" s="162">
        <f>IF(Tabela1[[#This Row],[Cena za enoto]]=1,Tabela1[[#This Row],[Količina]],0)</f>
        <v>0</v>
      </c>
      <c r="M2926" s="139">
        <f>Tabela1[[#This Row],[Cena za enoto]]</f>
        <v>0</v>
      </c>
      <c r="N2926" s="139">
        <f t="shared" si="184"/>
        <v>0</v>
      </c>
    </row>
    <row r="2927" spans="1:14" s="143" customFormat="1">
      <c r="A2927" s="139">
        <v>2921</v>
      </c>
      <c r="B2927" s="109"/>
      <c r="C2927" s="132" t="str">
        <f>IF(H2927&lt;&gt;"",COUNTA($H$12:H2927),"")</f>
        <v/>
      </c>
      <c r="D2927" s="15"/>
      <c r="E2927" s="131" t="s">
        <v>2153</v>
      </c>
      <c r="F2927" s="83"/>
      <c r="G2927" s="16"/>
      <c r="H2927" s="159"/>
      <c r="I2927" s="177"/>
      <c r="J2927" s="42"/>
      <c r="K2927" s="141">
        <f>Tabela1[[#This Row],[Količina]]-Tabela1[[#This Row],[Cena skupaj]]</f>
        <v>0</v>
      </c>
      <c r="L2927" s="162">
        <f>IF(Tabela1[[#This Row],[Cena za enoto]]=1,Tabela1[[#This Row],[Količina]],0)</f>
        <v>0</v>
      </c>
      <c r="M2927" s="139">
        <f>Tabela1[[#This Row],[Cena za enoto]]</f>
        <v>0</v>
      </c>
      <c r="N2927" s="139">
        <f t="shared" si="184"/>
        <v>0</v>
      </c>
    </row>
    <row r="2928" spans="1:14" s="143" customFormat="1">
      <c r="A2928" s="139">
        <v>2922</v>
      </c>
      <c r="B2928" s="109"/>
      <c r="C2928" s="132" t="str">
        <f>IF(H2928&lt;&gt;"",COUNTA($H$12:H2928),"")</f>
        <v/>
      </c>
      <c r="D2928" s="15"/>
      <c r="E2928" s="131" t="s">
        <v>2150</v>
      </c>
      <c r="F2928" s="83"/>
      <c r="G2928" s="16"/>
      <c r="H2928" s="159"/>
      <c r="I2928" s="177" t="str">
        <f>IF(ISNUMBER(G2928),ROUND(G2928*H2928,2),"")</f>
        <v/>
      </c>
      <c r="J2928" s="42"/>
      <c r="K2928" s="141"/>
      <c r="L2928" s="162">
        <f>IF(Tabela1[[#This Row],[Cena za enoto]]=1,Tabela1[[#This Row],[Količina]],0)</f>
        <v>0</v>
      </c>
      <c r="M2928" s="139">
        <f>Tabela1[[#This Row],[Cena za enoto]]</f>
        <v>0</v>
      </c>
      <c r="N2928" s="139">
        <f t="shared" si="184"/>
        <v>0</v>
      </c>
    </row>
    <row r="2929" spans="1:14" s="143" customFormat="1">
      <c r="A2929" s="139">
        <v>2923</v>
      </c>
      <c r="B2929" s="109"/>
      <c r="C2929" s="132" t="str">
        <f>IF(H2929&lt;&gt;"",COUNTA($H$12:H2929),"")</f>
        <v/>
      </c>
      <c r="D2929" s="15"/>
      <c r="E2929" s="131" t="s">
        <v>2151</v>
      </c>
      <c r="F2929" s="83"/>
      <c r="G2929" s="16"/>
      <c r="H2929" s="159"/>
      <c r="I2929" s="177" t="str">
        <f>IF(ISNUMBER(G2929),ROUND(G2929*H2929,2),"")</f>
        <v/>
      </c>
      <c r="J2929" s="42"/>
      <c r="K2929" s="141"/>
      <c r="L2929" s="162">
        <f>IF(Tabela1[[#This Row],[Cena za enoto]]=1,Tabela1[[#This Row],[Količina]],0)</f>
        <v>0</v>
      </c>
      <c r="M2929" s="139">
        <f>Tabela1[[#This Row],[Cena za enoto]]</f>
        <v>0</v>
      </c>
      <c r="N2929" s="139">
        <f t="shared" si="184"/>
        <v>0</v>
      </c>
    </row>
    <row r="2930" spans="1:14" s="143" customFormat="1">
      <c r="A2930" s="139">
        <v>2924</v>
      </c>
      <c r="B2930" s="109"/>
      <c r="C2930" s="132">
        <f>IF(H2930&lt;&gt;"",COUNTA($H$12:H2930),"")</f>
        <v>1372</v>
      </c>
      <c r="D2930" s="15"/>
      <c r="E2930" s="131" t="s">
        <v>1669</v>
      </c>
      <c r="F2930" s="83" t="s">
        <v>10</v>
      </c>
      <c r="G2930" s="16">
        <v>2</v>
      </c>
      <c r="H2930" s="169">
        <v>0</v>
      </c>
      <c r="I2930" s="177">
        <f>IF(ISNUMBER(G2930),ROUND(G2930*H2930,2),"")</f>
        <v>0</v>
      </c>
      <c r="J2930" s="42"/>
      <c r="K2930" s="141">
        <f>Tabela1[[#This Row],[Količina]]-Tabela1[[#This Row],[Cena skupaj]]</f>
        <v>2</v>
      </c>
      <c r="L2930" s="162">
        <f>IF(Tabela1[[#This Row],[Cena za enoto]]=1,Tabela1[[#This Row],[Količina]],0)</f>
        <v>0</v>
      </c>
      <c r="M2930" s="139">
        <f>Tabela1[[#This Row],[Cena za enoto]]</f>
        <v>0</v>
      </c>
      <c r="N2930" s="139">
        <f t="shared" si="184"/>
        <v>0</v>
      </c>
    </row>
    <row r="2931" spans="1:14" s="143" customFormat="1" ht="22.5">
      <c r="A2931" s="139">
        <v>2925</v>
      </c>
      <c r="B2931" s="109"/>
      <c r="C2931" s="132" t="str">
        <f>IF(H2931&lt;&gt;"",COUNTA($H$12:H2931),"")</f>
        <v/>
      </c>
      <c r="D2931" s="15" t="s">
        <v>271</v>
      </c>
      <c r="E2931" s="131" t="s">
        <v>2154</v>
      </c>
      <c r="F2931" s="83"/>
      <c r="G2931" s="16"/>
      <c r="H2931" s="159"/>
      <c r="I2931" s="177" t="str">
        <f>IF(ISNUMBER(G2931),ROUND(G2931*H2931,2),"")</f>
        <v/>
      </c>
      <c r="J2931" s="42"/>
      <c r="K2931" s="141"/>
      <c r="L2931" s="162">
        <f>IF(Tabela1[[#This Row],[Cena za enoto]]=1,Tabela1[[#This Row],[Količina]],0)</f>
        <v>0</v>
      </c>
      <c r="M2931" s="139">
        <f>Tabela1[[#This Row],[Cena za enoto]]</f>
        <v>0</v>
      </c>
      <c r="N2931" s="139">
        <f t="shared" si="184"/>
        <v>0</v>
      </c>
    </row>
    <row r="2932" spans="1:14" s="143" customFormat="1">
      <c r="A2932" s="139">
        <v>2926</v>
      </c>
      <c r="B2932" s="109"/>
      <c r="C2932" s="132" t="str">
        <f>IF(H2932&lt;&gt;"",COUNTA($H$12:H2932),"")</f>
        <v/>
      </c>
      <c r="D2932" s="15"/>
      <c r="E2932" s="131" t="s">
        <v>2155</v>
      </c>
      <c r="F2932" s="83"/>
      <c r="G2932" s="16"/>
      <c r="H2932" s="159"/>
      <c r="I2932" s="177"/>
      <c r="J2932" s="42"/>
      <c r="K2932" s="141">
        <f>Tabela1[[#This Row],[Količina]]-Tabela1[[#This Row],[Cena skupaj]]</f>
        <v>0</v>
      </c>
      <c r="L2932" s="162">
        <f>IF(Tabela1[[#This Row],[Cena za enoto]]=1,Tabela1[[#This Row],[Količina]],0)</f>
        <v>0</v>
      </c>
      <c r="M2932" s="139">
        <f>Tabela1[[#This Row],[Cena za enoto]]</f>
        <v>0</v>
      </c>
      <c r="N2932" s="139">
        <f t="shared" si="184"/>
        <v>0</v>
      </c>
    </row>
    <row r="2933" spans="1:14" s="143" customFormat="1">
      <c r="A2933" s="139">
        <v>2927</v>
      </c>
      <c r="B2933" s="109"/>
      <c r="C2933" s="132" t="str">
        <f>IF(H2933&lt;&gt;"",COUNTA($H$12:H2933),"")</f>
        <v/>
      </c>
      <c r="D2933" s="15"/>
      <c r="E2933" s="131" t="s">
        <v>2150</v>
      </c>
      <c r="F2933" s="83"/>
      <c r="G2933" s="16"/>
      <c r="H2933" s="159"/>
      <c r="I2933" s="177"/>
      <c r="J2933" s="42"/>
      <c r="K2933" s="141">
        <f>Tabela1[[#This Row],[Količina]]-Tabela1[[#This Row],[Cena skupaj]]</f>
        <v>0</v>
      </c>
      <c r="L2933" s="162">
        <f>IF(Tabela1[[#This Row],[Cena za enoto]]=1,Tabela1[[#This Row],[Količina]],0)</f>
        <v>0</v>
      </c>
      <c r="M2933" s="139">
        <f>Tabela1[[#This Row],[Cena za enoto]]</f>
        <v>0</v>
      </c>
      <c r="N2933" s="139">
        <f t="shared" si="184"/>
        <v>0</v>
      </c>
    </row>
    <row r="2934" spans="1:14" s="143" customFormat="1">
      <c r="A2934" s="139">
        <v>2928</v>
      </c>
      <c r="B2934" s="109"/>
      <c r="C2934" s="132" t="str">
        <f>IF(H2934&lt;&gt;"",COUNTA($H$12:H2934),"")</f>
        <v/>
      </c>
      <c r="D2934" s="15"/>
      <c r="E2934" s="131" t="s">
        <v>2156</v>
      </c>
      <c r="F2934" s="83"/>
      <c r="G2934" s="16"/>
      <c r="H2934" s="159"/>
      <c r="I2934" s="177" t="str">
        <f t="shared" ref="I2934:I2944" si="188">IF(ISNUMBER(G2934),ROUND(G2934*H2934,2),"")</f>
        <v/>
      </c>
      <c r="J2934" s="42"/>
      <c r="K2934" s="141"/>
      <c r="L2934" s="162">
        <f>IF(Tabela1[[#This Row],[Cena za enoto]]=1,Tabela1[[#This Row],[Količina]],0)</f>
        <v>0</v>
      </c>
      <c r="M2934" s="139">
        <f>Tabela1[[#This Row],[Cena za enoto]]</f>
        <v>0</v>
      </c>
      <c r="N2934" s="139">
        <f t="shared" si="184"/>
        <v>0</v>
      </c>
    </row>
    <row r="2935" spans="1:14" s="143" customFormat="1">
      <c r="A2935" s="139">
        <v>2929</v>
      </c>
      <c r="B2935" s="109"/>
      <c r="C2935" s="132">
        <f>IF(H2935&lt;&gt;"",COUNTA($H$12:H2935),"")</f>
        <v>1373</v>
      </c>
      <c r="D2935" s="15"/>
      <c r="E2935" s="131" t="s">
        <v>1771</v>
      </c>
      <c r="F2935" s="83" t="s">
        <v>10</v>
      </c>
      <c r="G2935" s="16">
        <v>5</v>
      </c>
      <c r="H2935" s="169">
        <v>0</v>
      </c>
      <c r="I2935" s="177">
        <f t="shared" si="188"/>
        <v>0</v>
      </c>
      <c r="J2935" s="42"/>
      <c r="K2935" s="141">
        <f>Tabela1[[#This Row],[Količina]]-Tabela1[[#This Row],[Cena skupaj]]</f>
        <v>5</v>
      </c>
      <c r="L2935" s="162">
        <f>IF(Tabela1[[#This Row],[Cena za enoto]]=1,Tabela1[[#This Row],[Količina]],0)</f>
        <v>0</v>
      </c>
      <c r="M2935" s="139">
        <f>Tabela1[[#This Row],[Cena za enoto]]</f>
        <v>0</v>
      </c>
      <c r="N2935" s="139">
        <f t="shared" si="184"/>
        <v>0</v>
      </c>
    </row>
    <row r="2936" spans="1:14" s="143" customFormat="1" ht="22.5">
      <c r="A2936" s="139">
        <v>2930</v>
      </c>
      <c r="B2936" s="109"/>
      <c r="C2936" s="132" t="str">
        <f>IF(H2936&lt;&gt;"",COUNTA($H$12:H2936),"")</f>
        <v/>
      </c>
      <c r="D2936" s="15" t="s">
        <v>272</v>
      </c>
      <c r="E2936" s="131" t="s">
        <v>2157</v>
      </c>
      <c r="F2936" s="83"/>
      <c r="G2936" s="16"/>
      <c r="H2936" s="159"/>
      <c r="I2936" s="177" t="str">
        <f t="shared" si="188"/>
        <v/>
      </c>
      <c r="J2936" s="42"/>
      <c r="K2936" s="141"/>
      <c r="L2936" s="162">
        <f>IF(Tabela1[[#This Row],[Cena za enoto]]=1,Tabela1[[#This Row],[Količina]],0)</f>
        <v>0</v>
      </c>
      <c r="M2936" s="139">
        <f>Tabela1[[#This Row],[Cena za enoto]]</f>
        <v>0</v>
      </c>
      <c r="N2936" s="139">
        <f t="shared" si="184"/>
        <v>0</v>
      </c>
    </row>
    <row r="2937" spans="1:14" s="143" customFormat="1">
      <c r="A2937" s="139">
        <v>2931</v>
      </c>
      <c r="B2937" s="109"/>
      <c r="C2937" s="132">
        <f>IF(H2937&lt;&gt;"",COUNTA($H$12:H2937),"")</f>
        <v>1374</v>
      </c>
      <c r="D2937" s="15"/>
      <c r="E2937" s="131" t="s">
        <v>2158</v>
      </c>
      <c r="F2937" s="83" t="s">
        <v>10</v>
      </c>
      <c r="G2937" s="16">
        <v>1</v>
      </c>
      <c r="H2937" s="169">
        <v>0</v>
      </c>
      <c r="I2937" s="177">
        <f t="shared" si="188"/>
        <v>0</v>
      </c>
      <c r="J2937" s="42"/>
      <c r="K2937" s="141">
        <f>Tabela1[[#This Row],[Količina]]-Tabela1[[#This Row],[Cena skupaj]]</f>
        <v>1</v>
      </c>
      <c r="L2937" s="162">
        <f>IF(Tabela1[[#This Row],[Cena za enoto]]=1,Tabela1[[#This Row],[Količina]],0)</f>
        <v>0</v>
      </c>
      <c r="M2937" s="139">
        <f>Tabela1[[#This Row],[Cena za enoto]]</f>
        <v>0</v>
      </c>
      <c r="N2937" s="139">
        <f t="shared" si="184"/>
        <v>0</v>
      </c>
    </row>
    <row r="2938" spans="1:14" s="143" customFormat="1">
      <c r="A2938" s="139">
        <v>2932</v>
      </c>
      <c r="B2938" s="109"/>
      <c r="C2938" s="132">
        <f>IF(H2938&lt;&gt;"",COUNTA($H$12:H2938),"")</f>
        <v>1375</v>
      </c>
      <c r="D2938" s="15"/>
      <c r="E2938" s="131" t="s">
        <v>2159</v>
      </c>
      <c r="F2938" s="83" t="s">
        <v>10</v>
      </c>
      <c r="G2938" s="16">
        <v>2</v>
      </c>
      <c r="H2938" s="169">
        <v>0</v>
      </c>
      <c r="I2938" s="177">
        <f t="shared" si="188"/>
        <v>0</v>
      </c>
      <c r="J2938" s="42"/>
      <c r="K2938" s="141">
        <f>Tabela1[[#This Row],[Količina]]-Tabela1[[#This Row],[Cena skupaj]]</f>
        <v>2</v>
      </c>
      <c r="L2938" s="162">
        <f>IF(Tabela1[[#This Row],[Cena za enoto]]=1,Tabela1[[#This Row],[Količina]],0)</f>
        <v>0</v>
      </c>
      <c r="M2938" s="139">
        <f>Tabela1[[#This Row],[Cena za enoto]]</f>
        <v>0</v>
      </c>
      <c r="N2938" s="139">
        <f t="shared" si="184"/>
        <v>0</v>
      </c>
    </row>
    <row r="2939" spans="1:14" s="143" customFormat="1">
      <c r="A2939" s="139">
        <v>2933</v>
      </c>
      <c r="B2939" s="109"/>
      <c r="C2939" s="132">
        <f>IF(H2939&lt;&gt;"",COUNTA($H$12:H2939),"")</f>
        <v>1376</v>
      </c>
      <c r="D2939" s="15"/>
      <c r="E2939" s="131" t="s">
        <v>2155</v>
      </c>
      <c r="F2939" s="83" t="s">
        <v>10</v>
      </c>
      <c r="G2939" s="16">
        <v>1</v>
      </c>
      <c r="H2939" s="169">
        <v>0</v>
      </c>
      <c r="I2939" s="177">
        <f t="shared" si="188"/>
        <v>0</v>
      </c>
      <c r="J2939" s="42"/>
      <c r="K2939" s="141">
        <f>Tabela1[[#This Row],[Količina]]-Tabela1[[#This Row],[Cena skupaj]]</f>
        <v>1</v>
      </c>
      <c r="L2939" s="162">
        <f>IF(Tabela1[[#This Row],[Cena za enoto]]=1,Tabela1[[#This Row],[Količina]],0)</f>
        <v>0</v>
      </c>
      <c r="M2939" s="139">
        <f>Tabela1[[#This Row],[Cena za enoto]]</f>
        <v>0</v>
      </c>
      <c r="N2939" s="139">
        <f t="shared" si="184"/>
        <v>0</v>
      </c>
    </row>
    <row r="2940" spans="1:14" s="143" customFormat="1">
      <c r="A2940" s="139">
        <v>2934</v>
      </c>
      <c r="B2940" s="109"/>
      <c r="C2940" s="132">
        <f>IF(H2940&lt;&gt;"",COUNTA($H$12:H2940),"")</f>
        <v>1377</v>
      </c>
      <c r="D2940" s="15"/>
      <c r="E2940" s="131" t="s">
        <v>2160</v>
      </c>
      <c r="F2940" s="83" t="s">
        <v>10</v>
      </c>
      <c r="G2940" s="16">
        <v>2</v>
      </c>
      <c r="H2940" s="169">
        <v>0</v>
      </c>
      <c r="I2940" s="177">
        <f t="shared" si="188"/>
        <v>0</v>
      </c>
      <c r="J2940" s="42"/>
      <c r="K2940" s="141">
        <f>Tabela1[[#This Row],[Količina]]-Tabela1[[#This Row],[Cena skupaj]]</f>
        <v>2</v>
      </c>
      <c r="L2940" s="162">
        <f>IF(Tabela1[[#This Row],[Cena za enoto]]=1,Tabela1[[#This Row],[Količina]],0)</f>
        <v>0</v>
      </c>
      <c r="M2940" s="139">
        <f>Tabela1[[#This Row],[Cena za enoto]]</f>
        <v>0</v>
      </c>
      <c r="N2940" s="139">
        <f t="shared" si="184"/>
        <v>0</v>
      </c>
    </row>
    <row r="2941" spans="1:14" s="143" customFormat="1">
      <c r="A2941" s="139">
        <v>2935</v>
      </c>
      <c r="B2941" s="109"/>
      <c r="C2941" s="132" t="str">
        <f>IF(H2941&lt;&gt;"",COUNTA($H$12:H2941),"")</f>
        <v/>
      </c>
      <c r="D2941" s="15"/>
      <c r="E2941" s="131" t="s">
        <v>2150</v>
      </c>
      <c r="F2941" s="83"/>
      <c r="G2941" s="16"/>
      <c r="H2941" s="159"/>
      <c r="I2941" s="177" t="str">
        <f t="shared" si="188"/>
        <v/>
      </c>
      <c r="J2941" s="42"/>
      <c r="K2941" s="141"/>
      <c r="L2941" s="162">
        <f>IF(Tabela1[[#This Row],[Cena za enoto]]=1,Tabela1[[#This Row],[Količina]],0)</f>
        <v>0</v>
      </c>
      <c r="M2941" s="139">
        <f>Tabela1[[#This Row],[Cena za enoto]]</f>
        <v>0</v>
      </c>
      <c r="N2941" s="139">
        <f t="shared" si="184"/>
        <v>0</v>
      </c>
    </row>
    <row r="2942" spans="1:14" s="143" customFormat="1">
      <c r="A2942" s="139">
        <v>2936</v>
      </c>
      <c r="B2942" s="109"/>
      <c r="C2942" s="132" t="str">
        <f>IF(H2942&lt;&gt;"",COUNTA($H$12:H2942),"")</f>
        <v/>
      </c>
      <c r="D2942" s="15"/>
      <c r="E2942" s="131" t="s">
        <v>2161</v>
      </c>
      <c r="F2942" s="83"/>
      <c r="G2942" s="16"/>
      <c r="H2942" s="159"/>
      <c r="I2942" s="177" t="str">
        <f t="shared" si="188"/>
        <v/>
      </c>
      <c r="J2942" s="42"/>
      <c r="K2942" s="141"/>
      <c r="L2942" s="162">
        <f>IF(Tabela1[[#This Row],[Cena za enoto]]=1,Tabela1[[#This Row],[Količina]],0)</f>
        <v>0</v>
      </c>
      <c r="M2942" s="139">
        <f>Tabela1[[#This Row],[Cena za enoto]]</f>
        <v>0</v>
      </c>
      <c r="N2942" s="139">
        <f t="shared" si="184"/>
        <v>0</v>
      </c>
    </row>
    <row r="2943" spans="1:14" s="143" customFormat="1">
      <c r="A2943" s="139">
        <v>2937</v>
      </c>
      <c r="B2943" s="109"/>
      <c r="C2943" s="132" t="str">
        <f>IF(H2943&lt;&gt;"",COUNTA($H$12:H2943),"")</f>
        <v/>
      </c>
      <c r="D2943" s="15"/>
      <c r="E2943" s="131" t="s">
        <v>1669</v>
      </c>
      <c r="F2943" s="83"/>
      <c r="G2943" s="16"/>
      <c r="H2943" s="159"/>
      <c r="I2943" s="177" t="str">
        <f t="shared" si="188"/>
        <v/>
      </c>
      <c r="J2943" s="42"/>
      <c r="K2943" s="141"/>
      <c r="L2943" s="162">
        <f>IF(Tabela1[[#This Row],[Cena za enoto]]=1,Tabela1[[#This Row],[Količina]],0)</f>
        <v>0</v>
      </c>
      <c r="M2943" s="139">
        <f>Tabela1[[#This Row],[Cena za enoto]]</f>
        <v>0</v>
      </c>
      <c r="N2943" s="139">
        <f t="shared" si="184"/>
        <v>0</v>
      </c>
    </row>
    <row r="2944" spans="1:14" s="143" customFormat="1" ht="22.5">
      <c r="A2944" s="139">
        <v>2938</v>
      </c>
      <c r="B2944" s="109"/>
      <c r="C2944" s="132" t="str">
        <f>IF(H2944&lt;&gt;"",COUNTA($H$12:H2944),"")</f>
        <v/>
      </c>
      <c r="D2944" s="15" t="s">
        <v>273</v>
      </c>
      <c r="E2944" s="131" t="s">
        <v>2162</v>
      </c>
      <c r="F2944" s="83"/>
      <c r="G2944" s="16"/>
      <c r="H2944" s="159"/>
      <c r="I2944" s="177" t="str">
        <f t="shared" si="188"/>
        <v/>
      </c>
      <c r="J2944" s="42"/>
      <c r="K2944" s="141"/>
      <c r="L2944" s="162">
        <f>IF(Tabela1[[#This Row],[Cena za enoto]]=1,Tabela1[[#This Row],[Količina]],0)</f>
        <v>0</v>
      </c>
      <c r="M2944" s="139">
        <f>Tabela1[[#This Row],[Cena za enoto]]</f>
        <v>0</v>
      </c>
      <c r="N2944" s="139">
        <f t="shared" si="184"/>
        <v>0</v>
      </c>
    </row>
    <row r="2945" spans="1:14" s="143" customFormat="1">
      <c r="A2945" s="139">
        <v>2939</v>
      </c>
      <c r="B2945" s="109"/>
      <c r="C2945" s="132" t="str">
        <f>IF(H2945&lt;&gt;"",COUNTA($H$12:H2945),"")</f>
        <v/>
      </c>
      <c r="D2945" s="15"/>
      <c r="E2945" s="131" t="s">
        <v>2163</v>
      </c>
      <c r="F2945" s="83"/>
      <c r="G2945" s="16"/>
      <c r="H2945" s="159"/>
      <c r="I2945" s="177"/>
      <c r="J2945" s="42"/>
      <c r="K2945" s="141">
        <f>Tabela1[[#This Row],[Količina]]-Tabela1[[#This Row],[Cena skupaj]]</f>
        <v>0</v>
      </c>
      <c r="L2945" s="162">
        <f>IF(Tabela1[[#This Row],[Cena za enoto]]=1,Tabela1[[#This Row],[Količina]],0)</f>
        <v>0</v>
      </c>
      <c r="M2945" s="139">
        <f>Tabela1[[#This Row],[Cena za enoto]]</f>
        <v>0</v>
      </c>
      <c r="N2945" s="139">
        <f t="shared" si="184"/>
        <v>0</v>
      </c>
    </row>
    <row r="2946" spans="1:14" s="143" customFormat="1">
      <c r="A2946" s="139">
        <v>2940</v>
      </c>
      <c r="B2946" s="109"/>
      <c r="C2946" s="132" t="str">
        <f>IF(H2946&lt;&gt;"",COUNTA($H$12:H2946),"")</f>
        <v/>
      </c>
      <c r="D2946" s="15"/>
      <c r="E2946" s="131" t="s">
        <v>2150</v>
      </c>
      <c r="F2946" s="83"/>
      <c r="G2946" s="16"/>
      <c r="H2946" s="159"/>
      <c r="I2946" s="177" t="str">
        <f t="shared" ref="I2946:I2967" si="189">IF(ISNUMBER(G2946),ROUND(G2946*H2946,2),"")</f>
        <v/>
      </c>
      <c r="J2946" s="42"/>
      <c r="K2946" s="141"/>
      <c r="L2946" s="162">
        <f>IF(Tabela1[[#This Row],[Cena za enoto]]=1,Tabela1[[#This Row],[Količina]],0)</f>
        <v>0</v>
      </c>
      <c r="M2946" s="139">
        <f>Tabela1[[#This Row],[Cena za enoto]]</f>
        <v>0</v>
      </c>
      <c r="N2946" s="139">
        <f t="shared" si="184"/>
        <v>0</v>
      </c>
    </row>
    <row r="2947" spans="1:14" s="143" customFormat="1">
      <c r="A2947" s="139">
        <v>2941</v>
      </c>
      <c r="B2947" s="109"/>
      <c r="C2947" s="132" t="str">
        <f>IF(H2947&lt;&gt;"",COUNTA($H$12:H2947),"")</f>
        <v/>
      </c>
      <c r="D2947" s="15"/>
      <c r="E2947" s="131" t="s">
        <v>2164</v>
      </c>
      <c r="F2947" s="83"/>
      <c r="G2947" s="16"/>
      <c r="H2947" s="159"/>
      <c r="I2947" s="177" t="str">
        <f t="shared" si="189"/>
        <v/>
      </c>
      <c r="J2947" s="42"/>
      <c r="K2947" s="141"/>
      <c r="L2947" s="162">
        <f>IF(Tabela1[[#This Row],[Cena za enoto]]=1,Tabela1[[#This Row],[Količina]],0)</f>
        <v>0</v>
      </c>
      <c r="M2947" s="139">
        <f>Tabela1[[#This Row],[Cena za enoto]]</f>
        <v>0</v>
      </c>
      <c r="N2947" s="139">
        <f t="shared" si="184"/>
        <v>0</v>
      </c>
    </row>
    <row r="2948" spans="1:14" s="143" customFormat="1">
      <c r="A2948" s="139">
        <v>2942</v>
      </c>
      <c r="B2948" s="109"/>
      <c r="C2948" s="132">
        <f>IF(H2948&lt;&gt;"",COUNTA($H$12:H2948),"")</f>
        <v>1378</v>
      </c>
      <c r="D2948" s="15"/>
      <c r="E2948" s="131" t="s">
        <v>1771</v>
      </c>
      <c r="F2948" s="83" t="s">
        <v>10</v>
      </c>
      <c r="G2948" s="16">
        <v>2</v>
      </c>
      <c r="H2948" s="169">
        <v>0</v>
      </c>
      <c r="I2948" s="177">
        <f t="shared" si="189"/>
        <v>0</v>
      </c>
      <c r="J2948" s="42"/>
      <c r="K2948" s="141">
        <f>Tabela1[[#This Row],[Količina]]-Tabela1[[#This Row],[Cena skupaj]]</f>
        <v>2</v>
      </c>
      <c r="L2948" s="162">
        <f>IF(Tabela1[[#This Row],[Cena za enoto]]=1,Tabela1[[#This Row],[Količina]],0)</f>
        <v>0</v>
      </c>
      <c r="M2948" s="139">
        <f>Tabela1[[#This Row],[Cena za enoto]]</f>
        <v>0</v>
      </c>
      <c r="N2948" s="139">
        <f t="shared" si="184"/>
        <v>0</v>
      </c>
    </row>
    <row r="2949" spans="1:14" s="143" customFormat="1" ht="22.5">
      <c r="A2949" s="139">
        <v>2943</v>
      </c>
      <c r="B2949" s="109"/>
      <c r="C2949" s="132" t="str">
        <f>IF(H2949&lt;&gt;"",COUNTA($H$12:H2949),"")</f>
        <v/>
      </c>
      <c r="D2949" s="15" t="s">
        <v>274</v>
      </c>
      <c r="E2949" s="131" t="s">
        <v>2165</v>
      </c>
      <c r="F2949" s="83"/>
      <c r="G2949" s="16"/>
      <c r="H2949" s="159"/>
      <c r="I2949" s="177" t="str">
        <f t="shared" si="189"/>
        <v/>
      </c>
      <c r="J2949" s="42"/>
      <c r="K2949" s="141"/>
      <c r="L2949" s="162">
        <f>IF(Tabela1[[#This Row],[Cena za enoto]]=1,Tabela1[[#This Row],[Količina]],0)</f>
        <v>0</v>
      </c>
      <c r="M2949" s="139">
        <f>Tabela1[[#This Row],[Cena za enoto]]</f>
        <v>0</v>
      </c>
      <c r="N2949" s="139">
        <f t="shared" si="184"/>
        <v>0</v>
      </c>
    </row>
    <row r="2950" spans="1:14" s="143" customFormat="1">
      <c r="A2950" s="139">
        <v>2944</v>
      </c>
      <c r="B2950" s="109"/>
      <c r="C2950" s="132">
        <f>IF(H2950&lt;&gt;"",COUNTA($H$12:H2950),"")</f>
        <v>1379</v>
      </c>
      <c r="D2950" s="15"/>
      <c r="E2950" s="131" t="s">
        <v>2166</v>
      </c>
      <c r="F2950" s="83" t="s">
        <v>10</v>
      </c>
      <c r="G2950" s="16">
        <v>2</v>
      </c>
      <c r="H2950" s="169">
        <v>0</v>
      </c>
      <c r="I2950" s="177">
        <f t="shared" si="189"/>
        <v>0</v>
      </c>
      <c r="J2950" s="42"/>
      <c r="K2950" s="141">
        <f>Tabela1[[#This Row],[Količina]]-Tabela1[[#This Row],[Cena skupaj]]</f>
        <v>2</v>
      </c>
      <c r="L2950" s="162">
        <f>IF(Tabela1[[#This Row],[Cena za enoto]]=1,Tabela1[[#This Row],[Količina]],0)</f>
        <v>0</v>
      </c>
      <c r="M2950" s="139">
        <f>Tabela1[[#This Row],[Cena za enoto]]</f>
        <v>0</v>
      </c>
      <c r="N2950" s="139">
        <f t="shared" si="184"/>
        <v>0</v>
      </c>
    </row>
    <row r="2951" spans="1:14" s="143" customFormat="1">
      <c r="A2951" s="139">
        <v>2945</v>
      </c>
      <c r="B2951" s="109"/>
      <c r="C2951" s="132">
        <f>IF(H2951&lt;&gt;"",COUNTA($H$12:H2951),"")</f>
        <v>1380</v>
      </c>
      <c r="D2951" s="15"/>
      <c r="E2951" s="131" t="s">
        <v>2167</v>
      </c>
      <c r="F2951" s="83" t="s">
        <v>10</v>
      </c>
      <c r="G2951" s="16">
        <v>1</v>
      </c>
      <c r="H2951" s="169">
        <v>0</v>
      </c>
      <c r="I2951" s="177">
        <f t="shared" si="189"/>
        <v>0</v>
      </c>
      <c r="J2951" s="42"/>
      <c r="K2951" s="141">
        <f>Tabela1[[#This Row],[Količina]]-Tabela1[[#This Row],[Cena skupaj]]</f>
        <v>1</v>
      </c>
      <c r="L2951" s="162">
        <f>IF(Tabela1[[#This Row],[Cena za enoto]]=1,Tabela1[[#This Row],[Količina]],0)</f>
        <v>0</v>
      </c>
      <c r="M2951" s="139">
        <f>Tabela1[[#This Row],[Cena za enoto]]</f>
        <v>0</v>
      </c>
      <c r="N2951" s="139">
        <f t="shared" si="184"/>
        <v>0</v>
      </c>
    </row>
    <row r="2952" spans="1:14" s="143" customFormat="1">
      <c r="A2952" s="139">
        <v>2946</v>
      </c>
      <c r="B2952" s="109"/>
      <c r="C2952" s="132">
        <f>IF(H2952&lt;&gt;"",COUNTA($H$12:H2952),"")</f>
        <v>1381</v>
      </c>
      <c r="D2952" s="15"/>
      <c r="E2952" s="131" t="s">
        <v>2168</v>
      </c>
      <c r="F2952" s="83" t="s">
        <v>10</v>
      </c>
      <c r="G2952" s="16">
        <v>2</v>
      </c>
      <c r="H2952" s="169">
        <v>0</v>
      </c>
      <c r="I2952" s="177">
        <f t="shared" si="189"/>
        <v>0</v>
      </c>
      <c r="J2952" s="42"/>
      <c r="K2952" s="141">
        <f>Tabela1[[#This Row],[Količina]]-Tabela1[[#This Row],[Cena skupaj]]</f>
        <v>2</v>
      </c>
      <c r="L2952" s="162">
        <f>IF(Tabela1[[#This Row],[Cena za enoto]]=1,Tabela1[[#This Row],[Količina]],0)</f>
        <v>0</v>
      </c>
      <c r="M2952" s="139">
        <f>Tabela1[[#This Row],[Cena za enoto]]</f>
        <v>0</v>
      </c>
      <c r="N2952" s="139">
        <f t="shared" si="184"/>
        <v>0</v>
      </c>
    </row>
    <row r="2953" spans="1:14" s="143" customFormat="1">
      <c r="A2953" s="139">
        <v>2947</v>
      </c>
      <c r="B2953" s="109"/>
      <c r="C2953" s="132">
        <f>IF(H2953&lt;&gt;"",COUNTA($H$12:H2953),"")</f>
        <v>1382</v>
      </c>
      <c r="D2953" s="15"/>
      <c r="E2953" s="131" t="s">
        <v>2169</v>
      </c>
      <c r="F2953" s="83" t="s">
        <v>10</v>
      </c>
      <c r="G2953" s="16">
        <v>1</v>
      </c>
      <c r="H2953" s="169">
        <v>0</v>
      </c>
      <c r="I2953" s="177">
        <f t="shared" si="189"/>
        <v>0</v>
      </c>
      <c r="J2953" s="42"/>
      <c r="K2953" s="141">
        <f>Tabela1[[#This Row],[Količina]]-Tabela1[[#This Row],[Cena skupaj]]</f>
        <v>1</v>
      </c>
      <c r="L2953" s="162">
        <f>IF(Tabela1[[#This Row],[Cena za enoto]]=1,Tabela1[[#This Row],[Količina]],0)</f>
        <v>0</v>
      </c>
      <c r="M2953" s="139">
        <f>Tabela1[[#This Row],[Cena za enoto]]</f>
        <v>0</v>
      </c>
      <c r="N2953" s="139">
        <f t="shared" si="184"/>
        <v>0</v>
      </c>
    </row>
    <row r="2954" spans="1:14" s="143" customFormat="1">
      <c r="A2954" s="139">
        <v>2948</v>
      </c>
      <c r="B2954" s="109"/>
      <c r="C2954" s="132" t="str">
        <f>IF(H2954&lt;&gt;"",COUNTA($H$12:H2954),"")</f>
        <v/>
      </c>
      <c r="D2954" s="15"/>
      <c r="E2954" s="131" t="s">
        <v>2150</v>
      </c>
      <c r="F2954" s="83"/>
      <c r="G2954" s="16"/>
      <c r="H2954" s="159"/>
      <c r="I2954" s="177" t="str">
        <f t="shared" si="189"/>
        <v/>
      </c>
      <c r="J2954" s="42"/>
      <c r="K2954" s="141"/>
      <c r="L2954" s="162">
        <f>IF(Tabela1[[#This Row],[Cena za enoto]]=1,Tabela1[[#This Row],[Količina]],0)</f>
        <v>0</v>
      </c>
      <c r="M2954" s="139">
        <f>Tabela1[[#This Row],[Cena za enoto]]</f>
        <v>0</v>
      </c>
      <c r="N2954" s="139">
        <f t="shared" si="184"/>
        <v>0</v>
      </c>
    </row>
    <row r="2955" spans="1:14" s="143" customFormat="1">
      <c r="A2955" s="139">
        <v>2949</v>
      </c>
      <c r="B2955" s="109"/>
      <c r="C2955" s="132" t="str">
        <f>IF(H2955&lt;&gt;"",COUNTA($H$12:H2955),"")</f>
        <v/>
      </c>
      <c r="D2955" s="15"/>
      <c r="E2955" s="131" t="s">
        <v>2170</v>
      </c>
      <c r="F2955" s="83"/>
      <c r="G2955" s="16"/>
      <c r="H2955" s="159"/>
      <c r="I2955" s="177" t="str">
        <f t="shared" si="189"/>
        <v/>
      </c>
      <c r="J2955" s="42"/>
      <c r="K2955" s="141"/>
      <c r="L2955" s="162">
        <f>IF(Tabela1[[#This Row],[Cena za enoto]]=1,Tabela1[[#This Row],[Količina]],0)</f>
        <v>0</v>
      </c>
      <c r="M2955" s="139">
        <f>Tabela1[[#This Row],[Cena za enoto]]</f>
        <v>0</v>
      </c>
      <c r="N2955" s="139">
        <f t="shared" si="184"/>
        <v>0</v>
      </c>
    </row>
    <row r="2956" spans="1:14" s="143" customFormat="1">
      <c r="A2956" s="139">
        <v>2950</v>
      </c>
      <c r="B2956" s="109"/>
      <c r="C2956" s="132" t="str">
        <f>IF(H2956&lt;&gt;"",COUNTA($H$12:H2956),"")</f>
        <v/>
      </c>
      <c r="D2956" s="15"/>
      <c r="E2956" s="131" t="s">
        <v>1771</v>
      </c>
      <c r="F2956" s="83"/>
      <c r="G2956" s="16"/>
      <c r="H2956" s="159"/>
      <c r="I2956" s="177" t="str">
        <f t="shared" si="189"/>
        <v/>
      </c>
      <c r="J2956" s="42"/>
      <c r="K2956" s="141"/>
      <c r="L2956" s="162">
        <f>IF(Tabela1[[#This Row],[Cena za enoto]]=1,Tabela1[[#This Row],[Količina]],0)</f>
        <v>0</v>
      </c>
      <c r="M2956" s="139">
        <f>Tabela1[[#This Row],[Cena za enoto]]</f>
        <v>0</v>
      </c>
      <c r="N2956" s="139">
        <f t="shared" si="184"/>
        <v>0</v>
      </c>
    </row>
    <row r="2957" spans="1:14" s="143" customFormat="1" ht="33.75">
      <c r="A2957" s="139">
        <v>2951</v>
      </c>
      <c r="B2957" s="109"/>
      <c r="C2957" s="132" t="str">
        <f>IF(H2957&lt;&gt;"",COUNTA($H$12:H2957),"")</f>
        <v/>
      </c>
      <c r="D2957" s="15" t="s">
        <v>1743</v>
      </c>
      <c r="E2957" s="131" t="s">
        <v>2171</v>
      </c>
      <c r="F2957" s="83"/>
      <c r="G2957" s="16"/>
      <c r="H2957" s="159"/>
      <c r="I2957" s="177" t="str">
        <f t="shared" si="189"/>
        <v/>
      </c>
      <c r="J2957" s="42"/>
      <c r="K2957" s="141"/>
      <c r="L2957" s="162">
        <f>IF(Tabela1[[#This Row],[Cena za enoto]]=1,Tabela1[[#This Row],[Količina]],0)</f>
        <v>0</v>
      </c>
      <c r="M2957" s="139">
        <f>Tabela1[[#This Row],[Cena za enoto]]</f>
        <v>0</v>
      </c>
      <c r="N2957" s="139">
        <f t="shared" si="184"/>
        <v>0</v>
      </c>
    </row>
    <row r="2958" spans="1:14" s="143" customFormat="1">
      <c r="A2958" s="139">
        <v>2952</v>
      </c>
      <c r="B2958" s="109"/>
      <c r="C2958" s="132">
        <f>IF(H2958&lt;&gt;"",COUNTA($H$12:H2958),"")</f>
        <v>1383</v>
      </c>
      <c r="D2958" s="15"/>
      <c r="E2958" s="131" t="s">
        <v>2172</v>
      </c>
      <c r="F2958" s="83" t="s">
        <v>10</v>
      </c>
      <c r="G2958" s="16">
        <v>2</v>
      </c>
      <c r="H2958" s="169">
        <v>0</v>
      </c>
      <c r="I2958" s="177">
        <f t="shared" si="189"/>
        <v>0</v>
      </c>
      <c r="J2958" s="42"/>
      <c r="K2958" s="141">
        <f>Tabela1[[#This Row],[Količina]]-Tabela1[[#This Row],[Cena skupaj]]</f>
        <v>2</v>
      </c>
      <c r="L2958" s="162">
        <f>IF(Tabela1[[#This Row],[Cena za enoto]]=1,Tabela1[[#This Row],[Količina]],0)</f>
        <v>0</v>
      </c>
      <c r="M2958" s="139">
        <f>Tabela1[[#This Row],[Cena za enoto]]</f>
        <v>0</v>
      </c>
      <c r="N2958" s="139">
        <f t="shared" ref="N2958:N3021" si="190">L2958*M2958</f>
        <v>0</v>
      </c>
    </row>
    <row r="2959" spans="1:14" s="143" customFormat="1">
      <c r="A2959" s="139">
        <v>2953</v>
      </c>
      <c r="B2959" s="109"/>
      <c r="C2959" s="132">
        <f>IF(H2959&lt;&gt;"",COUNTA($H$12:H2959),"")</f>
        <v>1384</v>
      </c>
      <c r="D2959" s="15"/>
      <c r="E2959" s="131" t="s">
        <v>2173</v>
      </c>
      <c r="F2959" s="83" t="s">
        <v>10</v>
      </c>
      <c r="G2959" s="16">
        <v>1</v>
      </c>
      <c r="H2959" s="169">
        <v>0</v>
      </c>
      <c r="I2959" s="177">
        <f t="shared" si="189"/>
        <v>0</v>
      </c>
      <c r="J2959" s="42"/>
      <c r="K2959" s="141">
        <f>Tabela1[[#This Row],[Količina]]-Tabela1[[#This Row],[Cena skupaj]]</f>
        <v>1</v>
      </c>
      <c r="L2959" s="162">
        <f>IF(Tabela1[[#This Row],[Cena za enoto]]=1,Tabela1[[#This Row],[Količina]],0)</f>
        <v>0</v>
      </c>
      <c r="M2959" s="139">
        <f>Tabela1[[#This Row],[Cena za enoto]]</f>
        <v>0</v>
      </c>
      <c r="N2959" s="139">
        <f t="shared" si="190"/>
        <v>0</v>
      </c>
    </row>
    <row r="2960" spans="1:14" s="143" customFormat="1" ht="22.5">
      <c r="A2960" s="139">
        <v>2954</v>
      </c>
      <c r="B2960" s="109"/>
      <c r="C2960" s="132" t="str">
        <f>IF(H2960&lt;&gt;"",COUNTA($H$12:H2960),"")</f>
        <v/>
      </c>
      <c r="D2960" s="15" t="s">
        <v>1744</v>
      </c>
      <c r="E2960" s="131" t="s">
        <v>2174</v>
      </c>
      <c r="F2960" s="83"/>
      <c r="G2960" s="16"/>
      <c r="H2960" s="159"/>
      <c r="I2960" s="177" t="str">
        <f t="shared" si="189"/>
        <v/>
      </c>
      <c r="J2960" s="42"/>
      <c r="K2960" s="141"/>
      <c r="L2960" s="162">
        <f>IF(Tabela1[[#This Row],[Cena za enoto]]=1,Tabela1[[#This Row],[Količina]],0)</f>
        <v>0</v>
      </c>
      <c r="M2960" s="139">
        <f>Tabela1[[#This Row],[Cena za enoto]]</f>
        <v>0</v>
      </c>
      <c r="N2960" s="139">
        <f t="shared" si="190"/>
        <v>0</v>
      </c>
    </row>
    <row r="2961" spans="1:14" s="143" customFormat="1">
      <c r="A2961" s="139">
        <v>2955</v>
      </c>
      <c r="B2961" s="109"/>
      <c r="C2961" s="132" t="str">
        <f>IF(H2961&lt;&gt;"",COUNTA($H$12:H2961),"")</f>
        <v/>
      </c>
      <c r="D2961" s="15"/>
      <c r="E2961" s="131" t="s">
        <v>2175</v>
      </c>
      <c r="F2961" s="83"/>
      <c r="G2961" s="16"/>
      <c r="H2961" s="159"/>
      <c r="I2961" s="177" t="str">
        <f t="shared" si="189"/>
        <v/>
      </c>
      <c r="J2961" s="42"/>
      <c r="K2961" s="141"/>
      <c r="L2961" s="162">
        <f>IF(Tabela1[[#This Row],[Cena za enoto]]=1,Tabela1[[#This Row],[Količina]],0)</f>
        <v>0</v>
      </c>
      <c r="M2961" s="139">
        <f>Tabela1[[#This Row],[Cena za enoto]]</f>
        <v>0</v>
      </c>
      <c r="N2961" s="139">
        <f t="shared" si="190"/>
        <v>0</v>
      </c>
    </row>
    <row r="2962" spans="1:14" s="143" customFormat="1">
      <c r="A2962" s="139">
        <v>2956</v>
      </c>
      <c r="B2962" s="109"/>
      <c r="C2962" s="132" t="str">
        <f>IF(H2962&lt;&gt;"",COUNTA($H$12:H2962),"")</f>
        <v/>
      </c>
      <c r="D2962" s="15"/>
      <c r="E2962" s="131" t="s">
        <v>2176</v>
      </c>
      <c r="F2962" s="83"/>
      <c r="G2962" s="16"/>
      <c r="H2962" s="159"/>
      <c r="I2962" s="177" t="str">
        <f t="shared" si="189"/>
        <v/>
      </c>
      <c r="J2962" s="42"/>
      <c r="K2962" s="141"/>
      <c r="L2962" s="162">
        <f>IF(Tabela1[[#This Row],[Cena za enoto]]=1,Tabela1[[#This Row],[Količina]],0)</f>
        <v>0</v>
      </c>
      <c r="M2962" s="139">
        <f>Tabela1[[#This Row],[Cena za enoto]]</f>
        <v>0</v>
      </c>
      <c r="N2962" s="139">
        <f t="shared" si="190"/>
        <v>0</v>
      </c>
    </row>
    <row r="2963" spans="1:14" s="143" customFormat="1">
      <c r="A2963" s="139">
        <v>2957</v>
      </c>
      <c r="B2963" s="109"/>
      <c r="C2963" s="132" t="str">
        <f>IF(H2963&lt;&gt;"",COUNTA($H$12:H2963),"")</f>
        <v/>
      </c>
      <c r="D2963" s="15"/>
      <c r="E2963" s="131" t="s">
        <v>2177</v>
      </c>
      <c r="F2963" s="83"/>
      <c r="G2963" s="16"/>
      <c r="H2963" s="159"/>
      <c r="I2963" s="177" t="str">
        <f t="shared" si="189"/>
        <v/>
      </c>
      <c r="J2963" s="42"/>
      <c r="K2963" s="141"/>
      <c r="L2963" s="162">
        <f>IF(Tabela1[[#This Row],[Cena za enoto]]=1,Tabela1[[#This Row],[Količina]],0)</f>
        <v>0</v>
      </c>
      <c r="M2963" s="139">
        <f>Tabela1[[#This Row],[Cena za enoto]]</f>
        <v>0</v>
      </c>
      <c r="N2963" s="139">
        <f t="shared" si="190"/>
        <v>0</v>
      </c>
    </row>
    <row r="2964" spans="1:14" s="143" customFormat="1">
      <c r="A2964" s="139">
        <v>2958</v>
      </c>
      <c r="B2964" s="109"/>
      <c r="C2964" s="132" t="str">
        <f>IF(H2964&lt;&gt;"",COUNTA($H$12:H2964),"")</f>
        <v/>
      </c>
      <c r="D2964" s="15"/>
      <c r="E2964" s="131" t="s">
        <v>2178</v>
      </c>
      <c r="F2964" s="83"/>
      <c r="G2964" s="16"/>
      <c r="H2964" s="159"/>
      <c r="I2964" s="177" t="str">
        <f t="shared" si="189"/>
        <v/>
      </c>
      <c r="J2964" s="42"/>
      <c r="K2964" s="141"/>
      <c r="L2964" s="162">
        <f>IF(Tabela1[[#This Row],[Cena za enoto]]=1,Tabela1[[#This Row],[Količina]],0)</f>
        <v>0</v>
      </c>
      <c r="M2964" s="139">
        <f>Tabela1[[#This Row],[Cena za enoto]]</f>
        <v>0</v>
      </c>
      <c r="N2964" s="139">
        <f t="shared" si="190"/>
        <v>0</v>
      </c>
    </row>
    <row r="2965" spans="1:14" s="143" customFormat="1">
      <c r="A2965" s="139">
        <v>2959</v>
      </c>
      <c r="B2965" s="109"/>
      <c r="C2965" s="132" t="str">
        <f>IF(H2965&lt;&gt;"",COUNTA($H$12:H2965),"")</f>
        <v/>
      </c>
      <c r="D2965" s="15"/>
      <c r="E2965" s="131" t="s">
        <v>2179</v>
      </c>
      <c r="F2965" s="83"/>
      <c r="G2965" s="16"/>
      <c r="H2965" s="159"/>
      <c r="I2965" s="177" t="str">
        <f t="shared" si="189"/>
        <v/>
      </c>
      <c r="J2965" s="42"/>
      <c r="K2965" s="141"/>
      <c r="L2965" s="162">
        <f>IF(Tabela1[[#This Row],[Cena za enoto]]=1,Tabela1[[#This Row],[Količina]],0)</f>
        <v>0</v>
      </c>
      <c r="M2965" s="139">
        <f>Tabela1[[#This Row],[Cena za enoto]]</f>
        <v>0</v>
      </c>
      <c r="N2965" s="139">
        <f t="shared" si="190"/>
        <v>0</v>
      </c>
    </row>
    <row r="2966" spans="1:14" s="143" customFormat="1">
      <c r="A2966" s="139">
        <v>2960</v>
      </c>
      <c r="B2966" s="109"/>
      <c r="C2966" s="132" t="str">
        <f>IF(H2966&lt;&gt;"",COUNTA($H$12:H2966),"")</f>
        <v/>
      </c>
      <c r="D2966" s="15"/>
      <c r="E2966" s="131" t="s">
        <v>2180</v>
      </c>
      <c r="F2966" s="83"/>
      <c r="G2966" s="16"/>
      <c r="H2966" s="159"/>
      <c r="I2966" s="177" t="str">
        <f t="shared" si="189"/>
        <v/>
      </c>
      <c r="J2966" s="42"/>
      <c r="K2966" s="141"/>
      <c r="L2966" s="162">
        <f>IF(Tabela1[[#This Row],[Cena za enoto]]=1,Tabela1[[#This Row],[Količina]],0)</f>
        <v>0</v>
      </c>
      <c r="M2966" s="139">
        <f>Tabela1[[#This Row],[Cena za enoto]]</f>
        <v>0</v>
      </c>
      <c r="N2966" s="139">
        <f t="shared" si="190"/>
        <v>0</v>
      </c>
    </row>
    <row r="2967" spans="1:14" s="143" customFormat="1" ht="22.5">
      <c r="A2967" s="139">
        <v>2961</v>
      </c>
      <c r="B2967" s="109"/>
      <c r="C2967" s="132" t="str">
        <f>IF(H2967&lt;&gt;"",COUNTA($H$12:H2967),"")</f>
        <v/>
      </c>
      <c r="D2967" s="15"/>
      <c r="E2967" s="131" t="s">
        <v>2181</v>
      </c>
      <c r="F2967" s="83"/>
      <c r="G2967" s="16"/>
      <c r="H2967" s="159"/>
      <c r="I2967" s="177" t="str">
        <f t="shared" si="189"/>
        <v/>
      </c>
      <c r="J2967" s="42"/>
      <c r="K2967" s="141"/>
      <c r="L2967" s="162">
        <f>IF(Tabela1[[#This Row],[Cena za enoto]]=1,Tabela1[[#This Row],[Količina]],0)</f>
        <v>0</v>
      </c>
      <c r="M2967" s="139">
        <f>Tabela1[[#This Row],[Cena za enoto]]</f>
        <v>0</v>
      </c>
      <c r="N2967" s="139">
        <f t="shared" si="190"/>
        <v>0</v>
      </c>
    </row>
    <row r="2968" spans="1:14" s="143" customFormat="1">
      <c r="A2968" s="139">
        <v>2962</v>
      </c>
      <c r="B2968" s="109"/>
      <c r="C2968" s="132" t="str">
        <f>IF(H2968&lt;&gt;"",COUNTA($H$12:H2968),"")</f>
        <v/>
      </c>
      <c r="D2968" s="15"/>
      <c r="E2968" s="131" t="s">
        <v>2182</v>
      </c>
      <c r="F2968" s="83"/>
      <c r="G2968" s="16"/>
      <c r="H2968" s="159"/>
      <c r="I2968" s="177"/>
      <c r="J2968" s="42"/>
      <c r="K2968" s="141">
        <f>Tabela1[[#This Row],[Količina]]-Tabela1[[#This Row],[Cena skupaj]]</f>
        <v>0</v>
      </c>
      <c r="L2968" s="162">
        <f>IF(Tabela1[[#This Row],[Cena za enoto]]=1,Tabela1[[#This Row],[Količina]],0)</f>
        <v>0</v>
      </c>
      <c r="M2968" s="139">
        <f>Tabela1[[#This Row],[Cena za enoto]]</f>
        <v>0</v>
      </c>
      <c r="N2968" s="139">
        <f t="shared" si="190"/>
        <v>0</v>
      </c>
    </row>
    <row r="2969" spans="1:14" s="143" customFormat="1">
      <c r="A2969" s="139">
        <v>2963</v>
      </c>
      <c r="B2969" s="109"/>
      <c r="C2969" s="132" t="str">
        <f>IF(H2969&lt;&gt;"",COUNTA($H$12:H2969),"")</f>
        <v/>
      </c>
      <c r="D2969" s="15"/>
      <c r="E2969" s="131" t="s">
        <v>2183</v>
      </c>
      <c r="F2969" s="83"/>
      <c r="G2969" s="16"/>
      <c r="H2969" s="159"/>
      <c r="I2969" s="177" t="str">
        <f t="shared" ref="I2969:I2981" si="191">IF(ISNUMBER(G2969),ROUND(G2969*H2969,2),"")</f>
        <v/>
      </c>
      <c r="J2969" s="42"/>
      <c r="K2969" s="141"/>
      <c r="L2969" s="162">
        <f>IF(Tabela1[[#This Row],[Cena za enoto]]=1,Tabela1[[#This Row],[Količina]],0)</f>
        <v>0</v>
      </c>
      <c r="M2969" s="139">
        <f>Tabela1[[#This Row],[Cena za enoto]]</f>
        <v>0</v>
      </c>
      <c r="N2969" s="139">
        <f t="shared" si="190"/>
        <v>0</v>
      </c>
    </row>
    <row r="2970" spans="1:14" s="143" customFormat="1">
      <c r="A2970" s="139">
        <v>2964</v>
      </c>
      <c r="B2970" s="109"/>
      <c r="C2970" s="132">
        <f>IF(H2970&lt;&gt;"",COUNTA($H$12:H2970),"")</f>
        <v>1385</v>
      </c>
      <c r="D2970" s="15"/>
      <c r="E2970" s="131" t="s">
        <v>1669</v>
      </c>
      <c r="F2970" s="83" t="s">
        <v>10</v>
      </c>
      <c r="G2970" s="16">
        <v>4</v>
      </c>
      <c r="H2970" s="169">
        <v>0</v>
      </c>
      <c r="I2970" s="177">
        <f t="shared" si="191"/>
        <v>0</v>
      </c>
      <c r="J2970" s="42"/>
      <c r="K2970" s="141">
        <f>Tabela1[[#This Row],[Količina]]-Tabela1[[#This Row],[Cena skupaj]]</f>
        <v>4</v>
      </c>
      <c r="L2970" s="162">
        <f>IF(Tabela1[[#This Row],[Cena za enoto]]=1,Tabela1[[#This Row],[Količina]],0)</f>
        <v>0</v>
      </c>
      <c r="M2970" s="139">
        <f>Tabela1[[#This Row],[Cena za enoto]]</f>
        <v>0</v>
      </c>
      <c r="N2970" s="139">
        <f t="shared" si="190"/>
        <v>0</v>
      </c>
    </row>
    <row r="2971" spans="1:14" s="143" customFormat="1" ht="22.5">
      <c r="A2971" s="139">
        <v>2965</v>
      </c>
      <c r="B2971" s="109"/>
      <c r="C2971" s="132" t="str">
        <f>IF(H2971&lt;&gt;"",COUNTA($H$12:H2971),"")</f>
        <v/>
      </c>
      <c r="D2971" s="15" t="s">
        <v>1745</v>
      </c>
      <c r="E2971" s="131" t="s">
        <v>2184</v>
      </c>
      <c r="F2971" s="83"/>
      <c r="G2971" s="16"/>
      <c r="H2971" s="159"/>
      <c r="I2971" s="177" t="str">
        <f t="shared" si="191"/>
        <v/>
      </c>
      <c r="J2971" s="42"/>
      <c r="K2971" s="141"/>
      <c r="L2971" s="162">
        <f>IF(Tabela1[[#This Row],[Cena za enoto]]=1,Tabela1[[#This Row],[Količina]],0)</f>
        <v>0</v>
      </c>
      <c r="M2971" s="139">
        <f>Tabela1[[#This Row],[Cena za enoto]]</f>
        <v>0</v>
      </c>
      <c r="N2971" s="139">
        <f t="shared" si="190"/>
        <v>0</v>
      </c>
    </row>
    <row r="2972" spans="1:14" s="143" customFormat="1">
      <c r="A2972" s="139">
        <v>2966</v>
      </c>
      <c r="B2972" s="109"/>
      <c r="C2972" s="132">
        <f>IF(H2972&lt;&gt;"",COUNTA($H$12:H2972),"")</f>
        <v>1386</v>
      </c>
      <c r="D2972" s="15"/>
      <c r="E2972" s="131" t="s">
        <v>2185</v>
      </c>
      <c r="F2972" s="83" t="s">
        <v>10</v>
      </c>
      <c r="G2972" s="16">
        <v>2</v>
      </c>
      <c r="H2972" s="169">
        <v>0</v>
      </c>
      <c r="I2972" s="177">
        <f t="shared" si="191"/>
        <v>0</v>
      </c>
      <c r="J2972" s="42"/>
      <c r="K2972" s="141">
        <f>Tabela1[[#This Row],[Količina]]-Tabela1[[#This Row],[Cena skupaj]]</f>
        <v>2</v>
      </c>
      <c r="L2972" s="162">
        <f>IF(Tabela1[[#This Row],[Cena za enoto]]=1,Tabela1[[#This Row],[Količina]],0)</f>
        <v>0</v>
      </c>
      <c r="M2972" s="139">
        <f>Tabela1[[#This Row],[Cena za enoto]]</f>
        <v>0</v>
      </c>
      <c r="N2972" s="139">
        <f t="shared" si="190"/>
        <v>0</v>
      </c>
    </row>
    <row r="2973" spans="1:14" s="143" customFormat="1">
      <c r="A2973" s="139">
        <v>2967</v>
      </c>
      <c r="B2973" s="109"/>
      <c r="C2973" s="132">
        <f>IF(H2973&lt;&gt;"",COUNTA($H$12:H2973),"")</f>
        <v>1387</v>
      </c>
      <c r="D2973" s="15"/>
      <c r="E2973" s="131" t="s">
        <v>2182</v>
      </c>
      <c r="F2973" s="83" t="s">
        <v>10</v>
      </c>
      <c r="G2973" s="16">
        <v>4</v>
      </c>
      <c r="H2973" s="169">
        <v>0</v>
      </c>
      <c r="I2973" s="177">
        <f t="shared" si="191"/>
        <v>0</v>
      </c>
      <c r="J2973" s="42"/>
      <c r="K2973" s="141">
        <f>Tabela1[[#This Row],[Količina]]-Tabela1[[#This Row],[Cena skupaj]]</f>
        <v>4</v>
      </c>
      <c r="L2973" s="162">
        <f>IF(Tabela1[[#This Row],[Cena za enoto]]=1,Tabela1[[#This Row],[Količina]],0)</f>
        <v>0</v>
      </c>
      <c r="M2973" s="139">
        <f>Tabela1[[#This Row],[Cena za enoto]]</f>
        <v>0</v>
      </c>
      <c r="N2973" s="139">
        <f t="shared" si="190"/>
        <v>0</v>
      </c>
    </row>
    <row r="2974" spans="1:14" s="143" customFormat="1">
      <c r="A2974" s="139">
        <v>2968</v>
      </c>
      <c r="B2974" s="109"/>
      <c r="C2974" s="132" t="str">
        <f>IF(H2974&lt;&gt;"",COUNTA($H$12:H2974),"")</f>
        <v/>
      </c>
      <c r="D2974" s="15"/>
      <c r="E2974" s="131" t="s">
        <v>2186</v>
      </c>
      <c r="F2974" s="83"/>
      <c r="G2974" s="16"/>
      <c r="H2974" s="159"/>
      <c r="I2974" s="177" t="str">
        <f t="shared" si="191"/>
        <v/>
      </c>
      <c r="J2974" s="42"/>
      <c r="K2974" s="141"/>
      <c r="L2974" s="162">
        <f>IF(Tabela1[[#This Row],[Cena za enoto]]=1,Tabela1[[#This Row],[Količina]],0)</f>
        <v>0</v>
      </c>
      <c r="M2974" s="139">
        <f>Tabela1[[#This Row],[Cena za enoto]]</f>
        <v>0</v>
      </c>
      <c r="N2974" s="139">
        <f t="shared" si="190"/>
        <v>0</v>
      </c>
    </row>
    <row r="2975" spans="1:14" s="143" customFormat="1">
      <c r="A2975" s="139">
        <v>2969</v>
      </c>
      <c r="B2975" s="109"/>
      <c r="C2975" s="132" t="str">
        <f>IF(H2975&lt;&gt;"",COUNTA($H$12:H2975),"")</f>
        <v/>
      </c>
      <c r="D2975" s="15"/>
      <c r="E2975" s="131" t="s">
        <v>1669</v>
      </c>
      <c r="F2975" s="83"/>
      <c r="G2975" s="16"/>
      <c r="H2975" s="159"/>
      <c r="I2975" s="177" t="str">
        <f t="shared" si="191"/>
        <v/>
      </c>
      <c r="J2975" s="42"/>
      <c r="K2975" s="141"/>
      <c r="L2975" s="162">
        <f>IF(Tabela1[[#This Row],[Cena za enoto]]=1,Tabela1[[#This Row],[Količina]],0)</f>
        <v>0</v>
      </c>
      <c r="M2975" s="139">
        <f>Tabela1[[#This Row],[Cena za enoto]]</f>
        <v>0</v>
      </c>
      <c r="N2975" s="139">
        <f t="shared" si="190"/>
        <v>0</v>
      </c>
    </row>
    <row r="2976" spans="1:14" s="143" customFormat="1" ht="101.25">
      <c r="A2976" s="139">
        <v>2970</v>
      </c>
      <c r="B2976" s="109"/>
      <c r="C2976" s="132" t="str">
        <f>IF(H2976&lt;&gt;"",COUNTA($H$12:H2976),"")</f>
        <v/>
      </c>
      <c r="D2976" s="15" t="s">
        <v>1746</v>
      </c>
      <c r="E2976" s="131" t="s">
        <v>2187</v>
      </c>
      <c r="F2976" s="83"/>
      <c r="G2976" s="16"/>
      <c r="H2976" s="159"/>
      <c r="I2976" s="177" t="str">
        <f t="shared" si="191"/>
        <v/>
      </c>
      <c r="J2976" s="42"/>
      <c r="K2976" s="141"/>
      <c r="L2976" s="162">
        <f>IF(Tabela1[[#This Row],[Cena za enoto]]=1,Tabela1[[#This Row],[Količina]],0)</f>
        <v>0</v>
      </c>
      <c r="M2976" s="139">
        <f>Tabela1[[#This Row],[Cena za enoto]]</f>
        <v>0</v>
      </c>
      <c r="N2976" s="139">
        <f t="shared" si="190"/>
        <v>0</v>
      </c>
    </row>
    <row r="2977" spans="1:14" s="143" customFormat="1" ht="33.75">
      <c r="A2977" s="139">
        <v>2971</v>
      </c>
      <c r="B2977" s="109"/>
      <c r="C2977" s="132">
        <f>IF(H2977&lt;&gt;"",COUNTA($H$12:H2977),"")</f>
        <v>1388</v>
      </c>
      <c r="D2977" s="15"/>
      <c r="E2977" s="131" t="s">
        <v>2188</v>
      </c>
      <c r="F2977" s="83" t="s">
        <v>2207</v>
      </c>
      <c r="G2977" s="16">
        <v>2</v>
      </c>
      <c r="H2977" s="169">
        <v>0</v>
      </c>
      <c r="I2977" s="177">
        <f t="shared" si="191"/>
        <v>0</v>
      </c>
      <c r="J2977" s="42"/>
      <c r="K2977" s="141">
        <f>Tabela1[[#This Row],[Količina]]-Tabela1[[#This Row],[Cena skupaj]]</f>
        <v>2</v>
      </c>
      <c r="L2977" s="162">
        <f>IF(Tabela1[[#This Row],[Cena za enoto]]=1,Tabela1[[#This Row],[Količina]],0)</f>
        <v>0</v>
      </c>
      <c r="M2977" s="139">
        <f>Tabela1[[#This Row],[Cena za enoto]]</f>
        <v>0</v>
      </c>
      <c r="N2977" s="139">
        <f t="shared" si="190"/>
        <v>0</v>
      </c>
    </row>
    <row r="2978" spans="1:14" s="143" customFormat="1" ht="135">
      <c r="A2978" s="139">
        <v>2972</v>
      </c>
      <c r="B2978" s="109"/>
      <c r="C2978" s="132" t="str">
        <f>IF(H2978&lt;&gt;"",COUNTA($H$12:H2978),"")</f>
        <v/>
      </c>
      <c r="D2978" s="15" t="s">
        <v>1747</v>
      </c>
      <c r="E2978" s="131" t="s">
        <v>2189</v>
      </c>
      <c r="F2978" s="83"/>
      <c r="G2978" s="16"/>
      <c r="H2978" s="159"/>
      <c r="I2978" s="177" t="str">
        <f t="shared" si="191"/>
        <v/>
      </c>
      <c r="J2978" s="42"/>
      <c r="K2978" s="141"/>
      <c r="L2978" s="162">
        <f>IF(Tabela1[[#This Row],[Cena za enoto]]=1,Tabela1[[#This Row],[Količina]],0)</f>
        <v>0</v>
      </c>
      <c r="M2978" s="139">
        <f>Tabela1[[#This Row],[Cena za enoto]]</f>
        <v>0</v>
      </c>
      <c r="N2978" s="139">
        <f t="shared" si="190"/>
        <v>0</v>
      </c>
    </row>
    <row r="2979" spans="1:14" s="143" customFormat="1" ht="22.5">
      <c r="A2979" s="139">
        <v>2973</v>
      </c>
      <c r="B2979" s="109"/>
      <c r="C2979" s="132" t="str">
        <f>IF(H2979&lt;&gt;"",COUNTA($H$12:H2979),"")</f>
        <v/>
      </c>
      <c r="D2979" s="15"/>
      <c r="E2979" s="131" t="s">
        <v>2190</v>
      </c>
      <c r="F2979" s="83"/>
      <c r="G2979" s="16"/>
      <c r="H2979" s="159"/>
      <c r="I2979" s="177" t="str">
        <f t="shared" si="191"/>
        <v/>
      </c>
      <c r="J2979" s="42"/>
      <c r="K2979" s="141"/>
      <c r="L2979" s="162">
        <f>IF(Tabela1[[#This Row],[Cena za enoto]]=1,Tabela1[[#This Row],[Količina]],0)</f>
        <v>0</v>
      </c>
      <c r="M2979" s="139">
        <f>Tabela1[[#This Row],[Cena za enoto]]</f>
        <v>0</v>
      </c>
      <c r="N2979" s="139">
        <f t="shared" si="190"/>
        <v>0</v>
      </c>
    </row>
    <row r="2980" spans="1:14" s="143" customFormat="1" ht="78.75">
      <c r="A2980" s="139">
        <v>2974</v>
      </c>
      <c r="B2980" s="109"/>
      <c r="C2980" s="132">
        <f>IF(H2980&lt;&gt;"",COUNTA($H$12:H2980),"")</f>
        <v>1389</v>
      </c>
      <c r="D2980" s="15"/>
      <c r="E2980" s="131" t="s">
        <v>2191</v>
      </c>
      <c r="F2980" s="83" t="s">
        <v>13</v>
      </c>
      <c r="G2980" s="16">
        <v>791</v>
      </c>
      <c r="H2980" s="169">
        <v>0</v>
      </c>
      <c r="I2980" s="177">
        <f t="shared" si="191"/>
        <v>0</v>
      </c>
      <c r="J2980" s="42"/>
      <c r="K2980" s="141">
        <f>Tabela1[[#This Row],[Količina]]-Tabela1[[#This Row],[Cena skupaj]]</f>
        <v>791</v>
      </c>
      <c r="L2980" s="162">
        <f>IF(Tabela1[[#This Row],[Cena za enoto]]=1,Tabela1[[#This Row],[Količina]],0)</f>
        <v>0</v>
      </c>
      <c r="M2980" s="139">
        <f>Tabela1[[#This Row],[Cena za enoto]]</f>
        <v>0</v>
      </c>
      <c r="N2980" s="139">
        <f t="shared" si="190"/>
        <v>0</v>
      </c>
    </row>
    <row r="2981" spans="1:14" s="143" customFormat="1" ht="67.5">
      <c r="A2981" s="139">
        <v>2975</v>
      </c>
      <c r="B2981" s="109"/>
      <c r="C2981" s="132" t="str">
        <f>IF(H2981&lt;&gt;"",COUNTA($H$12:H2981),"")</f>
        <v/>
      </c>
      <c r="D2981" s="15" t="s">
        <v>1748</v>
      </c>
      <c r="E2981" s="131" t="s">
        <v>2192</v>
      </c>
      <c r="F2981" s="83"/>
      <c r="G2981" s="16"/>
      <c r="H2981" s="159"/>
      <c r="I2981" s="177" t="str">
        <f t="shared" si="191"/>
        <v/>
      </c>
      <c r="J2981" s="42"/>
      <c r="K2981" s="141"/>
      <c r="L2981" s="162">
        <f>IF(Tabela1[[#This Row],[Cena za enoto]]=1,Tabela1[[#This Row],[Količina]],0)</f>
        <v>0</v>
      </c>
      <c r="M2981" s="139">
        <f>Tabela1[[#This Row],[Cena za enoto]]</f>
        <v>0</v>
      </c>
      <c r="N2981" s="139">
        <f t="shared" si="190"/>
        <v>0</v>
      </c>
    </row>
    <row r="2982" spans="1:14" s="143" customFormat="1">
      <c r="A2982" s="139">
        <v>2976</v>
      </c>
      <c r="B2982" s="109"/>
      <c r="C2982" s="132" t="str">
        <f>IF(H2982&lt;&gt;"",COUNTA($H$12:H2982),"")</f>
        <v/>
      </c>
      <c r="D2982" s="15"/>
      <c r="E2982" s="131" t="s">
        <v>2193</v>
      </c>
      <c r="F2982" s="83"/>
      <c r="G2982" s="16"/>
      <c r="H2982" s="159"/>
      <c r="I2982" s="177"/>
      <c r="J2982" s="42"/>
      <c r="K2982" s="141">
        <f>Tabela1[[#This Row],[Količina]]-Tabela1[[#This Row],[Cena skupaj]]</f>
        <v>0</v>
      </c>
      <c r="L2982" s="162">
        <f>IF(Tabela1[[#This Row],[Cena za enoto]]=1,Tabela1[[#This Row],[Količina]],0)</f>
        <v>0</v>
      </c>
      <c r="M2982" s="139">
        <f>Tabela1[[#This Row],[Cena za enoto]]</f>
        <v>0</v>
      </c>
      <c r="N2982" s="139">
        <f t="shared" si="190"/>
        <v>0</v>
      </c>
    </row>
    <row r="2983" spans="1:14" s="143" customFormat="1">
      <c r="A2983" s="139">
        <v>2977</v>
      </c>
      <c r="B2983" s="109"/>
      <c r="C2983" s="132" t="str">
        <f>IF(H2983&lt;&gt;"",COUNTA($H$12:H2983),"")</f>
        <v/>
      </c>
      <c r="D2983" s="15"/>
      <c r="E2983" s="131" t="s">
        <v>2194</v>
      </c>
      <c r="F2983" s="83"/>
      <c r="G2983" s="16"/>
      <c r="H2983" s="159"/>
      <c r="I2983" s="177" t="str">
        <f>IF(ISNUMBER(G2983),ROUND(G2983*H2983,2),"")</f>
        <v/>
      </c>
      <c r="J2983" s="42"/>
      <c r="K2983" s="141"/>
      <c r="L2983" s="162">
        <f>IF(Tabela1[[#This Row],[Cena za enoto]]=1,Tabela1[[#This Row],[Količina]],0)</f>
        <v>0</v>
      </c>
      <c r="M2983" s="139">
        <f>Tabela1[[#This Row],[Cena za enoto]]</f>
        <v>0</v>
      </c>
      <c r="N2983" s="139">
        <f t="shared" si="190"/>
        <v>0</v>
      </c>
    </row>
    <row r="2984" spans="1:14" s="143" customFormat="1">
      <c r="A2984" s="139">
        <v>2978</v>
      </c>
      <c r="B2984" s="109"/>
      <c r="C2984" s="132">
        <f>IF(H2984&lt;&gt;"",COUNTA($H$12:H2984),"")</f>
        <v>1390</v>
      </c>
      <c r="D2984" s="15"/>
      <c r="E2984" s="131" t="s">
        <v>1669</v>
      </c>
      <c r="F2984" s="83" t="s">
        <v>6</v>
      </c>
      <c r="G2984" s="16">
        <v>37</v>
      </c>
      <c r="H2984" s="169">
        <v>0</v>
      </c>
      <c r="I2984" s="177">
        <f>IF(ISNUMBER(G2984),ROUND(G2984*H2984,2),"")</f>
        <v>0</v>
      </c>
      <c r="J2984" s="42"/>
      <c r="K2984" s="141">
        <f>Tabela1[[#This Row],[Količina]]-Tabela1[[#This Row],[Cena skupaj]]</f>
        <v>37</v>
      </c>
      <c r="L2984" s="162">
        <f>IF(Tabela1[[#This Row],[Cena za enoto]]=1,Tabela1[[#This Row],[Količina]],0)</f>
        <v>0</v>
      </c>
      <c r="M2984" s="139">
        <f>Tabela1[[#This Row],[Cena za enoto]]</f>
        <v>0</v>
      </c>
      <c r="N2984" s="139">
        <f t="shared" si="190"/>
        <v>0</v>
      </c>
    </row>
    <row r="2985" spans="1:14" s="143" customFormat="1" ht="56.25">
      <c r="A2985" s="139">
        <v>2979</v>
      </c>
      <c r="B2985" s="109"/>
      <c r="C2985" s="132" t="str">
        <f>IF(H2985&lt;&gt;"",COUNTA($H$12:H2985),"")</f>
        <v/>
      </c>
      <c r="D2985" s="15" t="s">
        <v>1815</v>
      </c>
      <c r="E2985" s="131" t="s">
        <v>2195</v>
      </c>
      <c r="F2985" s="83"/>
      <c r="G2985" s="16"/>
      <c r="H2985" s="159"/>
      <c r="I2985" s="177" t="str">
        <f>IF(ISNUMBER(G2985),ROUND(G2985*H2985,2),"")</f>
        <v/>
      </c>
      <c r="J2985" s="42"/>
      <c r="K2985" s="141"/>
      <c r="L2985" s="162">
        <f>IF(Tabela1[[#This Row],[Cena za enoto]]=1,Tabela1[[#This Row],[Količina]],0)</f>
        <v>0</v>
      </c>
      <c r="M2985" s="139">
        <f>Tabela1[[#This Row],[Cena za enoto]]</f>
        <v>0</v>
      </c>
      <c r="N2985" s="139">
        <f t="shared" si="190"/>
        <v>0</v>
      </c>
    </row>
    <row r="2986" spans="1:14" s="143" customFormat="1">
      <c r="A2986" s="139">
        <v>2980</v>
      </c>
      <c r="B2986" s="109"/>
      <c r="C2986" s="132" t="str">
        <f>IF(H2986&lt;&gt;"",COUNTA($H$12:H2986),"")</f>
        <v/>
      </c>
      <c r="D2986" s="15"/>
      <c r="E2986" s="131" t="s">
        <v>2196</v>
      </c>
      <c r="F2986" s="83"/>
      <c r="G2986" s="16"/>
      <c r="H2986" s="159"/>
      <c r="I2986" s="177"/>
      <c r="J2986" s="42"/>
      <c r="K2986" s="141">
        <f>Tabela1[[#This Row],[Količina]]-Tabela1[[#This Row],[Cena skupaj]]</f>
        <v>0</v>
      </c>
      <c r="L2986" s="162">
        <f>IF(Tabela1[[#This Row],[Cena za enoto]]=1,Tabela1[[#This Row],[Količina]],0)</f>
        <v>0</v>
      </c>
      <c r="M2986" s="139">
        <f>Tabela1[[#This Row],[Cena za enoto]]</f>
        <v>0</v>
      </c>
      <c r="N2986" s="139">
        <f t="shared" si="190"/>
        <v>0</v>
      </c>
    </row>
    <row r="2987" spans="1:14" s="143" customFormat="1">
      <c r="A2987" s="139">
        <v>2981</v>
      </c>
      <c r="B2987" s="109"/>
      <c r="C2987" s="132" t="str">
        <f>IF(H2987&lt;&gt;"",COUNTA($H$12:H2987),"")</f>
        <v/>
      </c>
      <c r="D2987" s="15"/>
      <c r="E2987" s="131" t="s">
        <v>2197</v>
      </c>
      <c r="F2987" s="83"/>
      <c r="G2987" s="16"/>
      <c r="H2987" s="159"/>
      <c r="I2987" s="177" t="str">
        <f>IF(ISNUMBER(G2987),ROUND(G2987*H2987,2),"")</f>
        <v/>
      </c>
      <c r="J2987" s="42"/>
      <c r="K2987" s="141"/>
      <c r="L2987" s="162">
        <f>IF(Tabela1[[#This Row],[Cena za enoto]]=1,Tabela1[[#This Row],[Količina]],0)</f>
        <v>0</v>
      </c>
      <c r="M2987" s="139">
        <f>Tabela1[[#This Row],[Cena za enoto]]</f>
        <v>0</v>
      </c>
      <c r="N2987" s="139">
        <f t="shared" si="190"/>
        <v>0</v>
      </c>
    </row>
    <row r="2988" spans="1:14" s="143" customFormat="1">
      <c r="A2988" s="139">
        <v>2982</v>
      </c>
      <c r="B2988" s="109"/>
      <c r="C2988" s="132">
        <f>IF(H2988&lt;&gt;"",COUNTA($H$12:H2988),"")</f>
        <v>1391</v>
      </c>
      <c r="D2988" s="15"/>
      <c r="E2988" s="131" t="s">
        <v>1669</v>
      </c>
      <c r="F2988" s="83" t="s">
        <v>6</v>
      </c>
      <c r="G2988" s="16">
        <v>69</v>
      </c>
      <c r="H2988" s="169">
        <v>0</v>
      </c>
      <c r="I2988" s="177">
        <f>IF(ISNUMBER(G2988),ROUND(G2988*H2988,2),"")</f>
        <v>0</v>
      </c>
      <c r="J2988" s="42"/>
      <c r="K2988" s="141">
        <f>Tabela1[[#This Row],[Količina]]-Tabela1[[#This Row],[Cena skupaj]]</f>
        <v>69</v>
      </c>
      <c r="L2988" s="162">
        <f>IF(Tabela1[[#This Row],[Cena za enoto]]=1,Tabela1[[#This Row],[Količina]],0)</f>
        <v>0</v>
      </c>
      <c r="M2988" s="139">
        <f>Tabela1[[#This Row],[Cena za enoto]]</f>
        <v>0</v>
      </c>
      <c r="N2988" s="139">
        <f t="shared" si="190"/>
        <v>0</v>
      </c>
    </row>
    <row r="2989" spans="1:14" s="143" customFormat="1" ht="67.5">
      <c r="A2989" s="139">
        <v>2983</v>
      </c>
      <c r="B2989" s="109"/>
      <c r="C2989" s="132" t="str">
        <f>IF(H2989&lt;&gt;"",COUNTA($H$12:H2989),"")</f>
        <v/>
      </c>
      <c r="D2989" s="15" t="s">
        <v>1816</v>
      </c>
      <c r="E2989" s="131" t="s">
        <v>2198</v>
      </c>
      <c r="F2989" s="83"/>
      <c r="G2989" s="16"/>
      <c r="H2989" s="159"/>
      <c r="I2989" s="177" t="str">
        <f>IF(ISNUMBER(G2989),ROUND(G2989*H2989,2),"")</f>
        <v/>
      </c>
      <c r="J2989" s="42"/>
      <c r="K2989" s="141"/>
      <c r="L2989" s="162">
        <f>IF(Tabela1[[#This Row],[Cena za enoto]]=1,Tabela1[[#This Row],[Količina]],0)</f>
        <v>0</v>
      </c>
      <c r="M2989" s="139">
        <f>Tabela1[[#This Row],[Cena za enoto]]</f>
        <v>0</v>
      </c>
      <c r="N2989" s="139">
        <f t="shared" si="190"/>
        <v>0</v>
      </c>
    </row>
    <row r="2990" spans="1:14" s="143" customFormat="1">
      <c r="A2990" s="139">
        <v>2984</v>
      </c>
      <c r="B2990" s="109"/>
      <c r="C2990" s="132" t="str">
        <f>IF(H2990&lt;&gt;"",COUNTA($H$12:H2990),"")</f>
        <v/>
      </c>
      <c r="D2990" s="15"/>
      <c r="E2990" s="131" t="s">
        <v>2193</v>
      </c>
      <c r="F2990" s="83"/>
      <c r="G2990" s="16"/>
      <c r="H2990" s="159"/>
      <c r="I2990" s="177"/>
      <c r="J2990" s="42"/>
      <c r="K2990" s="141">
        <f>Tabela1[[#This Row],[Količina]]-Tabela1[[#This Row],[Cena skupaj]]</f>
        <v>0</v>
      </c>
      <c r="L2990" s="162">
        <f>IF(Tabela1[[#This Row],[Cena za enoto]]=1,Tabela1[[#This Row],[Količina]],0)</f>
        <v>0</v>
      </c>
      <c r="M2990" s="139">
        <f>Tabela1[[#This Row],[Cena za enoto]]</f>
        <v>0</v>
      </c>
      <c r="N2990" s="139">
        <f t="shared" si="190"/>
        <v>0</v>
      </c>
    </row>
    <row r="2991" spans="1:14" s="143" customFormat="1">
      <c r="A2991" s="139">
        <v>2985</v>
      </c>
      <c r="B2991" s="109"/>
      <c r="C2991" s="132" t="str">
        <f>IF(H2991&lt;&gt;"",COUNTA($H$12:H2991),"")</f>
        <v/>
      </c>
      <c r="D2991" s="15"/>
      <c r="E2991" s="131" t="s">
        <v>2199</v>
      </c>
      <c r="F2991" s="83"/>
      <c r="G2991" s="16"/>
      <c r="H2991" s="159"/>
      <c r="I2991" s="177" t="str">
        <f>IF(ISNUMBER(G2991),ROUND(G2991*H2991,2),"")</f>
        <v/>
      </c>
      <c r="J2991" s="42"/>
      <c r="K2991" s="141"/>
      <c r="L2991" s="162">
        <f>IF(Tabela1[[#This Row],[Cena za enoto]]=1,Tabela1[[#This Row],[Količina]],0)</f>
        <v>0</v>
      </c>
      <c r="M2991" s="139">
        <f>Tabela1[[#This Row],[Cena za enoto]]</f>
        <v>0</v>
      </c>
      <c r="N2991" s="139">
        <f t="shared" si="190"/>
        <v>0</v>
      </c>
    </row>
    <row r="2992" spans="1:14" s="143" customFormat="1">
      <c r="A2992" s="139">
        <v>2986</v>
      </c>
      <c r="B2992" s="109"/>
      <c r="C2992" s="132">
        <f>IF(H2992&lt;&gt;"",COUNTA($H$12:H2992),"")</f>
        <v>1392</v>
      </c>
      <c r="D2992" s="15"/>
      <c r="E2992" s="131" t="s">
        <v>1669</v>
      </c>
      <c r="F2992" s="83" t="s">
        <v>6</v>
      </c>
      <c r="G2992" s="16">
        <v>7</v>
      </c>
      <c r="H2992" s="169">
        <v>0</v>
      </c>
      <c r="I2992" s="177">
        <f>IF(ISNUMBER(G2992),ROUND(G2992*H2992,2),"")</f>
        <v>0</v>
      </c>
      <c r="J2992" s="42"/>
      <c r="K2992" s="141">
        <f>Tabela1[[#This Row],[Količina]]-Tabela1[[#This Row],[Cena skupaj]]</f>
        <v>7</v>
      </c>
      <c r="L2992" s="162">
        <f>IF(Tabela1[[#This Row],[Cena za enoto]]=1,Tabela1[[#This Row],[Količina]],0)</f>
        <v>0</v>
      </c>
      <c r="M2992" s="139">
        <f>Tabela1[[#This Row],[Cena za enoto]]</f>
        <v>0</v>
      </c>
      <c r="N2992" s="139">
        <f t="shared" si="190"/>
        <v>0</v>
      </c>
    </row>
    <row r="2993" spans="1:14">
      <c r="A2993" s="139">
        <v>2987</v>
      </c>
      <c r="B2993" s="96">
        <v>1</v>
      </c>
      <c r="C2993" s="202" t="str">
        <f>IF(H2993&lt;&gt;"",COUNTA($H$12:H2993),"")</f>
        <v/>
      </c>
      <c r="D2993" s="12"/>
      <c r="E2993" s="183" t="s">
        <v>2209</v>
      </c>
      <c r="F2993" s="184"/>
      <c r="G2993" s="35"/>
      <c r="H2993" s="156"/>
      <c r="I2993" s="185">
        <f>I2994+I3268+I3531+I3780</f>
        <v>0</v>
      </c>
      <c r="J2993" s="55"/>
      <c r="K2993" s="141">
        <f>Tabela1[[#This Row],[Količina]]-Tabela1[[#This Row],[Cena skupaj]]</f>
        <v>0</v>
      </c>
      <c r="L2993" s="162">
        <f>IF(Tabela1[[#This Row],[Cena za enoto]]=1,Tabela1[[#This Row],[Količina]],0)</f>
        <v>0</v>
      </c>
      <c r="M2993" s="139">
        <f>Tabela1[[#This Row],[Cena za enoto]]</f>
        <v>0</v>
      </c>
      <c r="N2993" s="139">
        <f t="shared" si="190"/>
        <v>0</v>
      </c>
    </row>
    <row r="2994" spans="1:14" s="142" customFormat="1" ht="15">
      <c r="A2994" s="139">
        <v>2988</v>
      </c>
      <c r="B2994" s="97">
        <v>2</v>
      </c>
      <c r="C2994" s="186" t="str">
        <f>IF(H2994&lt;&gt;"",COUNTA($H$12:H2994),"")</f>
        <v/>
      </c>
      <c r="D2994" s="13"/>
      <c r="E2994" s="187" t="s">
        <v>2210</v>
      </c>
      <c r="F2994" s="188"/>
      <c r="G2994" s="36"/>
      <c r="H2994" s="157"/>
      <c r="I2994" s="189">
        <f>I2995+I3017+I3172+I3261</f>
        <v>0</v>
      </c>
      <c r="J2994" s="8"/>
      <c r="K2994" s="141">
        <f>Tabela1[[#This Row],[Količina]]-Tabela1[[#This Row],[Cena skupaj]]</f>
        <v>0</v>
      </c>
      <c r="L2994" s="162">
        <f>IF(Tabela1[[#This Row],[Cena za enoto]]=1,Tabela1[[#This Row],[Količina]],0)</f>
        <v>0</v>
      </c>
      <c r="M2994" s="139">
        <f>Tabela1[[#This Row],[Cena za enoto]]</f>
        <v>0</v>
      </c>
      <c r="N2994" s="139">
        <f t="shared" si="190"/>
        <v>0</v>
      </c>
    </row>
    <row r="2995" spans="1:14">
      <c r="A2995" s="139">
        <v>2989</v>
      </c>
      <c r="B2995" s="93">
        <v>3</v>
      </c>
      <c r="C2995" s="192" t="str">
        <f>IF(H2995&lt;&gt;"",COUNTA($H$12:H2995),"")</f>
        <v/>
      </c>
      <c r="D2995" s="14"/>
      <c r="E2995" s="193" t="s">
        <v>2211</v>
      </c>
      <c r="F2995" s="114"/>
      <c r="G2995" s="37"/>
      <c r="H2995" s="160"/>
      <c r="I2995" s="158">
        <f>SUM(I2996:I3016)</f>
        <v>0</v>
      </c>
      <c r="K2995" s="141">
        <f>Tabela1[[#This Row],[Količina]]-Tabela1[[#This Row],[Cena skupaj]]</f>
        <v>0</v>
      </c>
      <c r="L2995" s="162">
        <f>IF(Tabela1[[#This Row],[Cena za enoto]]=1,Tabela1[[#This Row],[Količina]],0)</f>
        <v>0</v>
      </c>
      <c r="M2995" s="139">
        <f>Tabela1[[#This Row],[Cena za enoto]]</f>
        <v>0</v>
      </c>
      <c r="N2995" s="139">
        <f t="shared" si="190"/>
        <v>0</v>
      </c>
    </row>
    <row r="2996" spans="1:14">
      <c r="A2996" s="139">
        <v>2990</v>
      </c>
      <c r="B2996" s="109"/>
      <c r="C2996" s="132">
        <f>IF(H2996&lt;&gt;"",COUNTA($H$12:H2996),"")</f>
        <v>1393</v>
      </c>
      <c r="D2996" s="15">
        <v>1</v>
      </c>
      <c r="E2996" s="131" t="s">
        <v>2212</v>
      </c>
      <c r="F2996" s="83" t="s">
        <v>14</v>
      </c>
      <c r="G2996" s="16">
        <v>140</v>
      </c>
      <c r="H2996" s="169">
        <v>0</v>
      </c>
      <c r="I2996" s="177">
        <f t="shared" ref="I2996:I3016" si="192">IF(ISNUMBER(G2996),ROUND(G2996*H2996,2),"")</f>
        <v>0</v>
      </c>
      <c r="K2996" s="141">
        <f>Tabela1[[#This Row],[Količina]]-Tabela1[[#This Row],[Cena skupaj]]</f>
        <v>140</v>
      </c>
      <c r="L2996" s="162">
        <f>IF(Tabela1[[#This Row],[Cena za enoto]]=1,Tabela1[[#This Row],[Količina]],0)</f>
        <v>0</v>
      </c>
      <c r="M2996" s="139">
        <f>Tabela1[[#This Row],[Cena za enoto]]</f>
        <v>0</v>
      </c>
      <c r="N2996" s="139">
        <f t="shared" si="190"/>
        <v>0</v>
      </c>
    </row>
    <row r="2997" spans="1:14">
      <c r="A2997" s="139">
        <v>2991</v>
      </c>
      <c r="B2997" s="109"/>
      <c r="C2997" s="132">
        <f>IF(H2997&lt;&gt;"",COUNTA($H$12:H2997),"")</f>
        <v>1394</v>
      </c>
      <c r="D2997" s="15">
        <v>2</v>
      </c>
      <c r="E2997" s="131" t="s">
        <v>2213</v>
      </c>
      <c r="F2997" s="83" t="s">
        <v>14</v>
      </c>
      <c r="G2997" s="16">
        <v>20</v>
      </c>
      <c r="H2997" s="169">
        <v>0</v>
      </c>
      <c r="I2997" s="177">
        <f t="shared" si="192"/>
        <v>0</v>
      </c>
      <c r="K2997" s="141">
        <f>Tabela1[[#This Row],[Količina]]-Tabela1[[#This Row],[Cena skupaj]]</f>
        <v>20</v>
      </c>
      <c r="L2997" s="162">
        <f>IF(Tabela1[[#This Row],[Cena za enoto]]=1,Tabela1[[#This Row],[Količina]],0)</f>
        <v>0</v>
      </c>
      <c r="M2997" s="139">
        <f>Tabela1[[#This Row],[Cena za enoto]]</f>
        <v>0</v>
      </c>
      <c r="N2997" s="139">
        <f t="shared" si="190"/>
        <v>0</v>
      </c>
    </row>
    <row r="2998" spans="1:14">
      <c r="A2998" s="139">
        <v>2992</v>
      </c>
      <c r="B2998" s="109"/>
      <c r="C2998" s="132">
        <f>IF(H2998&lt;&gt;"",COUNTA($H$12:H2998),"")</f>
        <v>1395</v>
      </c>
      <c r="D2998" s="15">
        <v>3</v>
      </c>
      <c r="E2998" s="131" t="s">
        <v>2214</v>
      </c>
      <c r="F2998" s="83" t="s">
        <v>14</v>
      </c>
      <c r="G2998" s="16">
        <v>690</v>
      </c>
      <c r="H2998" s="169">
        <v>0</v>
      </c>
      <c r="I2998" s="177">
        <f t="shared" si="192"/>
        <v>0</v>
      </c>
      <c r="K2998" s="141">
        <f>Tabela1[[#This Row],[Količina]]-Tabela1[[#This Row],[Cena skupaj]]</f>
        <v>690</v>
      </c>
      <c r="L2998" s="162">
        <f>IF(Tabela1[[#This Row],[Cena za enoto]]=1,Tabela1[[#This Row],[Količina]],0)</f>
        <v>0</v>
      </c>
      <c r="M2998" s="139">
        <f>Tabela1[[#This Row],[Cena za enoto]]</f>
        <v>0</v>
      </c>
      <c r="N2998" s="139">
        <f t="shared" si="190"/>
        <v>0</v>
      </c>
    </row>
    <row r="2999" spans="1:14">
      <c r="A2999" s="139">
        <v>2993</v>
      </c>
      <c r="B2999" s="109"/>
      <c r="C2999" s="132">
        <f>IF(H2999&lt;&gt;"",COUNTA($H$12:H2999),"")</f>
        <v>1396</v>
      </c>
      <c r="D2999" s="15">
        <v>4</v>
      </c>
      <c r="E2999" s="131" t="s">
        <v>2215</v>
      </c>
      <c r="F2999" s="83" t="s">
        <v>14</v>
      </c>
      <c r="G2999" s="16">
        <v>180</v>
      </c>
      <c r="H2999" s="169">
        <v>0</v>
      </c>
      <c r="I2999" s="177">
        <f t="shared" si="192"/>
        <v>0</v>
      </c>
      <c r="K2999" s="141">
        <f>Tabela1[[#This Row],[Količina]]-Tabela1[[#This Row],[Cena skupaj]]</f>
        <v>180</v>
      </c>
      <c r="L2999" s="162">
        <f>IF(Tabela1[[#This Row],[Cena za enoto]]=1,Tabela1[[#This Row],[Količina]],0)</f>
        <v>0</v>
      </c>
      <c r="M2999" s="139">
        <f>Tabela1[[#This Row],[Cena za enoto]]</f>
        <v>0</v>
      </c>
      <c r="N2999" s="139">
        <f t="shared" si="190"/>
        <v>0</v>
      </c>
    </row>
    <row r="3000" spans="1:14">
      <c r="A3000" s="139">
        <v>2994</v>
      </c>
      <c r="B3000" s="109"/>
      <c r="C3000" s="132">
        <f>IF(H3000&lt;&gt;"",COUNTA($H$12:H3000),"")</f>
        <v>1397</v>
      </c>
      <c r="D3000" s="15">
        <v>5</v>
      </c>
      <c r="E3000" s="131" t="s">
        <v>2216</v>
      </c>
      <c r="F3000" s="83" t="s">
        <v>14</v>
      </c>
      <c r="G3000" s="16">
        <v>4055</v>
      </c>
      <c r="H3000" s="169">
        <v>0</v>
      </c>
      <c r="I3000" s="177">
        <f t="shared" si="192"/>
        <v>0</v>
      </c>
      <c r="K3000" s="141">
        <f>Tabela1[[#This Row],[Količina]]-Tabela1[[#This Row],[Cena skupaj]]</f>
        <v>4055</v>
      </c>
      <c r="L3000" s="162">
        <f>IF(Tabela1[[#This Row],[Cena za enoto]]=1,Tabela1[[#This Row],[Količina]],0)</f>
        <v>0</v>
      </c>
      <c r="M3000" s="139">
        <f>Tabela1[[#This Row],[Cena za enoto]]</f>
        <v>0</v>
      </c>
      <c r="N3000" s="139">
        <f t="shared" si="190"/>
        <v>0</v>
      </c>
    </row>
    <row r="3001" spans="1:14">
      <c r="A3001" s="139">
        <v>2995</v>
      </c>
      <c r="B3001" s="109"/>
      <c r="C3001" s="132">
        <f>IF(H3001&lt;&gt;"",COUNTA($H$12:H3001),"")</f>
        <v>1398</v>
      </c>
      <c r="D3001" s="15">
        <v>6</v>
      </c>
      <c r="E3001" s="131" t="s">
        <v>2217</v>
      </c>
      <c r="F3001" s="83" t="s">
        <v>14</v>
      </c>
      <c r="G3001" s="16">
        <v>900</v>
      </c>
      <c r="H3001" s="169">
        <v>0</v>
      </c>
      <c r="I3001" s="177">
        <f t="shared" si="192"/>
        <v>0</v>
      </c>
      <c r="K3001" s="141">
        <f>Tabela1[[#This Row],[Količina]]-Tabela1[[#This Row],[Cena skupaj]]</f>
        <v>900</v>
      </c>
      <c r="L3001" s="162">
        <f>IF(Tabela1[[#This Row],[Cena za enoto]]=1,Tabela1[[#This Row],[Količina]],0)</f>
        <v>0</v>
      </c>
      <c r="M3001" s="139">
        <f>Tabela1[[#This Row],[Cena za enoto]]</f>
        <v>0</v>
      </c>
      <c r="N3001" s="139">
        <f t="shared" si="190"/>
        <v>0</v>
      </c>
    </row>
    <row r="3002" spans="1:14">
      <c r="A3002" s="139">
        <v>2996</v>
      </c>
      <c r="B3002" s="109"/>
      <c r="C3002" s="132">
        <f>IF(H3002&lt;&gt;"",COUNTA($H$12:H3002),"")</f>
        <v>1399</v>
      </c>
      <c r="D3002" s="15">
        <v>7</v>
      </c>
      <c r="E3002" s="131" t="s">
        <v>2218</v>
      </c>
      <c r="F3002" s="83" t="s">
        <v>14</v>
      </c>
      <c r="G3002" s="16">
        <v>70</v>
      </c>
      <c r="H3002" s="169">
        <v>0</v>
      </c>
      <c r="I3002" s="177">
        <f t="shared" si="192"/>
        <v>0</v>
      </c>
      <c r="K3002" s="141">
        <f>Tabela1[[#This Row],[Količina]]-Tabela1[[#This Row],[Cena skupaj]]</f>
        <v>70</v>
      </c>
      <c r="L3002" s="162">
        <f>IF(Tabela1[[#This Row],[Cena za enoto]]=1,Tabela1[[#This Row],[Količina]],0)</f>
        <v>0</v>
      </c>
      <c r="M3002" s="139">
        <f>Tabela1[[#This Row],[Cena za enoto]]</f>
        <v>0</v>
      </c>
      <c r="N3002" s="139">
        <f t="shared" si="190"/>
        <v>0</v>
      </c>
    </row>
    <row r="3003" spans="1:14">
      <c r="A3003" s="139">
        <v>2997</v>
      </c>
      <c r="B3003" s="109"/>
      <c r="C3003" s="132">
        <f>IF(H3003&lt;&gt;"",COUNTA($H$12:H3003),"")</f>
        <v>1400</v>
      </c>
      <c r="D3003" s="15">
        <v>8</v>
      </c>
      <c r="E3003" s="131" t="s">
        <v>211</v>
      </c>
      <c r="F3003" s="83" t="s">
        <v>14</v>
      </c>
      <c r="G3003" s="16">
        <v>60</v>
      </c>
      <c r="H3003" s="169">
        <v>0</v>
      </c>
      <c r="I3003" s="177">
        <f t="shared" si="192"/>
        <v>0</v>
      </c>
      <c r="K3003" s="141">
        <f>Tabela1[[#This Row],[Količina]]-Tabela1[[#This Row],[Cena skupaj]]</f>
        <v>60</v>
      </c>
      <c r="L3003" s="162">
        <f>IF(Tabela1[[#This Row],[Cena za enoto]]=1,Tabela1[[#This Row],[Količina]],0)</f>
        <v>0</v>
      </c>
      <c r="M3003" s="139">
        <f>Tabela1[[#This Row],[Cena za enoto]]</f>
        <v>0</v>
      </c>
      <c r="N3003" s="139">
        <f t="shared" si="190"/>
        <v>0</v>
      </c>
    </row>
    <row r="3004" spans="1:14">
      <c r="A3004" s="139">
        <v>2998</v>
      </c>
      <c r="B3004" s="109"/>
      <c r="C3004" s="132">
        <f>IF(H3004&lt;&gt;"",COUNTA($H$12:H3004),"")</f>
        <v>1401</v>
      </c>
      <c r="D3004" s="15">
        <v>9</v>
      </c>
      <c r="E3004" s="131" t="s">
        <v>212</v>
      </c>
      <c r="F3004" s="83" t="s">
        <v>14</v>
      </c>
      <c r="G3004" s="16">
        <v>15</v>
      </c>
      <c r="H3004" s="169">
        <v>0</v>
      </c>
      <c r="I3004" s="177">
        <f t="shared" si="192"/>
        <v>0</v>
      </c>
      <c r="K3004" s="141">
        <f>Tabela1[[#This Row],[Količina]]-Tabela1[[#This Row],[Cena skupaj]]</f>
        <v>15</v>
      </c>
      <c r="L3004" s="162">
        <f>IF(Tabela1[[#This Row],[Cena za enoto]]=1,Tabela1[[#This Row],[Količina]],0)</f>
        <v>0</v>
      </c>
      <c r="M3004" s="139">
        <f>Tabela1[[#This Row],[Cena za enoto]]</f>
        <v>0</v>
      </c>
      <c r="N3004" s="139">
        <f t="shared" si="190"/>
        <v>0</v>
      </c>
    </row>
    <row r="3005" spans="1:14">
      <c r="A3005" s="139">
        <v>2999</v>
      </c>
      <c r="B3005" s="109"/>
      <c r="C3005" s="132">
        <f>IF(H3005&lt;&gt;"",COUNTA($H$12:H3005),"")</f>
        <v>1402</v>
      </c>
      <c r="D3005" s="15">
        <v>10</v>
      </c>
      <c r="E3005" s="131" t="s">
        <v>213</v>
      </c>
      <c r="F3005" s="83" t="s">
        <v>14</v>
      </c>
      <c r="G3005" s="16">
        <v>620</v>
      </c>
      <c r="H3005" s="169">
        <v>0</v>
      </c>
      <c r="I3005" s="177">
        <f t="shared" si="192"/>
        <v>0</v>
      </c>
      <c r="K3005" s="141">
        <f>Tabela1[[#This Row],[Količina]]-Tabela1[[#This Row],[Cena skupaj]]</f>
        <v>620</v>
      </c>
      <c r="L3005" s="162">
        <f>IF(Tabela1[[#This Row],[Cena za enoto]]=1,Tabela1[[#This Row],[Količina]],0)</f>
        <v>0</v>
      </c>
      <c r="M3005" s="139">
        <f>Tabela1[[#This Row],[Cena za enoto]]</f>
        <v>0</v>
      </c>
      <c r="N3005" s="139">
        <f t="shared" si="190"/>
        <v>0</v>
      </c>
    </row>
    <row r="3006" spans="1:14">
      <c r="A3006" s="139">
        <v>3000</v>
      </c>
      <c r="B3006" s="109"/>
      <c r="C3006" s="132">
        <f>IF(H3006&lt;&gt;"",COUNTA($H$12:H3006),"")</f>
        <v>1403</v>
      </c>
      <c r="D3006" s="15">
        <v>11</v>
      </c>
      <c r="E3006" s="131" t="s">
        <v>2219</v>
      </c>
      <c r="F3006" s="83" t="s">
        <v>14</v>
      </c>
      <c r="G3006" s="16">
        <v>1690</v>
      </c>
      <c r="H3006" s="169">
        <v>0</v>
      </c>
      <c r="I3006" s="177">
        <f t="shared" si="192"/>
        <v>0</v>
      </c>
      <c r="K3006" s="141">
        <f>Tabela1[[#This Row],[Količina]]-Tabela1[[#This Row],[Cena skupaj]]</f>
        <v>1690</v>
      </c>
      <c r="L3006" s="162">
        <f>IF(Tabela1[[#This Row],[Cena za enoto]]=1,Tabela1[[#This Row],[Količina]],0)</f>
        <v>0</v>
      </c>
      <c r="M3006" s="139">
        <f>Tabela1[[#This Row],[Cena za enoto]]</f>
        <v>0</v>
      </c>
      <c r="N3006" s="139">
        <f t="shared" si="190"/>
        <v>0</v>
      </c>
    </row>
    <row r="3007" spans="1:14">
      <c r="A3007" s="139">
        <v>3001</v>
      </c>
      <c r="B3007" s="109"/>
      <c r="C3007" s="132">
        <f>IF(H3007&lt;&gt;"",COUNTA($H$12:H3007),"")</f>
        <v>1404</v>
      </c>
      <c r="D3007" s="15">
        <v>12</v>
      </c>
      <c r="E3007" s="131" t="s">
        <v>2220</v>
      </c>
      <c r="F3007" s="83" t="s">
        <v>14</v>
      </c>
      <c r="G3007" s="16">
        <v>620</v>
      </c>
      <c r="H3007" s="169">
        <v>0</v>
      </c>
      <c r="I3007" s="177">
        <f t="shared" si="192"/>
        <v>0</v>
      </c>
      <c r="K3007" s="141">
        <f>Tabela1[[#This Row],[Količina]]-Tabela1[[#This Row],[Cena skupaj]]</f>
        <v>620</v>
      </c>
      <c r="L3007" s="162">
        <f>IF(Tabela1[[#This Row],[Cena za enoto]]=1,Tabela1[[#This Row],[Količina]],0)</f>
        <v>0</v>
      </c>
      <c r="M3007" s="139">
        <f>Tabela1[[#This Row],[Cena za enoto]]</f>
        <v>0</v>
      </c>
      <c r="N3007" s="139">
        <f t="shared" si="190"/>
        <v>0</v>
      </c>
    </row>
    <row r="3008" spans="1:14">
      <c r="A3008" s="139">
        <v>3002</v>
      </c>
      <c r="B3008" s="109"/>
      <c r="C3008" s="132">
        <f>IF(H3008&lt;&gt;"",COUNTA($H$12:H3008),"")</f>
        <v>1405</v>
      </c>
      <c r="D3008" s="15">
        <v>13</v>
      </c>
      <c r="E3008" s="131" t="s">
        <v>2221</v>
      </c>
      <c r="F3008" s="83" t="s">
        <v>14</v>
      </c>
      <c r="G3008" s="16">
        <v>160</v>
      </c>
      <c r="H3008" s="169">
        <v>0</v>
      </c>
      <c r="I3008" s="177">
        <f t="shared" si="192"/>
        <v>0</v>
      </c>
      <c r="K3008" s="141">
        <f>Tabela1[[#This Row],[Količina]]-Tabela1[[#This Row],[Cena skupaj]]</f>
        <v>160</v>
      </c>
      <c r="L3008" s="162">
        <f>IF(Tabela1[[#This Row],[Cena za enoto]]=1,Tabela1[[#This Row],[Količina]],0)</f>
        <v>0</v>
      </c>
      <c r="M3008" s="139">
        <f>Tabela1[[#This Row],[Cena za enoto]]</f>
        <v>0</v>
      </c>
      <c r="N3008" s="139">
        <f t="shared" si="190"/>
        <v>0</v>
      </c>
    </row>
    <row r="3009" spans="1:14">
      <c r="A3009" s="139">
        <v>3003</v>
      </c>
      <c r="B3009" s="109"/>
      <c r="C3009" s="132">
        <f>IF(H3009&lt;&gt;"",COUNTA($H$12:H3009),"")</f>
        <v>1406</v>
      </c>
      <c r="D3009" s="15">
        <v>14</v>
      </c>
      <c r="E3009" s="131" t="s">
        <v>2222</v>
      </c>
      <c r="F3009" s="83" t="s">
        <v>14</v>
      </c>
      <c r="G3009" s="16">
        <v>30</v>
      </c>
      <c r="H3009" s="169">
        <v>0</v>
      </c>
      <c r="I3009" s="177">
        <f t="shared" si="192"/>
        <v>0</v>
      </c>
      <c r="K3009" s="141">
        <f>Tabela1[[#This Row],[Količina]]-Tabela1[[#This Row],[Cena skupaj]]</f>
        <v>30</v>
      </c>
      <c r="L3009" s="162">
        <f>IF(Tabela1[[#This Row],[Cena za enoto]]=1,Tabela1[[#This Row],[Količina]],0)</f>
        <v>0</v>
      </c>
      <c r="M3009" s="139">
        <f>Tabela1[[#This Row],[Cena za enoto]]</f>
        <v>0</v>
      </c>
      <c r="N3009" s="139">
        <f t="shared" si="190"/>
        <v>0</v>
      </c>
    </row>
    <row r="3010" spans="1:14">
      <c r="A3010" s="139">
        <v>3004</v>
      </c>
      <c r="B3010" s="109"/>
      <c r="C3010" s="132">
        <f>IF(H3010&lt;&gt;"",COUNTA($H$12:H3010),"")</f>
        <v>1407</v>
      </c>
      <c r="D3010" s="15">
        <v>15</v>
      </c>
      <c r="E3010" s="131" t="s">
        <v>2223</v>
      </c>
      <c r="F3010" s="83" t="s">
        <v>14</v>
      </c>
      <c r="G3010" s="16">
        <v>150</v>
      </c>
      <c r="H3010" s="169">
        <v>0</v>
      </c>
      <c r="I3010" s="177">
        <f t="shared" si="192"/>
        <v>0</v>
      </c>
      <c r="K3010" s="141">
        <f>Tabela1[[#This Row],[Količina]]-Tabela1[[#This Row],[Cena skupaj]]</f>
        <v>150</v>
      </c>
      <c r="L3010" s="162">
        <f>IF(Tabela1[[#This Row],[Cena za enoto]]=1,Tabela1[[#This Row],[Količina]],0)</f>
        <v>0</v>
      </c>
      <c r="M3010" s="139">
        <f>Tabela1[[#This Row],[Cena za enoto]]</f>
        <v>0</v>
      </c>
      <c r="N3010" s="139">
        <f t="shared" si="190"/>
        <v>0</v>
      </c>
    </row>
    <row r="3011" spans="1:14">
      <c r="A3011" s="139">
        <v>3005</v>
      </c>
      <c r="B3011" s="109"/>
      <c r="C3011" s="132">
        <f>IF(H3011&lt;&gt;"",COUNTA($H$12:H3011),"")</f>
        <v>1408</v>
      </c>
      <c r="D3011" s="15">
        <v>16</v>
      </c>
      <c r="E3011" s="131" t="s">
        <v>2337</v>
      </c>
      <c r="F3011" s="83" t="s">
        <v>14</v>
      </c>
      <c r="G3011" s="16">
        <v>40</v>
      </c>
      <c r="H3011" s="169">
        <v>0</v>
      </c>
      <c r="I3011" s="177">
        <f t="shared" si="192"/>
        <v>0</v>
      </c>
      <c r="K3011" s="141">
        <f>Tabela1[[#This Row],[Količina]]-Tabela1[[#This Row],[Cena skupaj]]</f>
        <v>40</v>
      </c>
      <c r="L3011" s="162">
        <f>IF(Tabela1[[#This Row],[Cena za enoto]]=1,Tabela1[[#This Row],[Količina]],0)</f>
        <v>0</v>
      </c>
      <c r="M3011" s="139">
        <f>Tabela1[[#This Row],[Cena za enoto]]</f>
        <v>0</v>
      </c>
      <c r="N3011" s="139">
        <f t="shared" si="190"/>
        <v>0</v>
      </c>
    </row>
    <row r="3012" spans="1:14">
      <c r="A3012" s="139">
        <v>3006</v>
      </c>
      <c r="B3012" s="109"/>
      <c r="C3012" s="132">
        <f>IF(H3012&lt;&gt;"",COUNTA($H$12:H3012),"")</f>
        <v>1409</v>
      </c>
      <c r="D3012" s="15">
        <v>17</v>
      </c>
      <c r="E3012" s="131" t="s">
        <v>2338</v>
      </c>
      <c r="F3012" s="83" t="s">
        <v>14</v>
      </c>
      <c r="G3012" s="16">
        <v>590</v>
      </c>
      <c r="H3012" s="169">
        <v>0</v>
      </c>
      <c r="I3012" s="177">
        <f t="shared" si="192"/>
        <v>0</v>
      </c>
      <c r="K3012" s="141">
        <f>Tabela1[[#This Row],[Količina]]-Tabela1[[#This Row],[Cena skupaj]]</f>
        <v>590</v>
      </c>
      <c r="L3012" s="162">
        <f>IF(Tabela1[[#This Row],[Cena za enoto]]=1,Tabela1[[#This Row],[Količina]],0)</f>
        <v>0</v>
      </c>
      <c r="M3012" s="139">
        <f>Tabela1[[#This Row],[Cena za enoto]]</f>
        <v>0</v>
      </c>
      <c r="N3012" s="139">
        <f t="shared" si="190"/>
        <v>0</v>
      </c>
    </row>
    <row r="3013" spans="1:14">
      <c r="A3013" s="139">
        <v>3007</v>
      </c>
      <c r="B3013" s="109"/>
      <c r="C3013" s="132">
        <f>IF(H3013&lt;&gt;"",COUNTA($H$12:H3013),"")</f>
        <v>1410</v>
      </c>
      <c r="D3013" s="15">
        <v>18</v>
      </c>
      <c r="E3013" s="131" t="s">
        <v>2339</v>
      </c>
      <c r="F3013" s="83" t="s">
        <v>14</v>
      </c>
      <c r="G3013" s="16">
        <v>510</v>
      </c>
      <c r="H3013" s="169">
        <v>0</v>
      </c>
      <c r="I3013" s="177">
        <f t="shared" si="192"/>
        <v>0</v>
      </c>
      <c r="K3013" s="141">
        <f>Tabela1[[#This Row],[Količina]]-Tabela1[[#This Row],[Cena skupaj]]</f>
        <v>510</v>
      </c>
      <c r="L3013" s="162">
        <f>IF(Tabela1[[#This Row],[Cena za enoto]]=1,Tabela1[[#This Row],[Količina]],0)</f>
        <v>0</v>
      </c>
      <c r="M3013" s="139">
        <f>Tabela1[[#This Row],[Cena za enoto]]</f>
        <v>0</v>
      </c>
      <c r="N3013" s="139">
        <f t="shared" si="190"/>
        <v>0</v>
      </c>
    </row>
    <row r="3014" spans="1:14">
      <c r="A3014" s="139">
        <v>3008</v>
      </c>
      <c r="B3014" s="109"/>
      <c r="C3014" s="132">
        <f>IF(H3014&lt;&gt;"",COUNTA($H$12:H3014),"")</f>
        <v>1411</v>
      </c>
      <c r="D3014" s="15">
        <v>19</v>
      </c>
      <c r="E3014" s="131" t="s">
        <v>2340</v>
      </c>
      <c r="F3014" s="83" t="s">
        <v>14</v>
      </c>
      <c r="G3014" s="16">
        <v>50</v>
      </c>
      <c r="H3014" s="169">
        <v>0</v>
      </c>
      <c r="I3014" s="177">
        <f t="shared" si="192"/>
        <v>0</v>
      </c>
      <c r="K3014" s="141">
        <f>Tabela1[[#This Row],[Količina]]-Tabela1[[#This Row],[Cena skupaj]]</f>
        <v>50</v>
      </c>
      <c r="L3014" s="162">
        <f>IF(Tabela1[[#This Row],[Cena za enoto]]=1,Tabela1[[#This Row],[Količina]],0)</f>
        <v>0</v>
      </c>
      <c r="M3014" s="139">
        <f>Tabela1[[#This Row],[Cena za enoto]]</f>
        <v>0</v>
      </c>
      <c r="N3014" s="139">
        <f t="shared" si="190"/>
        <v>0</v>
      </c>
    </row>
    <row r="3015" spans="1:14">
      <c r="A3015" s="139">
        <v>3009</v>
      </c>
      <c r="B3015" s="109"/>
      <c r="C3015" s="132">
        <f>IF(H3015&lt;&gt;"",COUNTA($H$12:H3015),"")</f>
        <v>1412</v>
      </c>
      <c r="D3015" s="15">
        <v>20</v>
      </c>
      <c r="E3015" s="131" t="s">
        <v>2341</v>
      </c>
      <c r="F3015" s="83" t="s">
        <v>14</v>
      </c>
      <c r="G3015" s="16">
        <v>190</v>
      </c>
      <c r="H3015" s="169">
        <v>0</v>
      </c>
      <c r="I3015" s="177">
        <f t="shared" si="192"/>
        <v>0</v>
      </c>
      <c r="K3015" s="141">
        <f>Tabela1[[#This Row],[Količina]]-Tabela1[[#This Row],[Cena skupaj]]</f>
        <v>190</v>
      </c>
      <c r="L3015" s="162">
        <f>IF(Tabela1[[#This Row],[Cena za enoto]]=1,Tabela1[[#This Row],[Količina]],0)</f>
        <v>0</v>
      </c>
      <c r="M3015" s="139">
        <f>Tabela1[[#This Row],[Cena za enoto]]</f>
        <v>0</v>
      </c>
      <c r="N3015" s="139">
        <f t="shared" si="190"/>
        <v>0</v>
      </c>
    </row>
    <row r="3016" spans="1:14">
      <c r="A3016" s="139">
        <v>3010</v>
      </c>
      <c r="B3016" s="109"/>
      <c r="C3016" s="132">
        <f>IF(H3016&lt;&gt;"",COUNTA($H$12:H3016),"")</f>
        <v>1413</v>
      </c>
      <c r="D3016" s="15">
        <v>21</v>
      </c>
      <c r="E3016" s="131" t="s">
        <v>214</v>
      </c>
      <c r="F3016" s="83" t="s">
        <v>14</v>
      </c>
      <c r="G3016" s="16">
        <v>10600</v>
      </c>
      <c r="H3016" s="169">
        <v>0</v>
      </c>
      <c r="I3016" s="177">
        <f t="shared" si="192"/>
        <v>0</v>
      </c>
      <c r="K3016" s="141">
        <f>Tabela1[[#This Row],[Količina]]-Tabela1[[#This Row],[Cena skupaj]]</f>
        <v>10600</v>
      </c>
      <c r="L3016" s="162">
        <f>IF(Tabela1[[#This Row],[Cena za enoto]]=1,Tabela1[[#This Row],[Količina]],0)</f>
        <v>0</v>
      </c>
      <c r="M3016" s="139">
        <f>Tabela1[[#This Row],[Cena za enoto]]</f>
        <v>0</v>
      </c>
      <c r="N3016" s="139">
        <f t="shared" si="190"/>
        <v>0</v>
      </c>
    </row>
    <row r="3017" spans="1:14">
      <c r="A3017" s="139">
        <v>3011</v>
      </c>
      <c r="B3017" s="93">
        <v>3</v>
      </c>
      <c r="C3017" s="192" t="str">
        <f>IF(H3017&lt;&gt;"",COUNTA($H$12:H3017),"")</f>
        <v/>
      </c>
      <c r="D3017" s="14"/>
      <c r="E3017" s="193" t="s">
        <v>2224</v>
      </c>
      <c r="F3017" s="114"/>
      <c r="G3017" s="37"/>
      <c r="H3017" s="160"/>
      <c r="I3017" s="158">
        <f>SUM(I3018:I3171)</f>
        <v>0</v>
      </c>
      <c r="K3017" s="141">
        <f>Tabela1[[#This Row],[Količina]]-Tabela1[[#This Row],[Cena skupaj]]</f>
        <v>0</v>
      </c>
      <c r="L3017" s="162">
        <f>IF(Tabela1[[#This Row],[Cena za enoto]]=1,Tabela1[[#This Row],[Količina]],0)</f>
        <v>0</v>
      </c>
      <c r="M3017" s="139">
        <f>Tabela1[[#This Row],[Cena za enoto]]</f>
        <v>0</v>
      </c>
      <c r="N3017" s="139">
        <f t="shared" si="190"/>
        <v>0</v>
      </c>
    </row>
    <row r="3018" spans="1:14" ht="22.5">
      <c r="A3018" s="139">
        <v>3012</v>
      </c>
      <c r="B3018" s="109"/>
      <c r="C3018" s="132">
        <f>IF(H3018&lt;&gt;"",COUNTA($H$12:H3018),"")</f>
        <v>1414</v>
      </c>
      <c r="D3018" s="15">
        <v>2</v>
      </c>
      <c r="E3018" s="131" t="s">
        <v>215</v>
      </c>
      <c r="F3018" s="83" t="s">
        <v>14</v>
      </c>
      <c r="G3018" s="16">
        <v>3237</v>
      </c>
      <c r="H3018" s="169">
        <v>0</v>
      </c>
      <c r="I3018" s="177">
        <f t="shared" ref="I3018:I3049" si="193">IF(ISNUMBER(G3018),ROUND(G3018*H3018,2),"")</f>
        <v>0</v>
      </c>
      <c r="K3018" s="141">
        <f>Tabela1[[#This Row],[Količina]]-Tabela1[[#This Row],[Cena skupaj]]</f>
        <v>3237</v>
      </c>
      <c r="L3018" s="162">
        <f>IF(Tabela1[[#This Row],[Cena za enoto]]=1,Tabela1[[#This Row],[Količina]],0)</f>
        <v>0</v>
      </c>
      <c r="M3018" s="139">
        <f>Tabela1[[#This Row],[Cena za enoto]]</f>
        <v>0</v>
      </c>
      <c r="N3018" s="139">
        <f t="shared" si="190"/>
        <v>0</v>
      </c>
    </row>
    <row r="3019" spans="1:14">
      <c r="A3019" s="139">
        <v>3013</v>
      </c>
      <c r="B3019" s="109"/>
      <c r="C3019" s="132">
        <f>IF(H3019&lt;&gt;"",COUNTA($H$12:H3019),"")</f>
        <v>1415</v>
      </c>
      <c r="D3019" s="15">
        <v>3</v>
      </c>
      <c r="E3019" s="131" t="s">
        <v>216</v>
      </c>
      <c r="F3019" s="83" t="s">
        <v>2208</v>
      </c>
      <c r="G3019" s="16">
        <v>500</v>
      </c>
      <c r="H3019" s="169">
        <v>0</v>
      </c>
      <c r="I3019" s="177">
        <f t="shared" si="193"/>
        <v>0</v>
      </c>
      <c r="K3019" s="141">
        <f>Tabela1[[#This Row],[Količina]]-Tabela1[[#This Row],[Cena skupaj]]</f>
        <v>500</v>
      </c>
      <c r="L3019" s="162">
        <f>IF(Tabela1[[#This Row],[Cena za enoto]]=1,Tabela1[[#This Row],[Količina]],0)</f>
        <v>0</v>
      </c>
      <c r="M3019" s="139">
        <f>Tabela1[[#This Row],[Cena za enoto]]</f>
        <v>0</v>
      </c>
      <c r="N3019" s="139">
        <f t="shared" si="190"/>
        <v>0</v>
      </c>
    </row>
    <row r="3020" spans="1:14">
      <c r="A3020" s="139">
        <v>3014</v>
      </c>
      <c r="B3020" s="109"/>
      <c r="C3020" s="132">
        <f>IF(H3020&lt;&gt;"",COUNTA($H$12:H3020),"")</f>
        <v>1416</v>
      </c>
      <c r="D3020" s="15">
        <v>4</v>
      </c>
      <c r="E3020" s="131" t="s">
        <v>217</v>
      </c>
      <c r="F3020" s="83" t="s">
        <v>10</v>
      </c>
      <c r="G3020" s="16">
        <v>37</v>
      </c>
      <c r="H3020" s="169">
        <v>0</v>
      </c>
      <c r="I3020" s="177">
        <f t="shared" si="193"/>
        <v>0</v>
      </c>
      <c r="K3020" s="141">
        <f>Tabela1[[#This Row],[Količina]]-Tabela1[[#This Row],[Cena skupaj]]</f>
        <v>37</v>
      </c>
      <c r="L3020" s="162">
        <f>IF(Tabela1[[#This Row],[Cena za enoto]]=1,Tabela1[[#This Row],[Količina]],0)</f>
        <v>0</v>
      </c>
      <c r="M3020" s="139">
        <f>Tabela1[[#This Row],[Cena za enoto]]</f>
        <v>0</v>
      </c>
      <c r="N3020" s="139">
        <f t="shared" si="190"/>
        <v>0</v>
      </c>
    </row>
    <row r="3021" spans="1:14" ht="45">
      <c r="A3021" s="139">
        <v>3015</v>
      </c>
      <c r="B3021" s="109"/>
      <c r="C3021" s="132">
        <f>IF(H3021&lt;&gt;"",COUNTA($H$12:H3021),"")</f>
        <v>1417</v>
      </c>
      <c r="D3021" s="15">
        <v>5</v>
      </c>
      <c r="E3021" s="131" t="s">
        <v>2311</v>
      </c>
      <c r="F3021" s="83" t="s">
        <v>14</v>
      </c>
      <c r="G3021" s="16">
        <v>10</v>
      </c>
      <c r="H3021" s="169">
        <v>0</v>
      </c>
      <c r="I3021" s="177">
        <f t="shared" si="193"/>
        <v>0</v>
      </c>
      <c r="K3021" s="141">
        <f>Tabela1[[#This Row],[Količina]]-Tabela1[[#This Row],[Cena skupaj]]</f>
        <v>10</v>
      </c>
      <c r="L3021" s="162">
        <f>IF(Tabela1[[#This Row],[Cena za enoto]]=1,Tabela1[[#This Row],[Količina]],0)</f>
        <v>0</v>
      </c>
      <c r="M3021" s="139">
        <f>Tabela1[[#This Row],[Cena za enoto]]</f>
        <v>0</v>
      </c>
      <c r="N3021" s="139">
        <f t="shared" si="190"/>
        <v>0</v>
      </c>
    </row>
    <row r="3022" spans="1:14" ht="33.75">
      <c r="A3022" s="139">
        <v>3016</v>
      </c>
      <c r="B3022" s="109"/>
      <c r="C3022" s="132">
        <f>IF(H3022&lt;&gt;"",COUNTA($H$12:H3022),"")</f>
        <v>1418</v>
      </c>
      <c r="D3022" s="15">
        <v>6</v>
      </c>
      <c r="E3022" s="131" t="s">
        <v>2225</v>
      </c>
      <c r="F3022" s="83" t="s">
        <v>14</v>
      </c>
      <c r="G3022" s="16">
        <v>10</v>
      </c>
      <c r="H3022" s="169">
        <v>0</v>
      </c>
      <c r="I3022" s="177">
        <f t="shared" si="193"/>
        <v>0</v>
      </c>
      <c r="K3022" s="141">
        <f>Tabela1[[#This Row],[Količina]]-Tabela1[[#This Row],[Cena skupaj]]</f>
        <v>10</v>
      </c>
      <c r="L3022" s="162">
        <f>IF(Tabela1[[#This Row],[Cena za enoto]]=1,Tabela1[[#This Row],[Količina]],0)</f>
        <v>0</v>
      </c>
      <c r="M3022" s="139">
        <f>Tabela1[[#This Row],[Cena za enoto]]</f>
        <v>0</v>
      </c>
      <c r="N3022" s="139">
        <f t="shared" ref="N3022:N3085" si="194">L3022*M3022</f>
        <v>0</v>
      </c>
    </row>
    <row r="3023" spans="1:14" ht="33.75">
      <c r="A3023" s="139">
        <v>3017</v>
      </c>
      <c r="B3023" s="109"/>
      <c r="C3023" s="132">
        <f>IF(H3023&lt;&gt;"",COUNTA($H$12:H3023),"")</f>
        <v>1419</v>
      </c>
      <c r="D3023" s="15">
        <v>7</v>
      </c>
      <c r="E3023" s="131" t="s">
        <v>2226</v>
      </c>
      <c r="F3023" s="83" t="s">
        <v>10</v>
      </c>
      <c r="G3023" s="16">
        <v>7</v>
      </c>
      <c r="H3023" s="169">
        <v>0</v>
      </c>
      <c r="I3023" s="177">
        <f t="shared" si="193"/>
        <v>0</v>
      </c>
      <c r="K3023" s="141">
        <f>Tabela1[[#This Row],[Količina]]-Tabela1[[#This Row],[Cena skupaj]]</f>
        <v>7</v>
      </c>
      <c r="L3023" s="162">
        <f>IF(Tabela1[[#This Row],[Cena za enoto]]=1,Tabela1[[#This Row],[Količina]],0)</f>
        <v>0</v>
      </c>
      <c r="M3023" s="139">
        <f>Tabela1[[#This Row],[Cena za enoto]]</f>
        <v>0</v>
      </c>
      <c r="N3023" s="139">
        <f t="shared" si="194"/>
        <v>0</v>
      </c>
    </row>
    <row r="3024" spans="1:14" ht="22.5">
      <c r="A3024" s="139">
        <v>3018</v>
      </c>
      <c r="B3024" s="109"/>
      <c r="C3024" s="132">
        <f>IF(H3024&lt;&gt;"",COUNTA($H$12:H3024),"")</f>
        <v>1420</v>
      </c>
      <c r="D3024" s="15">
        <v>8</v>
      </c>
      <c r="E3024" s="131" t="s">
        <v>218</v>
      </c>
      <c r="F3024" s="83" t="s">
        <v>10</v>
      </c>
      <c r="G3024" s="16">
        <v>8</v>
      </c>
      <c r="H3024" s="169">
        <v>0</v>
      </c>
      <c r="I3024" s="177">
        <f t="shared" si="193"/>
        <v>0</v>
      </c>
      <c r="K3024" s="141">
        <f>Tabela1[[#This Row],[Količina]]-Tabela1[[#This Row],[Cena skupaj]]</f>
        <v>8</v>
      </c>
      <c r="L3024" s="162">
        <f>IF(Tabela1[[#This Row],[Cena za enoto]]=1,Tabela1[[#This Row],[Količina]],0)</f>
        <v>0</v>
      </c>
      <c r="M3024" s="139">
        <f>Tabela1[[#This Row],[Cena za enoto]]</f>
        <v>0</v>
      </c>
      <c r="N3024" s="139">
        <f t="shared" si="194"/>
        <v>0</v>
      </c>
    </row>
    <row r="3025" spans="1:14" ht="22.5">
      <c r="A3025" s="139">
        <v>3019</v>
      </c>
      <c r="B3025" s="109"/>
      <c r="C3025" s="132">
        <f>IF(H3025&lt;&gt;"",COUNTA($H$12:H3025),"")</f>
        <v>1421</v>
      </c>
      <c r="D3025" s="15">
        <v>9</v>
      </c>
      <c r="E3025" s="131" t="s">
        <v>2227</v>
      </c>
      <c r="F3025" s="83" t="s">
        <v>14</v>
      </c>
      <c r="G3025" s="16">
        <v>10</v>
      </c>
      <c r="H3025" s="169">
        <v>0</v>
      </c>
      <c r="I3025" s="177">
        <f t="shared" si="193"/>
        <v>0</v>
      </c>
      <c r="K3025" s="141">
        <f>Tabela1[[#This Row],[Količina]]-Tabela1[[#This Row],[Cena skupaj]]</f>
        <v>10</v>
      </c>
      <c r="L3025" s="162">
        <f>IF(Tabela1[[#This Row],[Cena za enoto]]=1,Tabela1[[#This Row],[Količina]],0)</f>
        <v>0</v>
      </c>
      <c r="M3025" s="139">
        <f>Tabela1[[#This Row],[Cena za enoto]]</f>
        <v>0</v>
      </c>
      <c r="N3025" s="139">
        <f t="shared" si="194"/>
        <v>0</v>
      </c>
    </row>
    <row r="3026" spans="1:14" ht="22.5">
      <c r="A3026" s="139">
        <v>3020</v>
      </c>
      <c r="B3026" s="109"/>
      <c r="C3026" s="132">
        <f>IF(H3026&lt;&gt;"",COUNTA($H$12:H3026),"")</f>
        <v>1422</v>
      </c>
      <c r="D3026" s="15">
        <v>10</v>
      </c>
      <c r="E3026" s="131" t="s">
        <v>2228</v>
      </c>
      <c r="F3026" s="83" t="s">
        <v>14</v>
      </c>
      <c r="G3026" s="16">
        <v>10</v>
      </c>
      <c r="H3026" s="169">
        <v>0</v>
      </c>
      <c r="I3026" s="177">
        <f t="shared" si="193"/>
        <v>0</v>
      </c>
      <c r="K3026" s="141">
        <f>Tabela1[[#This Row],[Količina]]-Tabela1[[#This Row],[Cena skupaj]]</f>
        <v>10</v>
      </c>
      <c r="L3026" s="162">
        <f>IF(Tabela1[[#This Row],[Cena za enoto]]=1,Tabela1[[#This Row],[Količina]],0)</f>
        <v>0</v>
      </c>
      <c r="M3026" s="139">
        <f>Tabela1[[#This Row],[Cena za enoto]]</f>
        <v>0</v>
      </c>
      <c r="N3026" s="139">
        <f t="shared" si="194"/>
        <v>0</v>
      </c>
    </row>
    <row r="3027" spans="1:14">
      <c r="A3027" s="139">
        <v>3021</v>
      </c>
      <c r="B3027" s="109"/>
      <c r="C3027" s="132">
        <f>IF(H3027&lt;&gt;"",COUNTA($H$12:H3027),"")</f>
        <v>1423</v>
      </c>
      <c r="D3027" s="15">
        <v>11</v>
      </c>
      <c r="E3027" s="131" t="s">
        <v>2229</v>
      </c>
      <c r="F3027" s="83" t="s">
        <v>10</v>
      </c>
      <c r="G3027" s="16">
        <v>5</v>
      </c>
      <c r="H3027" s="169">
        <v>0</v>
      </c>
      <c r="I3027" s="177">
        <f t="shared" si="193"/>
        <v>0</v>
      </c>
      <c r="K3027" s="141">
        <f>Tabela1[[#This Row],[Količina]]-Tabela1[[#This Row],[Cena skupaj]]</f>
        <v>5</v>
      </c>
      <c r="L3027" s="162">
        <f>IF(Tabela1[[#This Row],[Cena za enoto]]=1,Tabela1[[#This Row],[Količina]],0)</f>
        <v>0</v>
      </c>
      <c r="M3027" s="139">
        <f>Tabela1[[#This Row],[Cena za enoto]]</f>
        <v>0</v>
      </c>
      <c r="N3027" s="139">
        <f t="shared" si="194"/>
        <v>0</v>
      </c>
    </row>
    <row r="3028" spans="1:14" ht="22.5">
      <c r="A3028" s="139">
        <v>3022</v>
      </c>
      <c r="B3028" s="109"/>
      <c r="C3028" s="132">
        <f>IF(H3028&lt;&gt;"",COUNTA($H$12:H3028),"")</f>
        <v>1424</v>
      </c>
      <c r="D3028" s="15">
        <v>12</v>
      </c>
      <c r="E3028" s="131" t="s">
        <v>219</v>
      </c>
      <c r="F3028" s="83" t="s">
        <v>14</v>
      </c>
      <c r="G3028" s="16">
        <v>50</v>
      </c>
      <c r="H3028" s="169">
        <v>0</v>
      </c>
      <c r="I3028" s="177">
        <f t="shared" si="193"/>
        <v>0</v>
      </c>
      <c r="K3028" s="141">
        <f>Tabela1[[#This Row],[Količina]]-Tabela1[[#This Row],[Cena skupaj]]</f>
        <v>50</v>
      </c>
      <c r="L3028" s="162">
        <f>IF(Tabela1[[#This Row],[Cena za enoto]]=1,Tabela1[[#This Row],[Količina]],0)</f>
        <v>0</v>
      </c>
      <c r="M3028" s="139">
        <f>Tabela1[[#This Row],[Cena za enoto]]</f>
        <v>0</v>
      </c>
      <c r="N3028" s="139">
        <f t="shared" si="194"/>
        <v>0</v>
      </c>
    </row>
    <row r="3029" spans="1:14">
      <c r="A3029" s="139">
        <v>3023</v>
      </c>
      <c r="B3029" s="109"/>
      <c r="C3029" s="132">
        <f>IF(H3029&lt;&gt;"",COUNTA($H$12:H3029),"")</f>
        <v>1425</v>
      </c>
      <c r="D3029" s="15">
        <v>13</v>
      </c>
      <c r="E3029" s="131" t="s">
        <v>220</v>
      </c>
      <c r="F3029" s="83" t="s">
        <v>10</v>
      </c>
      <c r="G3029" s="16">
        <v>20</v>
      </c>
      <c r="H3029" s="169">
        <v>0</v>
      </c>
      <c r="I3029" s="177">
        <f t="shared" si="193"/>
        <v>0</v>
      </c>
      <c r="K3029" s="141">
        <f>Tabela1[[#This Row],[Količina]]-Tabela1[[#This Row],[Cena skupaj]]</f>
        <v>20</v>
      </c>
      <c r="L3029" s="162">
        <f>IF(Tabela1[[#This Row],[Cena za enoto]]=1,Tabela1[[#This Row],[Količina]],0)</f>
        <v>0</v>
      </c>
      <c r="M3029" s="139">
        <f>Tabela1[[#This Row],[Cena za enoto]]</f>
        <v>0</v>
      </c>
      <c r="N3029" s="139">
        <f t="shared" si="194"/>
        <v>0</v>
      </c>
    </row>
    <row r="3030" spans="1:14" ht="33.75">
      <c r="A3030" s="139">
        <v>3024</v>
      </c>
      <c r="B3030" s="109"/>
      <c r="C3030" s="132">
        <f>IF(H3030&lt;&gt;"",COUNTA($H$12:H3030),"")</f>
        <v>1426</v>
      </c>
      <c r="D3030" s="15">
        <v>14</v>
      </c>
      <c r="E3030" s="131" t="s">
        <v>222</v>
      </c>
      <c r="F3030" s="83" t="s">
        <v>14</v>
      </c>
      <c r="G3030" s="16">
        <v>30</v>
      </c>
      <c r="H3030" s="169">
        <v>0</v>
      </c>
      <c r="I3030" s="177">
        <f t="shared" si="193"/>
        <v>0</v>
      </c>
      <c r="K3030" s="141">
        <f>Tabela1[[#This Row],[Količina]]-Tabela1[[#This Row],[Cena skupaj]]</f>
        <v>30</v>
      </c>
      <c r="L3030" s="162">
        <f>IF(Tabela1[[#This Row],[Cena za enoto]]=1,Tabela1[[#This Row],[Količina]],0)</f>
        <v>0</v>
      </c>
      <c r="M3030" s="139">
        <f>Tabela1[[#This Row],[Cena za enoto]]</f>
        <v>0</v>
      </c>
      <c r="N3030" s="139">
        <f t="shared" si="194"/>
        <v>0</v>
      </c>
    </row>
    <row r="3031" spans="1:14" ht="22.5">
      <c r="A3031" s="139">
        <v>3025</v>
      </c>
      <c r="B3031" s="109"/>
      <c r="C3031" s="132">
        <f>IF(H3031&lt;&gt;"",COUNTA($H$12:H3031),"")</f>
        <v>1427</v>
      </c>
      <c r="D3031" s="15">
        <v>15</v>
      </c>
      <c r="E3031" s="131" t="s">
        <v>221</v>
      </c>
      <c r="F3031" s="83" t="s">
        <v>14</v>
      </c>
      <c r="G3031" s="16">
        <v>20</v>
      </c>
      <c r="H3031" s="169">
        <v>0</v>
      </c>
      <c r="I3031" s="177">
        <f t="shared" si="193"/>
        <v>0</v>
      </c>
      <c r="K3031" s="141">
        <f>Tabela1[[#This Row],[Količina]]-Tabela1[[#This Row],[Cena skupaj]]</f>
        <v>20</v>
      </c>
      <c r="L3031" s="162">
        <f>IF(Tabela1[[#This Row],[Cena za enoto]]=1,Tabela1[[#This Row],[Količina]],0)</f>
        <v>0</v>
      </c>
      <c r="M3031" s="139">
        <f>Tabela1[[#This Row],[Cena za enoto]]</f>
        <v>0</v>
      </c>
      <c r="N3031" s="139">
        <f t="shared" si="194"/>
        <v>0</v>
      </c>
    </row>
    <row r="3032" spans="1:14" ht="22.5">
      <c r="A3032" s="139">
        <v>3026</v>
      </c>
      <c r="B3032" s="109"/>
      <c r="C3032" s="132">
        <f>IF(H3032&lt;&gt;"",COUNTA($H$12:H3032),"")</f>
        <v>1428</v>
      </c>
      <c r="D3032" s="15">
        <v>16</v>
      </c>
      <c r="E3032" s="131" t="s">
        <v>2230</v>
      </c>
      <c r="F3032" s="83" t="s">
        <v>14</v>
      </c>
      <c r="G3032" s="16">
        <v>350</v>
      </c>
      <c r="H3032" s="169">
        <v>0</v>
      </c>
      <c r="I3032" s="177">
        <f t="shared" si="193"/>
        <v>0</v>
      </c>
      <c r="K3032" s="141">
        <f>Tabela1[[#This Row],[Količina]]-Tabela1[[#This Row],[Cena skupaj]]</f>
        <v>350</v>
      </c>
      <c r="L3032" s="162">
        <f>IF(Tabela1[[#This Row],[Cena za enoto]]=1,Tabela1[[#This Row],[Količina]],0)</f>
        <v>0</v>
      </c>
      <c r="M3032" s="139">
        <f>Tabela1[[#This Row],[Cena za enoto]]</f>
        <v>0</v>
      </c>
      <c r="N3032" s="139">
        <f t="shared" si="194"/>
        <v>0</v>
      </c>
    </row>
    <row r="3033" spans="1:14" ht="22.5">
      <c r="A3033" s="139">
        <v>3027</v>
      </c>
      <c r="B3033" s="109"/>
      <c r="C3033" s="132">
        <f>IF(H3033&lt;&gt;"",COUNTA($H$12:H3033),"")</f>
        <v>1429</v>
      </c>
      <c r="D3033" s="15">
        <v>17</v>
      </c>
      <c r="E3033" s="131" t="s">
        <v>224</v>
      </c>
      <c r="F3033" s="83" t="s">
        <v>14</v>
      </c>
      <c r="G3033" s="16">
        <v>20</v>
      </c>
      <c r="H3033" s="169">
        <v>0</v>
      </c>
      <c r="I3033" s="177">
        <f t="shared" si="193"/>
        <v>0</v>
      </c>
      <c r="K3033" s="141">
        <f>Tabela1[[#This Row],[Količina]]-Tabela1[[#This Row],[Cena skupaj]]</f>
        <v>20</v>
      </c>
      <c r="L3033" s="162">
        <f>IF(Tabela1[[#This Row],[Cena za enoto]]=1,Tabela1[[#This Row],[Količina]],0)</f>
        <v>0</v>
      </c>
      <c r="M3033" s="139">
        <f>Tabela1[[#This Row],[Cena za enoto]]</f>
        <v>0</v>
      </c>
      <c r="N3033" s="139">
        <f t="shared" si="194"/>
        <v>0</v>
      </c>
    </row>
    <row r="3034" spans="1:14" ht="22.5">
      <c r="A3034" s="139">
        <v>3028</v>
      </c>
      <c r="B3034" s="109"/>
      <c r="C3034" s="132">
        <f>IF(H3034&lt;&gt;"",COUNTA($H$12:H3034),"")</f>
        <v>1430</v>
      </c>
      <c r="D3034" s="15">
        <v>18</v>
      </c>
      <c r="E3034" s="131" t="s">
        <v>2231</v>
      </c>
      <c r="F3034" s="83" t="s">
        <v>14</v>
      </c>
      <c r="G3034" s="16">
        <v>100</v>
      </c>
      <c r="H3034" s="169">
        <v>0</v>
      </c>
      <c r="I3034" s="177">
        <f t="shared" si="193"/>
        <v>0</v>
      </c>
      <c r="K3034" s="141">
        <f>Tabela1[[#This Row],[Količina]]-Tabela1[[#This Row],[Cena skupaj]]</f>
        <v>100</v>
      </c>
      <c r="L3034" s="162">
        <f>IF(Tabela1[[#This Row],[Cena za enoto]]=1,Tabela1[[#This Row],[Količina]],0)</f>
        <v>0</v>
      </c>
      <c r="M3034" s="139">
        <f>Tabela1[[#This Row],[Cena za enoto]]</f>
        <v>0</v>
      </c>
      <c r="N3034" s="139">
        <f t="shared" si="194"/>
        <v>0</v>
      </c>
    </row>
    <row r="3035" spans="1:14" ht="22.5">
      <c r="A3035" s="139">
        <v>3029</v>
      </c>
      <c r="B3035" s="109"/>
      <c r="C3035" s="132">
        <f>IF(H3035&lt;&gt;"",COUNTA($H$12:H3035),"")</f>
        <v>1431</v>
      </c>
      <c r="D3035" s="15">
        <v>19</v>
      </c>
      <c r="E3035" s="131" t="s">
        <v>2312</v>
      </c>
      <c r="F3035" s="83" t="s">
        <v>14</v>
      </c>
      <c r="G3035" s="16">
        <v>30</v>
      </c>
      <c r="H3035" s="169">
        <v>0</v>
      </c>
      <c r="I3035" s="177">
        <f t="shared" si="193"/>
        <v>0</v>
      </c>
      <c r="K3035" s="141">
        <f>Tabela1[[#This Row],[Količina]]-Tabela1[[#This Row],[Cena skupaj]]</f>
        <v>30</v>
      </c>
      <c r="L3035" s="162">
        <f>IF(Tabela1[[#This Row],[Cena za enoto]]=1,Tabela1[[#This Row],[Količina]],0)</f>
        <v>0</v>
      </c>
      <c r="M3035" s="139">
        <f>Tabela1[[#This Row],[Cena za enoto]]</f>
        <v>0</v>
      </c>
      <c r="N3035" s="139">
        <f t="shared" si="194"/>
        <v>0</v>
      </c>
    </row>
    <row r="3036" spans="1:14" ht="22.5">
      <c r="A3036" s="139">
        <v>3030</v>
      </c>
      <c r="B3036" s="109"/>
      <c r="C3036" s="132">
        <f>IF(H3036&lt;&gt;"",COUNTA($H$12:H3036),"")</f>
        <v>1432</v>
      </c>
      <c r="D3036" s="15">
        <v>20</v>
      </c>
      <c r="E3036" s="131" t="s">
        <v>2313</v>
      </c>
      <c r="F3036" s="83" t="s">
        <v>14</v>
      </c>
      <c r="G3036" s="16">
        <v>10</v>
      </c>
      <c r="H3036" s="169">
        <v>0</v>
      </c>
      <c r="I3036" s="177">
        <f t="shared" si="193"/>
        <v>0</v>
      </c>
      <c r="K3036" s="141">
        <f>Tabela1[[#This Row],[Količina]]-Tabela1[[#This Row],[Cena skupaj]]</f>
        <v>10</v>
      </c>
      <c r="L3036" s="162">
        <f>IF(Tabela1[[#This Row],[Cena za enoto]]=1,Tabela1[[#This Row],[Količina]],0)</f>
        <v>0</v>
      </c>
      <c r="M3036" s="139">
        <f>Tabela1[[#This Row],[Cena za enoto]]</f>
        <v>0</v>
      </c>
      <c r="N3036" s="139">
        <f t="shared" si="194"/>
        <v>0</v>
      </c>
    </row>
    <row r="3037" spans="1:14" ht="33.75">
      <c r="A3037" s="139">
        <v>3031</v>
      </c>
      <c r="B3037" s="109"/>
      <c r="C3037" s="132">
        <f>IF(H3037&lt;&gt;"",COUNTA($H$12:H3037),"")</f>
        <v>1433</v>
      </c>
      <c r="D3037" s="15">
        <v>21</v>
      </c>
      <c r="E3037" s="131" t="s">
        <v>223</v>
      </c>
      <c r="F3037" s="83" t="s">
        <v>14</v>
      </c>
      <c r="G3037" s="16">
        <v>20</v>
      </c>
      <c r="H3037" s="169">
        <v>0</v>
      </c>
      <c r="I3037" s="177">
        <f t="shared" si="193"/>
        <v>0</v>
      </c>
      <c r="K3037" s="141">
        <f>Tabela1[[#This Row],[Količina]]-Tabela1[[#This Row],[Cena skupaj]]</f>
        <v>20</v>
      </c>
      <c r="L3037" s="162">
        <f>IF(Tabela1[[#This Row],[Cena za enoto]]=1,Tabela1[[#This Row],[Količina]],0)</f>
        <v>0</v>
      </c>
      <c r="M3037" s="139">
        <f>Tabela1[[#This Row],[Cena za enoto]]</f>
        <v>0</v>
      </c>
      <c r="N3037" s="139">
        <f t="shared" si="194"/>
        <v>0</v>
      </c>
    </row>
    <row r="3038" spans="1:14" ht="22.5">
      <c r="A3038" s="139">
        <v>3032</v>
      </c>
      <c r="B3038" s="109"/>
      <c r="C3038" s="132">
        <f>IF(H3038&lt;&gt;"",COUNTA($H$12:H3038),"")</f>
        <v>1434</v>
      </c>
      <c r="D3038" s="15">
        <v>22</v>
      </c>
      <c r="E3038" s="131" t="s">
        <v>2314</v>
      </c>
      <c r="F3038" s="83" t="s">
        <v>14</v>
      </c>
      <c r="G3038" s="16">
        <v>90</v>
      </c>
      <c r="H3038" s="169">
        <v>0</v>
      </c>
      <c r="I3038" s="177">
        <f t="shared" si="193"/>
        <v>0</v>
      </c>
      <c r="K3038" s="141">
        <f>Tabela1[[#This Row],[Količina]]-Tabela1[[#This Row],[Cena skupaj]]</f>
        <v>90</v>
      </c>
      <c r="L3038" s="162">
        <f>IF(Tabela1[[#This Row],[Cena za enoto]]=1,Tabela1[[#This Row],[Količina]],0)</f>
        <v>0</v>
      </c>
      <c r="M3038" s="139">
        <f>Tabela1[[#This Row],[Cena za enoto]]</f>
        <v>0</v>
      </c>
      <c r="N3038" s="139">
        <f t="shared" si="194"/>
        <v>0</v>
      </c>
    </row>
    <row r="3039" spans="1:14" ht="33.75">
      <c r="A3039" s="139">
        <v>3033</v>
      </c>
      <c r="B3039" s="109"/>
      <c r="C3039" s="132">
        <f>IF(H3039&lt;&gt;"",COUNTA($H$12:H3039),"")</f>
        <v>1435</v>
      </c>
      <c r="D3039" s="15">
        <v>23</v>
      </c>
      <c r="E3039" s="131" t="s">
        <v>2315</v>
      </c>
      <c r="F3039" s="83" t="s">
        <v>10</v>
      </c>
      <c r="G3039" s="16">
        <v>10</v>
      </c>
      <c r="H3039" s="169">
        <v>0</v>
      </c>
      <c r="I3039" s="177">
        <f t="shared" si="193"/>
        <v>0</v>
      </c>
      <c r="K3039" s="141">
        <f>Tabela1[[#This Row],[Količina]]-Tabela1[[#This Row],[Cena skupaj]]</f>
        <v>10</v>
      </c>
      <c r="L3039" s="162">
        <f>IF(Tabela1[[#This Row],[Cena za enoto]]=1,Tabela1[[#This Row],[Količina]],0)</f>
        <v>0</v>
      </c>
      <c r="M3039" s="139">
        <f>Tabela1[[#This Row],[Cena za enoto]]</f>
        <v>0</v>
      </c>
      <c r="N3039" s="139">
        <f t="shared" si="194"/>
        <v>0</v>
      </c>
    </row>
    <row r="3040" spans="1:14" ht="22.5">
      <c r="A3040" s="139">
        <v>3034</v>
      </c>
      <c r="B3040" s="109"/>
      <c r="C3040" s="132">
        <f>IF(H3040&lt;&gt;"",COUNTA($H$12:H3040),"")</f>
        <v>1436</v>
      </c>
      <c r="D3040" s="15">
        <v>24</v>
      </c>
      <c r="E3040" s="131" t="s">
        <v>2316</v>
      </c>
      <c r="F3040" s="83" t="s">
        <v>14</v>
      </c>
      <c r="G3040" s="16">
        <v>20</v>
      </c>
      <c r="H3040" s="169">
        <v>0</v>
      </c>
      <c r="I3040" s="177">
        <f t="shared" si="193"/>
        <v>0</v>
      </c>
      <c r="K3040" s="141">
        <f>Tabela1[[#This Row],[Količina]]-Tabela1[[#This Row],[Cena skupaj]]</f>
        <v>20</v>
      </c>
      <c r="L3040" s="162">
        <f>IF(Tabela1[[#This Row],[Cena za enoto]]=1,Tabela1[[#This Row],[Količina]],0)</f>
        <v>0</v>
      </c>
      <c r="M3040" s="139">
        <f>Tabela1[[#This Row],[Cena za enoto]]</f>
        <v>0</v>
      </c>
      <c r="N3040" s="139">
        <f t="shared" si="194"/>
        <v>0</v>
      </c>
    </row>
    <row r="3041" spans="1:14" ht="22.5">
      <c r="A3041" s="139">
        <v>3035</v>
      </c>
      <c r="B3041" s="109"/>
      <c r="C3041" s="132">
        <f>IF(H3041&lt;&gt;"",COUNTA($H$12:H3041),"")</f>
        <v>1437</v>
      </c>
      <c r="D3041" s="15">
        <v>25</v>
      </c>
      <c r="E3041" s="131" t="s">
        <v>277</v>
      </c>
      <c r="F3041" s="83" t="s">
        <v>14</v>
      </c>
      <c r="G3041" s="16">
        <v>20</v>
      </c>
      <c r="H3041" s="169">
        <v>0</v>
      </c>
      <c r="I3041" s="177">
        <f t="shared" si="193"/>
        <v>0</v>
      </c>
      <c r="K3041" s="141">
        <f>Tabela1[[#This Row],[Količina]]-Tabela1[[#This Row],[Cena skupaj]]</f>
        <v>20</v>
      </c>
      <c r="L3041" s="162">
        <f>IF(Tabela1[[#This Row],[Cena za enoto]]=1,Tabela1[[#This Row],[Količina]],0)</f>
        <v>0</v>
      </c>
      <c r="M3041" s="139">
        <f>Tabela1[[#This Row],[Cena za enoto]]</f>
        <v>0</v>
      </c>
      <c r="N3041" s="139">
        <f t="shared" si="194"/>
        <v>0</v>
      </c>
    </row>
    <row r="3042" spans="1:14" ht="33.75">
      <c r="A3042" s="139">
        <v>3036</v>
      </c>
      <c r="B3042" s="109"/>
      <c r="C3042" s="132">
        <f>IF(H3042&lt;&gt;"",COUNTA($H$12:H3042),"")</f>
        <v>1438</v>
      </c>
      <c r="D3042" s="15">
        <v>26</v>
      </c>
      <c r="E3042" s="131" t="s">
        <v>278</v>
      </c>
      <c r="F3042" s="83" t="s">
        <v>14</v>
      </c>
      <c r="G3042" s="16">
        <v>10</v>
      </c>
      <c r="H3042" s="169">
        <v>0</v>
      </c>
      <c r="I3042" s="177">
        <f t="shared" si="193"/>
        <v>0</v>
      </c>
      <c r="K3042" s="141">
        <f>Tabela1[[#This Row],[Količina]]-Tabela1[[#This Row],[Cena skupaj]]</f>
        <v>10</v>
      </c>
      <c r="L3042" s="162">
        <f>IF(Tabela1[[#This Row],[Cena za enoto]]=1,Tabela1[[#This Row],[Količina]],0)</f>
        <v>0</v>
      </c>
      <c r="M3042" s="139">
        <f>Tabela1[[#This Row],[Cena za enoto]]</f>
        <v>0</v>
      </c>
      <c r="N3042" s="139">
        <f t="shared" si="194"/>
        <v>0</v>
      </c>
    </row>
    <row r="3043" spans="1:14" ht="33.75">
      <c r="A3043" s="139">
        <v>3037</v>
      </c>
      <c r="B3043" s="109"/>
      <c r="C3043" s="132">
        <f>IF(H3043&lt;&gt;"",COUNTA($H$12:H3043),"")</f>
        <v>1439</v>
      </c>
      <c r="D3043" s="15">
        <v>27</v>
      </c>
      <c r="E3043" s="131" t="s">
        <v>2317</v>
      </c>
      <c r="F3043" s="83" t="s">
        <v>14</v>
      </c>
      <c r="G3043" s="16">
        <v>10</v>
      </c>
      <c r="H3043" s="169">
        <v>0</v>
      </c>
      <c r="I3043" s="177">
        <f t="shared" si="193"/>
        <v>0</v>
      </c>
      <c r="K3043" s="141">
        <f>Tabela1[[#This Row],[Količina]]-Tabela1[[#This Row],[Cena skupaj]]</f>
        <v>10</v>
      </c>
      <c r="L3043" s="162">
        <f>IF(Tabela1[[#This Row],[Cena za enoto]]=1,Tabela1[[#This Row],[Količina]],0)</f>
        <v>0</v>
      </c>
      <c r="M3043" s="139">
        <f>Tabela1[[#This Row],[Cena za enoto]]</f>
        <v>0</v>
      </c>
      <c r="N3043" s="139">
        <f t="shared" si="194"/>
        <v>0</v>
      </c>
    </row>
    <row r="3044" spans="1:14" ht="22.5">
      <c r="A3044" s="139">
        <v>3038</v>
      </c>
      <c r="B3044" s="109"/>
      <c r="C3044" s="132">
        <f>IF(H3044&lt;&gt;"",COUNTA($H$12:H3044),"")</f>
        <v>1440</v>
      </c>
      <c r="D3044" s="15">
        <v>28</v>
      </c>
      <c r="E3044" s="131" t="s">
        <v>2318</v>
      </c>
      <c r="F3044" s="83" t="s">
        <v>14</v>
      </c>
      <c r="G3044" s="16">
        <v>8</v>
      </c>
      <c r="H3044" s="169">
        <v>0</v>
      </c>
      <c r="I3044" s="177">
        <f t="shared" si="193"/>
        <v>0</v>
      </c>
      <c r="K3044" s="141">
        <f>Tabela1[[#This Row],[Količina]]-Tabela1[[#This Row],[Cena skupaj]]</f>
        <v>8</v>
      </c>
      <c r="L3044" s="162">
        <f>IF(Tabela1[[#This Row],[Cena za enoto]]=1,Tabela1[[#This Row],[Količina]],0)</f>
        <v>0</v>
      </c>
      <c r="M3044" s="139">
        <f>Tabela1[[#This Row],[Cena za enoto]]</f>
        <v>0</v>
      </c>
      <c r="N3044" s="139">
        <f t="shared" si="194"/>
        <v>0</v>
      </c>
    </row>
    <row r="3045" spans="1:14" ht="33.75">
      <c r="A3045" s="139">
        <v>3039</v>
      </c>
      <c r="B3045" s="109"/>
      <c r="C3045" s="132">
        <f>IF(H3045&lt;&gt;"",COUNTA($H$12:H3045),"")</f>
        <v>1441</v>
      </c>
      <c r="D3045" s="15">
        <v>29</v>
      </c>
      <c r="E3045" s="131" t="s">
        <v>225</v>
      </c>
      <c r="F3045" s="83" t="s">
        <v>14</v>
      </c>
      <c r="G3045" s="16">
        <v>50</v>
      </c>
      <c r="H3045" s="169">
        <v>0</v>
      </c>
      <c r="I3045" s="177">
        <f t="shared" si="193"/>
        <v>0</v>
      </c>
      <c r="K3045" s="141">
        <f>Tabela1[[#This Row],[Količina]]-Tabela1[[#This Row],[Cena skupaj]]</f>
        <v>50</v>
      </c>
      <c r="L3045" s="162">
        <f>IF(Tabela1[[#This Row],[Cena za enoto]]=1,Tabela1[[#This Row],[Količina]],0)</f>
        <v>0</v>
      </c>
      <c r="M3045" s="139">
        <f>Tabela1[[#This Row],[Cena za enoto]]</f>
        <v>0</v>
      </c>
      <c r="N3045" s="139">
        <f t="shared" si="194"/>
        <v>0</v>
      </c>
    </row>
    <row r="3046" spans="1:14" ht="33.75">
      <c r="A3046" s="139">
        <v>3040</v>
      </c>
      <c r="B3046" s="109"/>
      <c r="C3046" s="132">
        <f>IF(H3046&lt;&gt;"",COUNTA($H$12:H3046),"")</f>
        <v>1442</v>
      </c>
      <c r="D3046" s="15">
        <v>30</v>
      </c>
      <c r="E3046" s="131" t="s">
        <v>226</v>
      </c>
      <c r="F3046" s="83" t="s">
        <v>14</v>
      </c>
      <c r="G3046" s="16">
        <v>50</v>
      </c>
      <c r="H3046" s="169">
        <v>0</v>
      </c>
      <c r="I3046" s="177">
        <f t="shared" si="193"/>
        <v>0</v>
      </c>
      <c r="K3046" s="141">
        <f>Tabela1[[#This Row],[Količina]]-Tabela1[[#This Row],[Cena skupaj]]</f>
        <v>50</v>
      </c>
      <c r="L3046" s="162">
        <f>IF(Tabela1[[#This Row],[Cena za enoto]]=1,Tabela1[[#This Row],[Količina]],0)</f>
        <v>0</v>
      </c>
      <c r="M3046" s="139">
        <f>Tabela1[[#This Row],[Cena za enoto]]</f>
        <v>0</v>
      </c>
      <c r="N3046" s="139">
        <f t="shared" si="194"/>
        <v>0</v>
      </c>
    </row>
    <row r="3047" spans="1:14" ht="33.75">
      <c r="A3047" s="139">
        <v>3041</v>
      </c>
      <c r="B3047" s="109"/>
      <c r="C3047" s="132">
        <f>IF(H3047&lt;&gt;"",COUNTA($H$12:H3047),"")</f>
        <v>1443</v>
      </c>
      <c r="D3047" s="15">
        <v>31</v>
      </c>
      <c r="E3047" s="131" t="s">
        <v>2232</v>
      </c>
      <c r="F3047" s="83" t="s">
        <v>14</v>
      </c>
      <c r="G3047" s="16">
        <v>150</v>
      </c>
      <c r="H3047" s="169">
        <v>0</v>
      </c>
      <c r="I3047" s="177">
        <f t="shared" si="193"/>
        <v>0</v>
      </c>
      <c r="K3047" s="141">
        <f>Tabela1[[#This Row],[Količina]]-Tabela1[[#This Row],[Cena skupaj]]</f>
        <v>150</v>
      </c>
      <c r="L3047" s="162">
        <f>IF(Tabela1[[#This Row],[Cena za enoto]]=1,Tabela1[[#This Row],[Količina]],0)</f>
        <v>0</v>
      </c>
      <c r="M3047" s="139">
        <f>Tabela1[[#This Row],[Cena za enoto]]</f>
        <v>0</v>
      </c>
      <c r="N3047" s="139">
        <f t="shared" si="194"/>
        <v>0</v>
      </c>
    </row>
    <row r="3048" spans="1:14" ht="33.75">
      <c r="A3048" s="139">
        <v>3042</v>
      </c>
      <c r="B3048" s="109"/>
      <c r="C3048" s="132">
        <f>IF(H3048&lt;&gt;"",COUNTA($H$12:H3048),"")</f>
        <v>1444</v>
      </c>
      <c r="D3048" s="15">
        <v>32</v>
      </c>
      <c r="E3048" s="131" t="s">
        <v>227</v>
      </c>
      <c r="F3048" s="83" t="s">
        <v>14</v>
      </c>
      <c r="G3048" s="16">
        <v>10</v>
      </c>
      <c r="H3048" s="169">
        <v>0</v>
      </c>
      <c r="I3048" s="177">
        <f t="shared" si="193"/>
        <v>0</v>
      </c>
      <c r="K3048" s="141">
        <f>Tabela1[[#This Row],[Količina]]-Tabela1[[#This Row],[Cena skupaj]]</f>
        <v>10</v>
      </c>
      <c r="L3048" s="162">
        <f>IF(Tabela1[[#This Row],[Cena za enoto]]=1,Tabela1[[#This Row],[Količina]],0)</f>
        <v>0</v>
      </c>
      <c r="M3048" s="139">
        <f>Tabela1[[#This Row],[Cena za enoto]]</f>
        <v>0</v>
      </c>
      <c r="N3048" s="139">
        <f t="shared" si="194"/>
        <v>0</v>
      </c>
    </row>
    <row r="3049" spans="1:14" ht="33.75">
      <c r="A3049" s="139">
        <v>3043</v>
      </c>
      <c r="B3049" s="109"/>
      <c r="C3049" s="132">
        <f>IF(H3049&lt;&gt;"",COUNTA($H$12:H3049),"")</f>
        <v>1445</v>
      </c>
      <c r="D3049" s="15">
        <v>33</v>
      </c>
      <c r="E3049" s="131" t="s">
        <v>2233</v>
      </c>
      <c r="F3049" s="83" t="s">
        <v>14</v>
      </c>
      <c r="G3049" s="16">
        <v>185</v>
      </c>
      <c r="H3049" s="169">
        <v>0</v>
      </c>
      <c r="I3049" s="177">
        <f t="shared" si="193"/>
        <v>0</v>
      </c>
      <c r="K3049" s="141">
        <f>Tabela1[[#This Row],[Količina]]-Tabela1[[#This Row],[Cena skupaj]]</f>
        <v>185</v>
      </c>
      <c r="L3049" s="162">
        <f>IF(Tabela1[[#This Row],[Cena za enoto]]=1,Tabela1[[#This Row],[Količina]],0)</f>
        <v>0</v>
      </c>
      <c r="M3049" s="139">
        <f>Tabela1[[#This Row],[Cena za enoto]]</f>
        <v>0</v>
      </c>
      <c r="N3049" s="139">
        <f t="shared" si="194"/>
        <v>0</v>
      </c>
    </row>
    <row r="3050" spans="1:14" ht="33.75">
      <c r="A3050" s="139">
        <v>3044</v>
      </c>
      <c r="B3050" s="109"/>
      <c r="C3050" s="132">
        <f>IF(H3050&lt;&gt;"",COUNTA($H$12:H3050),"")</f>
        <v>1446</v>
      </c>
      <c r="D3050" s="15">
        <v>34</v>
      </c>
      <c r="E3050" s="131" t="s">
        <v>2234</v>
      </c>
      <c r="F3050" s="83" t="s">
        <v>14</v>
      </c>
      <c r="G3050" s="16">
        <v>32</v>
      </c>
      <c r="H3050" s="169">
        <v>0</v>
      </c>
      <c r="I3050" s="177">
        <f t="shared" ref="I3050:I3081" si="195">IF(ISNUMBER(G3050),ROUND(G3050*H3050,2),"")</f>
        <v>0</v>
      </c>
      <c r="K3050" s="141">
        <f>Tabela1[[#This Row],[Količina]]-Tabela1[[#This Row],[Cena skupaj]]</f>
        <v>32</v>
      </c>
      <c r="L3050" s="162">
        <f>IF(Tabela1[[#This Row],[Cena za enoto]]=1,Tabela1[[#This Row],[Količina]],0)</f>
        <v>0</v>
      </c>
      <c r="M3050" s="139">
        <f>Tabela1[[#This Row],[Cena za enoto]]</f>
        <v>0</v>
      </c>
      <c r="N3050" s="139">
        <f t="shared" si="194"/>
        <v>0</v>
      </c>
    </row>
    <row r="3051" spans="1:14" ht="33.75">
      <c r="A3051" s="139">
        <v>3045</v>
      </c>
      <c r="B3051" s="109"/>
      <c r="C3051" s="132">
        <f>IF(H3051&lt;&gt;"",COUNTA($H$12:H3051),"")</f>
        <v>1447</v>
      </c>
      <c r="D3051" s="15">
        <v>35</v>
      </c>
      <c r="E3051" s="131" t="s">
        <v>228</v>
      </c>
      <c r="F3051" s="83" t="s">
        <v>14</v>
      </c>
      <c r="G3051" s="16">
        <v>665</v>
      </c>
      <c r="H3051" s="169">
        <v>0</v>
      </c>
      <c r="I3051" s="177">
        <f t="shared" si="195"/>
        <v>0</v>
      </c>
      <c r="K3051" s="141">
        <f>Tabela1[[#This Row],[Količina]]-Tabela1[[#This Row],[Cena skupaj]]</f>
        <v>665</v>
      </c>
      <c r="L3051" s="162">
        <f>IF(Tabela1[[#This Row],[Cena za enoto]]=1,Tabela1[[#This Row],[Količina]],0)</f>
        <v>0</v>
      </c>
      <c r="M3051" s="139">
        <f>Tabela1[[#This Row],[Cena za enoto]]</f>
        <v>0</v>
      </c>
      <c r="N3051" s="139">
        <f t="shared" si="194"/>
        <v>0</v>
      </c>
    </row>
    <row r="3052" spans="1:14" ht="33.75">
      <c r="A3052" s="139">
        <v>3046</v>
      </c>
      <c r="B3052" s="109"/>
      <c r="C3052" s="132">
        <f>IF(H3052&lt;&gt;"",COUNTA($H$12:H3052),"")</f>
        <v>1448</v>
      </c>
      <c r="D3052" s="15">
        <v>36</v>
      </c>
      <c r="E3052" s="131" t="s">
        <v>229</v>
      </c>
      <c r="F3052" s="83" t="s">
        <v>14</v>
      </c>
      <c r="G3052" s="16">
        <v>10</v>
      </c>
      <c r="H3052" s="169">
        <v>0</v>
      </c>
      <c r="I3052" s="177">
        <f t="shared" si="195"/>
        <v>0</v>
      </c>
      <c r="K3052" s="141">
        <f>Tabela1[[#This Row],[Količina]]-Tabela1[[#This Row],[Cena skupaj]]</f>
        <v>10</v>
      </c>
      <c r="L3052" s="162">
        <f>IF(Tabela1[[#This Row],[Cena za enoto]]=1,Tabela1[[#This Row],[Količina]],0)</f>
        <v>0</v>
      </c>
      <c r="M3052" s="139">
        <f>Tabela1[[#This Row],[Cena za enoto]]</f>
        <v>0</v>
      </c>
      <c r="N3052" s="139">
        <f t="shared" si="194"/>
        <v>0</v>
      </c>
    </row>
    <row r="3053" spans="1:14">
      <c r="A3053" s="139">
        <v>3047</v>
      </c>
      <c r="B3053" s="109"/>
      <c r="C3053" s="132">
        <f>IF(H3053&lt;&gt;"",COUNTA($H$12:H3053),"")</f>
        <v>1449</v>
      </c>
      <c r="D3053" s="15">
        <v>37</v>
      </c>
      <c r="E3053" s="131" t="s">
        <v>230</v>
      </c>
      <c r="F3053" s="83" t="s">
        <v>10</v>
      </c>
      <c r="G3053" s="16">
        <v>1</v>
      </c>
      <c r="H3053" s="169">
        <v>0</v>
      </c>
      <c r="I3053" s="177">
        <f t="shared" si="195"/>
        <v>0</v>
      </c>
      <c r="K3053" s="141">
        <f>Tabela1[[#This Row],[Količina]]-Tabela1[[#This Row],[Cena skupaj]]</f>
        <v>1</v>
      </c>
      <c r="L3053" s="162">
        <f>IF(Tabela1[[#This Row],[Cena za enoto]]=1,Tabela1[[#This Row],[Količina]],0)</f>
        <v>0</v>
      </c>
      <c r="M3053" s="139">
        <f>Tabela1[[#This Row],[Cena za enoto]]</f>
        <v>0</v>
      </c>
      <c r="N3053" s="139">
        <f t="shared" si="194"/>
        <v>0</v>
      </c>
    </row>
    <row r="3054" spans="1:14" ht="22.5">
      <c r="A3054" s="139">
        <v>3048</v>
      </c>
      <c r="B3054" s="109"/>
      <c r="C3054" s="132">
        <f>IF(H3054&lt;&gt;"",COUNTA($H$12:H3054),"")</f>
        <v>1450</v>
      </c>
      <c r="D3054" s="15">
        <v>38</v>
      </c>
      <c r="E3054" s="131" t="s">
        <v>279</v>
      </c>
      <c r="F3054" s="83" t="s">
        <v>10</v>
      </c>
      <c r="G3054" s="16">
        <v>8</v>
      </c>
      <c r="H3054" s="169">
        <v>0</v>
      </c>
      <c r="I3054" s="177">
        <f t="shared" si="195"/>
        <v>0</v>
      </c>
      <c r="K3054" s="141">
        <f>Tabela1[[#This Row],[Količina]]-Tabela1[[#This Row],[Cena skupaj]]</f>
        <v>8</v>
      </c>
      <c r="L3054" s="162">
        <f>IF(Tabela1[[#This Row],[Cena za enoto]]=1,Tabela1[[#This Row],[Količina]],0)</f>
        <v>0</v>
      </c>
      <c r="M3054" s="139">
        <f>Tabela1[[#This Row],[Cena za enoto]]</f>
        <v>0</v>
      </c>
      <c r="N3054" s="139">
        <f t="shared" si="194"/>
        <v>0</v>
      </c>
    </row>
    <row r="3055" spans="1:14" ht="22.5">
      <c r="A3055" s="139">
        <v>3049</v>
      </c>
      <c r="B3055" s="109"/>
      <c r="C3055" s="132">
        <f>IF(H3055&lt;&gt;"",COUNTA($H$12:H3055),"")</f>
        <v>1451</v>
      </c>
      <c r="D3055" s="15">
        <v>39</v>
      </c>
      <c r="E3055" s="131" t="s">
        <v>231</v>
      </c>
      <c r="F3055" s="83" t="s">
        <v>10</v>
      </c>
      <c r="G3055" s="16">
        <v>2</v>
      </c>
      <c r="H3055" s="169">
        <v>0</v>
      </c>
      <c r="I3055" s="177">
        <f t="shared" si="195"/>
        <v>0</v>
      </c>
      <c r="K3055" s="141">
        <f>Tabela1[[#This Row],[Količina]]-Tabela1[[#This Row],[Cena skupaj]]</f>
        <v>2</v>
      </c>
      <c r="L3055" s="162">
        <f>IF(Tabela1[[#This Row],[Cena za enoto]]=1,Tabela1[[#This Row],[Količina]],0)</f>
        <v>0</v>
      </c>
      <c r="M3055" s="139">
        <f>Tabela1[[#This Row],[Cena za enoto]]</f>
        <v>0</v>
      </c>
      <c r="N3055" s="139">
        <f t="shared" si="194"/>
        <v>0</v>
      </c>
    </row>
    <row r="3056" spans="1:14" ht="22.5">
      <c r="A3056" s="139">
        <v>3050</v>
      </c>
      <c r="B3056" s="109"/>
      <c r="C3056" s="132">
        <f>IF(H3056&lt;&gt;"",COUNTA($H$12:H3056),"")</f>
        <v>1452</v>
      </c>
      <c r="D3056" s="15">
        <v>40</v>
      </c>
      <c r="E3056" s="131" t="s">
        <v>232</v>
      </c>
      <c r="F3056" s="83" t="s">
        <v>10</v>
      </c>
      <c r="G3056" s="16">
        <v>1</v>
      </c>
      <c r="H3056" s="169">
        <v>0</v>
      </c>
      <c r="I3056" s="177">
        <f t="shared" si="195"/>
        <v>0</v>
      </c>
      <c r="K3056" s="141">
        <f>Tabela1[[#This Row],[Količina]]-Tabela1[[#This Row],[Cena skupaj]]</f>
        <v>1</v>
      </c>
      <c r="L3056" s="162">
        <f>IF(Tabela1[[#This Row],[Cena za enoto]]=1,Tabela1[[#This Row],[Količina]],0)</f>
        <v>0</v>
      </c>
      <c r="M3056" s="139">
        <f>Tabela1[[#This Row],[Cena za enoto]]</f>
        <v>0</v>
      </c>
      <c r="N3056" s="139">
        <f t="shared" si="194"/>
        <v>0</v>
      </c>
    </row>
    <row r="3057" spans="1:14" ht="22.5">
      <c r="A3057" s="139">
        <v>3051</v>
      </c>
      <c r="B3057" s="109"/>
      <c r="C3057" s="132">
        <f>IF(H3057&lt;&gt;"",COUNTA($H$12:H3057),"")</f>
        <v>1453</v>
      </c>
      <c r="D3057" s="15">
        <v>41</v>
      </c>
      <c r="E3057" s="131" t="s">
        <v>233</v>
      </c>
      <c r="F3057" s="83" t="s">
        <v>10</v>
      </c>
      <c r="G3057" s="16">
        <v>3</v>
      </c>
      <c r="H3057" s="169">
        <v>0</v>
      </c>
      <c r="I3057" s="177">
        <f t="shared" si="195"/>
        <v>0</v>
      </c>
      <c r="K3057" s="141">
        <f>Tabela1[[#This Row],[Količina]]-Tabela1[[#This Row],[Cena skupaj]]</f>
        <v>3</v>
      </c>
      <c r="L3057" s="162">
        <f>IF(Tabela1[[#This Row],[Cena za enoto]]=1,Tabela1[[#This Row],[Količina]],0)</f>
        <v>0</v>
      </c>
      <c r="M3057" s="139">
        <f>Tabela1[[#This Row],[Cena za enoto]]</f>
        <v>0</v>
      </c>
      <c r="N3057" s="139">
        <f t="shared" si="194"/>
        <v>0</v>
      </c>
    </row>
    <row r="3058" spans="1:14">
      <c r="A3058" s="139">
        <v>3052</v>
      </c>
      <c r="B3058" s="109"/>
      <c r="C3058" s="132">
        <f>IF(H3058&lt;&gt;"",COUNTA($H$12:H3058),"")</f>
        <v>1454</v>
      </c>
      <c r="D3058" s="15">
        <v>42</v>
      </c>
      <c r="E3058" s="131" t="s">
        <v>2235</v>
      </c>
      <c r="F3058" s="83" t="s">
        <v>5</v>
      </c>
      <c r="G3058" s="16">
        <v>1</v>
      </c>
      <c r="H3058" s="169">
        <v>0</v>
      </c>
      <c r="I3058" s="177">
        <f t="shared" si="195"/>
        <v>0</v>
      </c>
      <c r="K3058" s="141">
        <f>Tabela1[[#This Row],[Količina]]-Tabela1[[#This Row],[Cena skupaj]]</f>
        <v>1</v>
      </c>
      <c r="L3058" s="162">
        <f>IF(Tabela1[[#This Row],[Cena za enoto]]=1,Tabela1[[#This Row],[Količina]],0)</f>
        <v>0</v>
      </c>
      <c r="M3058" s="139">
        <f>Tabela1[[#This Row],[Cena za enoto]]</f>
        <v>0</v>
      </c>
      <c r="N3058" s="139">
        <f t="shared" si="194"/>
        <v>0</v>
      </c>
    </row>
    <row r="3059" spans="1:14" ht="22.5">
      <c r="A3059" s="139">
        <v>3053</v>
      </c>
      <c r="B3059" s="109"/>
      <c r="C3059" s="132">
        <f>IF(H3059&lt;&gt;"",COUNTA($H$12:H3059),"")</f>
        <v>1455</v>
      </c>
      <c r="D3059" s="15">
        <v>43</v>
      </c>
      <c r="E3059" s="131" t="s">
        <v>2236</v>
      </c>
      <c r="F3059" s="83" t="s">
        <v>14</v>
      </c>
      <c r="G3059" s="16">
        <v>10</v>
      </c>
      <c r="H3059" s="169">
        <v>0</v>
      </c>
      <c r="I3059" s="177">
        <f t="shared" si="195"/>
        <v>0</v>
      </c>
      <c r="K3059" s="141">
        <f>Tabela1[[#This Row],[Količina]]-Tabela1[[#This Row],[Cena skupaj]]</f>
        <v>10</v>
      </c>
      <c r="L3059" s="162">
        <f>IF(Tabela1[[#This Row],[Cena za enoto]]=1,Tabela1[[#This Row],[Količina]],0)</f>
        <v>0</v>
      </c>
      <c r="M3059" s="139">
        <f>Tabela1[[#This Row],[Cena za enoto]]</f>
        <v>0</v>
      </c>
      <c r="N3059" s="139">
        <f t="shared" si="194"/>
        <v>0</v>
      </c>
    </row>
    <row r="3060" spans="1:14" ht="33.75">
      <c r="A3060" s="139">
        <v>3054</v>
      </c>
      <c r="B3060" s="109"/>
      <c r="C3060" s="132">
        <f>IF(H3060&lt;&gt;"",COUNTA($H$12:H3060),"")</f>
        <v>1456</v>
      </c>
      <c r="D3060" s="15">
        <v>44</v>
      </c>
      <c r="E3060" s="131" t="s">
        <v>2237</v>
      </c>
      <c r="F3060" s="83" t="s">
        <v>14</v>
      </c>
      <c r="G3060" s="16">
        <v>218</v>
      </c>
      <c r="H3060" s="169">
        <v>0</v>
      </c>
      <c r="I3060" s="177">
        <f t="shared" si="195"/>
        <v>0</v>
      </c>
      <c r="K3060" s="141">
        <f>Tabela1[[#This Row],[Količina]]-Tabela1[[#This Row],[Cena skupaj]]</f>
        <v>218</v>
      </c>
      <c r="L3060" s="162">
        <f>IF(Tabela1[[#This Row],[Cena za enoto]]=1,Tabela1[[#This Row],[Količina]],0)</f>
        <v>0</v>
      </c>
      <c r="M3060" s="139">
        <f>Tabela1[[#This Row],[Cena za enoto]]</f>
        <v>0</v>
      </c>
      <c r="N3060" s="139">
        <f t="shared" si="194"/>
        <v>0</v>
      </c>
    </row>
    <row r="3061" spans="1:14" ht="33.75">
      <c r="A3061" s="139">
        <v>3055</v>
      </c>
      <c r="B3061" s="109"/>
      <c r="C3061" s="132">
        <f>IF(H3061&lt;&gt;"",COUNTA($H$12:H3061),"")</f>
        <v>1457</v>
      </c>
      <c r="D3061" s="15">
        <v>45</v>
      </c>
      <c r="E3061" s="131" t="s">
        <v>2238</v>
      </c>
      <c r="F3061" s="83" t="s">
        <v>14</v>
      </c>
      <c r="G3061" s="16">
        <v>33</v>
      </c>
      <c r="H3061" s="169">
        <v>0</v>
      </c>
      <c r="I3061" s="177">
        <f t="shared" si="195"/>
        <v>0</v>
      </c>
      <c r="K3061" s="141">
        <f>Tabela1[[#This Row],[Količina]]-Tabela1[[#This Row],[Cena skupaj]]</f>
        <v>33</v>
      </c>
      <c r="L3061" s="162">
        <f>IF(Tabela1[[#This Row],[Cena za enoto]]=1,Tabela1[[#This Row],[Količina]],0)</f>
        <v>0</v>
      </c>
      <c r="M3061" s="139">
        <f>Tabela1[[#This Row],[Cena za enoto]]</f>
        <v>0</v>
      </c>
      <c r="N3061" s="139">
        <f t="shared" si="194"/>
        <v>0</v>
      </c>
    </row>
    <row r="3062" spans="1:14">
      <c r="A3062" s="139">
        <v>3056</v>
      </c>
      <c r="B3062" s="109"/>
      <c r="C3062" s="132">
        <f>IF(H3062&lt;&gt;"",COUNTA($H$12:H3062),"")</f>
        <v>1458</v>
      </c>
      <c r="D3062" s="15">
        <v>46</v>
      </c>
      <c r="E3062" s="131" t="s">
        <v>2239</v>
      </c>
      <c r="F3062" s="83" t="s">
        <v>14</v>
      </c>
      <c r="G3062" s="16">
        <v>10</v>
      </c>
      <c r="H3062" s="169">
        <v>0</v>
      </c>
      <c r="I3062" s="177">
        <f t="shared" si="195"/>
        <v>0</v>
      </c>
      <c r="K3062" s="141">
        <f>Tabela1[[#This Row],[Količina]]-Tabela1[[#This Row],[Cena skupaj]]</f>
        <v>10</v>
      </c>
      <c r="L3062" s="162">
        <f>IF(Tabela1[[#This Row],[Cena za enoto]]=1,Tabela1[[#This Row],[Količina]],0)</f>
        <v>0</v>
      </c>
      <c r="M3062" s="139">
        <f>Tabela1[[#This Row],[Cena za enoto]]</f>
        <v>0</v>
      </c>
      <c r="N3062" s="139">
        <f t="shared" si="194"/>
        <v>0</v>
      </c>
    </row>
    <row r="3063" spans="1:14" ht="22.5">
      <c r="A3063" s="139">
        <v>3057</v>
      </c>
      <c r="B3063" s="109"/>
      <c r="C3063" s="132">
        <f>IF(H3063&lt;&gt;"",COUNTA($H$12:H3063),"")</f>
        <v>1459</v>
      </c>
      <c r="D3063" s="15">
        <v>47</v>
      </c>
      <c r="E3063" s="131" t="s">
        <v>2240</v>
      </c>
      <c r="F3063" s="83" t="s">
        <v>10</v>
      </c>
      <c r="G3063" s="16">
        <v>1</v>
      </c>
      <c r="H3063" s="169">
        <v>0</v>
      </c>
      <c r="I3063" s="177">
        <f t="shared" si="195"/>
        <v>0</v>
      </c>
      <c r="K3063" s="141">
        <f>Tabela1[[#This Row],[Količina]]-Tabela1[[#This Row],[Cena skupaj]]</f>
        <v>1</v>
      </c>
      <c r="L3063" s="162">
        <f>IF(Tabela1[[#This Row],[Cena za enoto]]=1,Tabela1[[#This Row],[Količina]],0)</f>
        <v>0</v>
      </c>
      <c r="M3063" s="139">
        <f>Tabela1[[#This Row],[Cena za enoto]]</f>
        <v>0</v>
      </c>
      <c r="N3063" s="139">
        <f t="shared" si="194"/>
        <v>0</v>
      </c>
    </row>
    <row r="3064" spans="1:14" ht="22.5">
      <c r="A3064" s="139">
        <v>3058</v>
      </c>
      <c r="B3064" s="109"/>
      <c r="C3064" s="132">
        <f>IF(H3064&lt;&gt;"",COUNTA($H$12:H3064),"")</f>
        <v>1460</v>
      </c>
      <c r="D3064" s="15">
        <v>48</v>
      </c>
      <c r="E3064" s="131" t="s">
        <v>2241</v>
      </c>
      <c r="F3064" s="83" t="s">
        <v>14</v>
      </c>
      <c r="G3064" s="16">
        <v>251</v>
      </c>
      <c r="H3064" s="169">
        <v>0</v>
      </c>
      <c r="I3064" s="177">
        <f t="shared" si="195"/>
        <v>0</v>
      </c>
      <c r="K3064" s="141">
        <f>Tabela1[[#This Row],[Količina]]-Tabela1[[#This Row],[Cena skupaj]]</f>
        <v>251</v>
      </c>
      <c r="L3064" s="162">
        <f>IF(Tabela1[[#This Row],[Cena za enoto]]=1,Tabela1[[#This Row],[Količina]],0)</f>
        <v>0</v>
      </c>
      <c r="M3064" s="139">
        <f>Tabela1[[#This Row],[Cena za enoto]]</f>
        <v>0</v>
      </c>
      <c r="N3064" s="139">
        <f t="shared" si="194"/>
        <v>0</v>
      </c>
    </row>
    <row r="3065" spans="1:14" ht="22.5">
      <c r="A3065" s="139">
        <v>3059</v>
      </c>
      <c r="B3065" s="109"/>
      <c r="C3065" s="132">
        <f>IF(H3065&lt;&gt;"",COUNTA($H$12:H3065),"")</f>
        <v>1461</v>
      </c>
      <c r="D3065" s="15">
        <v>49</v>
      </c>
      <c r="E3065" s="131" t="s">
        <v>2242</v>
      </c>
      <c r="F3065" s="83" t="s">
        <v>10</v>
      </c>
      <c r="G3065" s="16">
        <v>19</v>
      </c>
      <c r="H3065" s="169">
        <v>0</v>
      </c>
      <c r="I3065" s="177">
        <f t="shared" si="195"/>
        <v>0</v>
      </c>
      <c r="K3065" s="141">
        <f>Tabela1[[#This Row],[Količina]]-Tabela1[[#This Row],[Cena skupaj]]</f>
        <v>19</v>
      </c>
      <c r="L3065" s="162">
        <f>IF(Tabela1[[#This Row],[Cena za enoto]]=1,Tabela1[[#This Row],[Količina]],0)</f>
        <v>0</v>
      </c>
      <c r="M3065" s="139">
        <f>Tabela1[[#This Row],[Cena za enoto]]</f>
        <v>0</v>
      </c>
      <c r="N3065" s="139">
        <f t="shared" si="194"/>
        <v>0</v>
      </c>
    </row>
    <row r="3066" spans="1:14">
      <c r="A3066" s="139">
        <v>3060</v>
      </c>
      <c r="B3066" s="109"/>
      <c r="C3066" s="132">
        <f>IF(H3066&lt;&gt;"",COUNTA($H$12:H3066),"")</f>
        <v>1462</v>
      </c>
      <c r="D3066" s="15">
        <v>50</v>
      </c>
      <c r="E3066" s="131" t="s">
        <v>2243</v>
      </c>
      <c r="F3066" s="83" t="s">
        <v>14</v>
      </c>
      <c r="G3066" s="16">
        <v>314</v>
      </c>
      <c r="H3066" s="169">
        <v>0</v>
      </c>
      <c r="I3066" s="177">
        <f t="shared" si="195"/>
        <v>0</v>
      </c>
      <c r="K3066" s="141">
        <f>Tabela1[[#This Row],[Količina]]-Tabela1[[#This Row],[Cena skupaj]]</f>
        <v>314</v>
      </c>
      <c r="L3066" s="162">
        <f>IF(Tabela1[[#This Row],[Cena za enoto]]=1,Tabela1[[#This Row],[Količina]],0)</f>
        <v>0</v>
      </c>
      <c r="M3066" s="139">
        <f>Tabela1[[#This Row],[Cena za enoto]]</f>
        <v>0</v>
      </c>
      <c r="N3066" s="139">
        <f t="shared" si="194"/>
        <v>0</v>
      </c>
    </row>
    <row r="3067" spans="1:14" ht="22.5">
      <c r="A3067" s="139">
        <v>3061</v>
      </c>
      <c r="B3067" s="109"/>
      <c r="C3067" s="132">
        <f>IF(H3067&lt;&gt;"",COUNTA($H$12:H3067),"")</f>
        <v>1463</v>
      </c>
      <c r="D3067" s="15">
        <v>51</v>
      </c>
      <c r="E3067" s="131" t="s">
        <v>2244</v>
      </c>
      <c r="F3067" s="83" t="s">
        <v>14</v>
      </c>
      <c r="G3067" s="16">
        <v>125</v>
      </c>
      <c r="H3067" s="169">
        <v>0</v>
      </c>
      <c r="I3067" s="177">
        <f t="shared" si="195"/>
        <v>0</v>
      </c>
      <c r="K3067" s="141">
        <f>Tabela1[[#This Row],[Količina]]-Tabela1[[#This Row],[Cena skupaj]]</f>
        <v>125</v>
      </c>
      <c r="L3067" s="162">
        <f>IF(Tabela1[[#This Row],[Cena za enoto]]=1,Tabela1[[#This Row],[Količina]],0)</f>
        <v>0</v>
      </c>
      <c r="M3067" s="139">
        <f>Tabela1[[#This Row],[Cena za enoto]]</f>
        <v>0</v>
      </c>
      <c r="N3067" s="139">
        <f t="shared" si="194"/>
        <v>0</v>
      </c>
    </row>
    <row r="3068" spans="1:14" ht="33.75">
      <c r="A3068" s="139">
        <v>3062</v>
      </c>
      <c r="B3068" s="109"/>
      <c r="C3068" s="132">
        <f>IF(H3068&lt;&gt;"",COUNTA($H$12:H3068),"")</f>
        <v>1464</v>
      </c>
      <c r="D3068" s="15">
        <v>52</v>
      </c>
      <c r="E3068" s="131" t="s">
        <v>2245</v>
      </c>
      <c r="F3068" s="83" t="s">
        <v>14</v>
      </c>
      <c r="G3068" s="16">
        <v>20</v>
      </c>
      <c r="H3068" s="169">
        <v>0</v>
      </c>
      <c r="I3068" s="177">
        <f t="shared" si="195"/>
        <v>0</v>
      </c>
      <c r="K3068" s="141">
        <f>Tabela1[[#This Row],[Količina]]-Tabela1[[#This Row],[Cena skupaj]]</f>
        <v>20</v>
      </c>
      <c r="L3068" s="162">
        <f>IF(Tabela1[[#This Row],[Cena za enoto]]=1,Tabela1[[#This Row],[Količina]],0)</f>
        <v>0</v>
      </c>
      <c r="M3068" s="139">
        <f>Tabela1[[#This Row],[Cena za enoto]]</f>
        <v>0</v>
      </c>
      <c r="N3068" s="139">
        <f t="shared" si="194"/>
        <v>0</v>
      </c>
    </row>
    <row r="3069" spans="1:14" ht="22.5">
      <c r="A3069" s="139">
        <v>3063</v>
      </c>
      <c r="B3069" s="109"/>
      <c r="C3069" s="132">
        <f>IF(H3069&lt;&gt;"",COUNTA($H$12:H3069),"")</f>
        <v>1465</v>
      </c>
      <c r="D3069" s="15">
        <v>53</v>
      </c>
      <c r="E3069" s="131" t="s">
        <v>2246</v>
      </c>
      <c r="F3069" s="83" t="s">
        <v>14</v>
      </c>
      <c r="G3069" s="16">
        <v>90</v>
      </c>
      <c r="H3069" s="169">
        <v>0</v>
      </c>
      <c r="I3069" s="177">
        <f t="shared" si="195"/>
        <v>0</v>
      </c>
      <c r="K3069" s="141">
        <f>Tabela1[[#This Row],[Količina]]-Tabela1[[#This Row],[Cena skupaj]]</f>
        <v>90</v>
      </c>
      <c r="L3069" s="162">
        <f>IF(Tabela1[[#This Row],[Cena za enoto]]=1,Tabela1[[#This Row],[Količina]],0)</f>
        <v>0</v>
      </c>
      <c r="M3069" s="139">
        <f>Tabela1[[#This Row],[Cena za enoto]]</f>
        <v>0</v>
      </c>
      <c r="N3069" s="139">
        <f t="shared" si="194"/>
        <v>0</v>
      </c>
    </row>
    <row r="3070" spans="1:14" ht="45">
      <c r="A3070" s="139">
        <v>3064</v>
      </c>
      <c r="B3070" s="109"/>
      <c r="C3070" s="132">
        <f>IF(H3070&lt;&gt;"",COUNTA($H$12:H3070),"")</f>
        <v>1466</v>
      </c>
      <c r="D3070" s="15">
        <v>54</v>
      </c>
      <c r="E3070" s="131" t="s">
        <v>2247</v>
      </c>
      <c r="F3070" s="83" t="s">
        <v>5</v>
      </c>
      <c r="G3070" s="16">
        <v>1</v>
      </c>
      <c r="H3070" s="169">
        <v>0</v>
      </c>
      <c r="I3070" s="177">
        <f t="shared" si="195"/>
        <v>0</v>
      </c>
      <c r="K3070" s="141">
        <f>Tabela1[[#This Row],[Količina]]-Tabela1[[#This Row],[Cena skupaj]]</f>
        <v>1</v>
      </c>
      <c r="L3070" s="162">
        <f>IF(Tabela1[[#This Row],[Cena za enoto]]=1,Tabela1[[#This Row],[Količina]],0)</f>
        <v>0</v>
      </c>
      <c r="M3070" s="139">
        <f>Tabela1[[#This Row],[Cena za enoto]]</f>
        <v>0</v>
      </c>
      <c r="N3070" s="139">
        <f t="shared" si="194"/>
        <v>0</v>
      </c>
    </row>
    <row r="3071" spans="1:14" ht="56.25">
      <c r="A3071" s="139">
        <v>3065</v>
      </c>
      <c r="B3071" s="109"/>
      <c r="C3071" s="132">
        <f>IF(H3071&lt;&gt;"",COUNTA($H$12:H3071),"")</f>
        <v>1467</v>
      </c>
      <c r="D3071" s="15">
        <v>55</v>
      </c>
      <c r="E3071" s="131" t="s">
        <v>2319</v>
      </c>
      <c r="F3071" s="83" t="s">
        <v>14</v>
      </c>
      <c r="G3071" s="16">
        <v>10</v>
      </c>
      <c r="H3071" s="169">
        <v>0</v>
      </c>
      <c r="I3071" s="177">
        <f t="shared" si="195"/>
        <v>0</v>
      </c>
      <c r="K3071" s="141">
        <f>Tabela1[[#This Row],[Količina]]-Tabela1[[#This Row],[Cena skupaj]]</f>
        <v>10</v>
      </c>
      <c r="L3071" s="162">
        <f>IF(Tabela1[[#This Row],[Cena za enoto]]=1,Tabela1[[#This Row],[Količina]],0)</f>
        <v>0</v>
      </c>
      <c r="M3071" s="139">
        <f>Tabela1[[#This Row],[Cena za enoto]]</f>
        <v>0</v>
      </c>
      <c r="N3071" s="139">
        <f t="shared" si="194"/>
        <v>0</v>
      </c>
    </row>
    <row r="3072" spans="1:14">
      <c r="A3072" s="139">
        <v>3066</v>
      </c>
      <c r="B3072" s="109"/>
      <c r="C3072" s="132">
        <f>IF(H3072&lt;&gt;"",COUNTA($H$12:H3072),"")</f>
        <v>1468</v>
      </c>
      <c r="D3072" s="15">
        <v>56</v>
      </c>
      <c r="E3072" s="131" t="s">
        <v>234</v>
      </c>
      <c r="F3072" s="83" t="s">
        <v>14</v>
      </c>
      <c r="G3072" s="16">
        <v>63</v>
      </c>
      <c r="H3072" s="169">
        <v>0</v>
      </c>
      <c r="I3072" s="177">
        <f t="shared" si="195"/>
        <v>0</v>
      </c>
      <c r="K3072" s="141">
        <f>Tabela1[[#This Row],[Količina]]-Tabela1[[#This Row],[Cena skupaj]]</f>
        <v>63</v>
      </c>
      <c r="L3072" s="162">
        <f>IF(Tabela1[[#This Row],[Cena za enoto]]=1,Tabela1[[#This Row],[Količina]],0)</f>
        <v>0</v>
      </c>
      <c r="M3072" s="139">
        <f>Tabela1[[#This Row],[Cena za enoto]]</f>
        <v>0</v>
      </c>
      <c r="N3072" s="139">
        <f t="shared" si="194"/>
        <v>0</v>
      </c>
    </row>
    <row r="3073" spans="1:14">
      <c r="A3073" s="139">
        <v>3067</v>
      </c>
      <c r="B3073" s="109"/>
      <c r="C3073" s="132">
        <f>IF(H3073&lt;&gt;"",COUNTA($H$12:H3073),"")</f>
        <v>1469</v>
      </c>
      <c r="D3073" s="15">
        <v>57</v>
      </c>
      <c r="E3073" s="131" t="s">
        <v>2248</v>
      </c>
      <c r="F3073" s="83" t="s">
        <v>14</v>
      </c>
      <c r="G3073" s="16">
        <v>15</v>
      </c>
      <c r="H3073" s="169">
        <v>0</v>
      </c>
      <c r="I3073" s="177">
        <f t="shared" si="195"/>
        <v>0</v>
      </c>
      <c r="K3073" s="141">
        <f>Tabela1[[#This Row],[Količina]]-Tabela1[[#This Row],[Cena skupaj]]</f>
        <v>15</v>
      </c>
      <c r="L3073" s="162">
        <f>IF(Tabela1[[#This Row],[Cena za enoto]]=1,Tabela1[[#This Row],[Količina]],0)</f>
        <v>0</v>
      </c>
      <c r="M3073" s="139">
        <f>Tabela1[[#This Row],[Cena za enoto]]</f>
        <v>0</v>
      </c>
      <c r="N3073" s="139">
        <f t="shared" si="194"/>
        <v>0</v>
      </c>
    </row>
    <row r="3074" spans="1:14" ht="22.5">
      <c r="A3074" s="139">
        <v>3068</v>
      </c>
      <c r="B3074" s="109"/>
      <c r="C3074" s="132">
        <f>IF(H3074&lt;&gt;"",COUNTA($H$12:H3074),"")</f>
        <v>1470</v>
      </c>
      <c r="D3074" s="15">
        <v>58</v>
      </c>
      <c r="E3074" s="131" t="s">
        <v>2249</v>
      </c>
      <c r="F3074" s="83" t="s">
        <v>14</v>
      </c>
      <c r="G3074" s="16">
        <v>15</v>
      </c>
      <c r="H3074" s="169">
        <v>0</v>
      </c>
      <c r="I3074" s="177">
        <f t="shared" si="195"/>
        <v>0</v>
      </c>
      <c r="K3074" s="141">
        <f>Tabela1[[#This Row],[Količina]]-Tabela1[[#This Row],[Cena skupaj]]</f>
        <v>15</v>
      </c>
      <c r="L3074" s="162">
        <f>IF(Tabela1[[#This Row],[Cena za enoto]]=1,Tabela1[[#This Row],[Količina]],0)</f>
        <v>0</v>
      </c>
      <c r="M3074" s="139">
        <f>Tabela1[[#This Row],[Cena za enoto]]</f>
        <v>0</v>
      </c>
      <c r="N3074" s="139">
        <f t="shared" si="194"/>
        <v>0</v>
      </c>
    </row>
    <row r="3075" spans="1:14" ht="22.5">
      <c r="A3075" s="139">
        <v>3069</v>
      </c>
      <c r="B3075" s="109"/>
      <c r="C3075" s="132">
        <f>IF(H3075&lt;&gt;"",COUNTA($H$12:H3075),"")</f>
        <v>1471</v>
      </c>
      <c r="D3075" s="15">
        <v>59</v>
      </c>
      <c r="E3075" s="131" t="s">
        <v>235</v>
      </c>
      <c r="F3075" s="83" t="s">
        <v>2208</v>
      </c>
      <c r="G3075" s="16">
        <v>48</v>
      </c>
      <c r="H3075" s="169">
        <v>0</v>
      </c>
      <c r="I3075" s="177">
        <f t="shared" si="195"/>
        <v>0</v>
      </c>
      <c r="K3075" s="141">
        <f>Tabela1[[#This Row],[Količina]]-Tabela1[[#This Row],[Cena skupaj]]</f>
        <v>48</v>
      </c>
      <c r="L3075" s="162">
        <f>IF(Tabela1[[#This Row],[Cena za enoto]]=1,Tabela1[[#This Row],[Količina]],0)</f>
        <v>0</v>
      </c>
      <c r="M3075" s="139">
        <f>Tabela1[[#This Row],[Cena za enoto]]</f>
        <v>0</v>
      </c>
      <c r="N3075" s="139">
        <f t="shared" si="194"/>
        <v>0</v>
      </c>
    </row>
    <row r="3076" spans="1:14" ht="22.5">
      <c r="A3076" s="139">
        <v>3070</v>
      </c>
      <c r="B3076" s="109"/>
      <c r="C3076" s="132">
        <f>IF(H3076&lt;&gt;"",COUNTA($H$12:H3076),"")</f>
        <v>1472</v>
      </c>
      <c r="D3076" s="15">
        <v>60</v>
      </c>
      <c r="E3076" s="131" t="s">
        <v>2250</v>
      </c>
      <c r="F3076" s="83" t="s">
        <v>2208</v>
      </c>
      <c r="G3076" s="16">
        <v>8</v>
      </c>
      <c r="H3076" s="169">
        <v>0</v>
      </c>
      <c r="I3076" s="177">
        <f t="shared" si="195"/>
        <v>0</v>
      </c>
      <c r="K3076" s="141">
        <f>Tabela1[[#This Row],[Količina]]-Tabela1[[#This Row],[Cena skupaj]]</f>
        <v>8</v>
      </c>
      <c r="L3076" s="162">
        <f>IF(Tabela1[[#This Row],[Cena za enoto]]=1,Tabela1[[#This Row],[Količina]],0)</f>
        <v>0</v>
      </c>
      <c r="M3076" s="139">
        <f>Tabela1[[#This Row],[Cena za enoto]]</f>
        <v>0</v>
      </c>
      <c r="N3076" s="139">
        <f t="shared" si="194"/>
        <v>0</v>
      </c>
    </row>
    <row r="3077" spans="1:14" ht="22.5">
      <c r="A3077" s="139">
        <v>3071</v>
      </c>
      <c r="B3077" s="109"/>
      <c r="C3077" s="132">
        <f>IF(H3077&lt;&gt;"",COUNTA($H$12:H3077),"")</f>
        <v>1473</v>
      </c>
      <c r="D3077" s="15">
        <v>61</v>
      </c>
      <c r="E3077" s="131" t="s">
        <v>2251</v>
      </c>
      <c r="F3077" s="83" t="s">
        <v>14</v>
      </c>
      <c r="G3077" s="16">
        <v>6</v>
      </c>
      <c r="H3077" s="169">
        <v>0</v>
      </c>
      <c r="I3077" s="177">
        <f t="shared" si="195"/>
        <v>0</v>
      </c>
      <c r="K3077" s="141">
        <f>Tabela1[[#This Row],[Količina]]-Tabela1[[#This Row],[Cena skupaj]]</f>
        <v>6</v>
      </c>
      <c r="L3077" s="162">
        <f>IF(Tabela1[[#This Row],[Cena za enoto]]=1,Tabela1[[#This Row],[Količina]],0)</f>
        <v>0</v>
      </c>
      <c r="M3077" s="139">
        <f>Tabela1[[#This Row],[Cena za enoto]]</f>
        <v>0</v>
      </c>
      <c r="N3077" s="139">
        <f t="shared" si="194"/>
        <v>0</v>
      </c>
    </row>
    <row r="3078" spans="1:14" ht="22.5">
      <c r="A3078" s="139">
        <v>3072</v>
      </c>
      <c r="B3078" s="109"/>
      <c r="C3078" s="132">
        <f>IF(H3078&lt;&gt;"",COUNTA($H$12:H3078),"")</f>
        <v>1474</v>
      </c>
      <c r="D3078" s="15">
        <v>62</v>
      </c>
      <c r="E3078" s="131" t="s">
        <v>2252</v>
      </c>
      <c r="F3078" s="83" t="s">
        <v>10</v>
      </c>
      <c r="G3078" s="16">
        <v>2</v>
      </c>
      <c r="H3078" s="169">
        <v>0</v>
      </c>
      <c r="I3078" s="177">
        <f t="shared" si="195"/>
        <v>0</v>
      </c>
      <c r="K3078" s="141">
        <f>Tabela1[[#This Row],[Količina]]-Tabela1[[#This Row],[Cena skupaj]]</f>
        <v>2</v>
      </c>
      <c r="L3078" s="162">
        <f>IF(Tabela1[[#This Row],[Cena za enoto]]=1,Tabela1[[#This Row],[Količina]],0)</f>
        <v>0</v>
      </c>
      <c r="M3078" s="139">
        <f>Tabela1[[#This Row],[Cena za enoto]]</f>
        <v>0</v>
      </c>
      <c r="N3078" s="139">
        <f t="shared" si="194"/>
        <v>0</v>
      </c>
    </row>
    <row r="3079" spans="1:14" ht="45">
      <c r="A3079" s="139">
        <v>3073</v>
      </c>
      <c r="B3079" s="109"/>
      <c r="C3079" s="132">
        <f>IF(H3079&lt;&gt;"",COUNTA($H$12:H3079),"")</f>
        <v>1475</v>
      </c>
      <c r="D3079" s="15">
        <v>63</v>
      </c>
      <c r="E3079" s="131" t="s">
        <v>2253</v>
      </c>
      <c r="F3079" s="83" t="s">
        <v>14</v>
      </c>
      <c r="G3079" s="16">
        <v>17</v>
      </c>
      <c r="H3079" s="169">
        <v>0</v>
      </c>
      <c r="I3079" s="177">
        <f t="shared" si="195"/>
        <v>0</v>
      </c>
      <c r="K3079" s="141">
        <f>Tabela1[[#This Row],[Količina]]-Tabela1[[#This Row],[Cena skupaj]]</f>
        <v>17</v>
      </c>
      <c r="L3079" s="162">
        <f>IF(Tabela1[[#This Row],[Cena za enoto]]=1,Tabela1[[#This Row],[Količina]],0)</f>
        <v>0</v>
      </c>
      <c r="M3079" s="139">
        <f>Tabela1[[#This Row],[Cena za enoto]]</f>
        <v>0</v>
      </c>
      <c r="N3079" s="139">
        <f t="shared" si="194"/>
        <v>0</v>
      </c>
    </row>
    <row r="3080" spans="1:14" ht="45">
      <c r="A3080" s="139">
        <v>3074</v>
      </c>
      <c r="B3080" s="109"/>
      <c r="C3080" s="132">
        <f>IF(H3080&lt;&gt;"",COUNTA($H$12:H3080),"")</f>
        <v>1476</v>
      </c>
      <c r="D3080" s="15">
        <v>64</v>
      </c>
      <c r="E3080" s="131" t="s">
        <v>2254</v>
      </c>
      <c r="F3080" s="83" t="s">
        <v>14</v>
      </c>
      <c r="G3080" s="16">
        <v>34</v>
      </c>
      <c r="H3080" s="169">
        <v>0</v>
      </c>
      <c r="I3080" s="177">
        <f t="shared" si="195"/>
        <v>0</v>
      </c>
      <c r="K3080" s="141">
        <f>Tabela1[[#This Row],[Količina]]-Tabela1[[#This Row],[Cena skupaj]]</f>
        <v>34</v>
      </c>
      <c r="L3080" s="162">
        <f>IF(Tabela1[[#This Row],[Cena za enoto]]=1,Tabela1[[#This Row],[Količina]],0)</f>
        <v>0</v>
      </c>
      <c r="M3080" s="139">
        <f>Tabela1[[#This Row],[Cena za enoto]]</f>
        <v>0</v>
      </c>
      <c r="N3080" s="139">
        <f t="shared" si="194"/>
        <v>0</v>
      </c>
    </row>
    <row r="3081" spans="1:14" ht="45">
      <c r="A3081" s="139">
        <v>3075</v>
      </c>
      <c r="B3081" s="109"/>
      <c r="C3081" s="132">
        <f>IF(H3081&lt;&gt;"",COUNTA($H$12:H3081),"")</f>
        <v>1477</v>
      </c>
      <c r="D3081" s="15">
        <v>65</v>
      </c>
      <c r="E3081" s="131" t="s">
        <v>2255</v>
      </c>
      <c r="F3081" s="83" t="s">
        <v>14</v>
      </c>
      <c r="G3081" s="16">
        <v>27</v>
      </c>
      <c r="H3081" s="169">
        <v>0</v>
      </c>
      <c r="I3081" s="177">
        <f t="shared" si="195"/>
        <v>0</v>
      </c>
      <c r="K3081" s="141">
        <f>Tabela1[[#This Row],[Količina]]-Tabela1[[#This Row],[Cena skupaj]]</f>
        <v>27</v>
      </c>
      <c r="L3081" s="162">
        <f>IF(Tabela1[[#This Row],[Cena za enoto]]=1,Tabela1[[#This Row],[Količina]],0)</f>
        <v>0</v>
      </c>
      <c r="M3081" s="139">
        <f>Tabela1[[#This Row],[Cena za enoto]]</f>
        <v>0</v>
      </c>
      <c r="N3081" s="139">
        <f t="shared" si="194"/>
        <v>0</v>
      </c>
    </row>
    <row r="3082" spans="1:14" ht="45">
      <c r="A3082" s="139">
        <v>3076</v>
      </c>
      <c r="B3082" s="109"/>
      <c r="C3082" s="132">
        <f>IF(H3082&lt;&gt;"",COUNTA($H$12:H3082),"")</f>
        <v>1478</v>
      </c>
      <c r="D3082" s="15">
        <v>66</v>
      </c>
      <c r="E3082" s="131" t="s">
        <v>2256</v>
      </c>
      <c r="F3082" s="83" t="s">
        <v>14</v>
      </c>
      <c r="G3082" s="16">
        <v>18</v>
      </c>
      <c r="H3082" s="169">
        <v>0</v>
      </c>
      <c r="I3082" s="177">
        <f t="shared" ref="I3082:I3113" si="196">IF(ISNUMBER(G3082),ROUND(G3082*H3082,2),"")</f>
        <v>0</v>
      </c>
      <c r="K3082" s="141">
        <f>Tabela1[[#This Row],[Količina]]-Tabela1[[#This Row],[Cena skupaj]]</f>
        <v>18</v>
      </c>
      <c r="L3082" s="162">
        <f>IF(Tabela1[[#This Row],[Cena za enoto]]=1,Tabela1[[#This Row],[Količina]],0)</f>
        <v>0</v>
      </c>
      <c r="M3082" s="139">
        <f>Tabela1[[#This Row],[Cena za enoto]]</f>
        <v>0</v>
      </c>
      <c r="N3082" s="139">
        <f t="shared" si="194"/>
        <v>0</v>
      </c>
    </row>
    <row r="3083" spans="1:14" ht="45">
      <c r="A3083" s="139">
        <v>3077</v>
      </c>
      <c r="B3083" s="109"/>
      <c r="C3083" s="132">
        <f>IF(H3083&lt;&gt;"",COUNTA($H$12:H3083),"")</f>
        <v>1479</v>
      </c>
      <c r="D3083" s="15">
        <v>67</v>
      </c>
      <c r="E3083" s="131" t="s">
        <v>2257</v>
      </c>
      <c r="F3083" s="83" t="s">
        <v>14</v>
      </c>
      <c r="G3083" s="16">
        <v>11</v>
      </c>
      <c r="H3083" s="169">
        <v>0</v>
      </c>
      <c r="I3083" s="177">
        <f t="shared" si="196"/>
        <v>0</v>
      </c>
      <c r="K3083" s="141">
        <f>Tabela1[[#This Row],[Količina]]-Tabela1[[#This Row],[Cena skupaj]]</f>
        <v>11</v>
      </c>
      <c r="L3083" s="162">
        <f>IF(Tabela1[[#This Row],[Cena za enoto]]=1,Tabela1[[#This Row],[Količina]],0)</f>
        <v>0</v>
      </c>
      <c r="M3083" s="139">
        <f>Tabela1[[#This Row],[Cena za enoto]]</f>
        <v>0</v>
      </c>
      <c r="N3083" s="139">
        <f t="shared" si="194"/>
        <v>0</v>
      </c>
    </row>
    <row r="3084" spans="1:14" ht="45">
      <c r="A3084" s="139">
        <v>3078</v>
      </c>
      <c r="B3084" s="109"/>
      <c r="C3084" s="132">
        <f>IF(H3084&lt;&gt;"",COUNTA($H$12:H3084),"")</f>
        <v>1480</v>
      </c>
      <c r="D3084" s="15">
        <v>68</v>
      </c>
      <c r="E3084" s="131" t="s">
        <v>2258</v>
      </c>
      <c r="F3084" s="83" t="s">
        <v>14</v>
      </c>
      <c r="G3084" s="16">
        <v>19</v>
      </c>
      <c r="H3084" s="169">
        <v>0</v>
      </c>
      <c r="I3084" s="177">
        <f t="shared" si="196"/>
        <v>0</v>
      </c>
      <c r="K3084" s="141">
        <f>Tabela1[[#This Row],[Količina]]-Tabela1[[#This Row],[Cena skupaj]]</f>
        <v>19</v>
      </c>
      <c r="L3084" s="162">
        <f>IF(Tabela1[[#This Row],[Cena za enoto]]=1,Tabela1[[#This Row],[Količina]],0)</f>
        <v>0</v>
      </c>
      <c r="M3084" s="139">
        <f>Tabela1[[#This Row],[Cena za enoto]]</f>
        <v>0</v>
      </c>
      <c r="N3084" s="139">
        <f t="shared" si="194"/>
        <v>0</v>
      </c>
    </row>
    <row r="3085" spans="1:14" ht="45">
      <c r="A3085" s="139">
        <v>3079</v>
      </c>
      <c r="B3085" s="109"/>
      <c r="C3085" s="132">
        <f>IF(H3085&lt;&gt;"",COUNTA($H$12:H3085),"")</f>
        <v>1481</v>
      </c>
      <c r="D3085" s="15">
        <v>69</v>
      </c>
      <c r="E3085" s="131" t="s">
        <v>2259</v>
      </c>
      <c r="F3085" s="83" t="s">
        <v>14</v>
      </c>
      <c r="G3085" s="16">
        <v>26</v>
      </c>
      <c r="H3085" s="169">
        <v>0</v>
      </c>
      <c r="I3085" s="177">
        <f t="shared" si="196"/>
        <v>0</v>
      </c>
      <c r="K3085" s="141">
        <f>Tabela1[[#This Row],[Količina]]-Tabela1[[#This Row],[Cena skupaj]]</f>
        <v>26</v>
      </c>
      <c r="L3085" s="162">
        <f>IF(Tabela1[[#This Row],[Cena za enoto]]=1,Tabela1[[#This Row],[Količina]],0)</f>
        <v>0</v>
      </c>
      <c r="M3085" s="139">
        <f>Tabela1[[#This Row],[Cena za enoto]]</f>
        <v>0</v>
      </c>
      <c r="N3085" s="139">
        <f t="shared" si="194"/>
        <v>0</v>
      </c>
    </row>
    <row r="3086" spans="1:14">
      <c r="A3086" s="139">
        <v>3080</v>
      </c>
      <c r="B3086" s="109"/>
      <c r="C3086" s="132">
        <f>IF(H3086&lt;&gt;"",COUNTA($H$12:H3086),"")</f>
        <v>1482</v>
      </c>
      <c r="D3086" s="15">
        <v>70</v>
      </c>
      <c r="E3086" s="131" t="s">
        <v>2260</v>
      </c>
      <c r="F3086" s="83" t="s">
        <v>14</v>
      </c>
      <c r="G3086" s="16">
        <v>389</v>
      </c>
      <c r="H3086" s="169">
        <v>0</v>
      </c>
      <c r="I3086" s="177">
        <f t="shared" si="196"/>
        <v>0</v>
      </c>
      <c r="K3086" s="141">
        <f>Tabela1[[#This Row],[Količina]]-Tabela1[[#This Row],[Cena skupaj]]</f>
        <v>389</v>
      </c>
      <c r="L3086" s="162">
        <f>IF(Tabela1[[#This Row],[Cena za enoto]]=1,Tabela1[[#This Row],[Količina]],0)</f>
        <v>0</v>
      </c>
      <c r="M3086" s="139">
        <f>Tabela1[[#This Row],[Cena za enoto]]</f>
        <v>0</v>
      </c>
      <c r="N3086" s="139">
        <f t="shared" ref="N3086:N3149" si="197">L3086*M3086</f>
        <v>0</v>
      </c>
    </row>
    <row r="3087" spans="1:14">
      <c r="A3087" s="139">
        <v>3081</v>
      </c>
      <c r="B3087" s="109"/>
      <c r="C3087" s="132">
        <f>IF(H3087&lt;&gt;"",COUNTA($H$12:H3087),"")</f>
        <v>1483</v>
      </c>
      <c r="D3087" s="15">
        <v>71</v>
      </c>
      <c r="E3087" s="131" t="s">
        <v>2261</v>
      </c>
      <c r="F3087" s="83" t="s">
        <v>14</v>
      </c>
      <c r="G3087" s="16">
        <v>544</v>
      </c>
      <c r="H3087" s="169">
        <v>0</v>
      </c>
      <c r="I3087" s="177">
        <f t="shared" si="196"/>
        <v>0</v>
      </c>
      <c r="K3087" s="141">
        <f>Tabela1[[#This Row],[Količina]]-Tabela1[[#This Row],[Cena skupaj]]</f>
        <v>544</v>
      </c>
      <c r="L3087" s="162">
        <f>IF(Tabela1[[#This Row],[Cena za enoto]]=1,Tabela1[[#This Row],[Količina]],0)</f>
        <v>0</v>
      </c>
      <c r="M3087" s="139">
        <f>Tabela1[[#This Row],[Cena za enoto]]</f>
        <v>0</v>
      </c>
      <c r="N3087" s="139">
        <f t="shared" si="197"/>
        <v>0</v>
      </c>
    </row>
    <row r="3088" spans="1:14">
      <c r="A3088" s="139">
        <v>3082</v>
      </c>
      <c r="B3088" s="109"/>
      <c r="C3088" s="132">
        <f>IF(H3088&lt;&gt;"",COUNTA($H$12:H3088),"")</f>
        <v>1484</v>
      </c>
      <c r="D3088" s="15">
        <v>72</v>
      </c>
      <c r="E3088" s="131" t="s">
        <v>2262</v>
      </c>
      <c r="F3088" s="83" t="s">
        <v>14</v>
      </c>
      <c r="G3088" s="16">
        <v>481</v>
      </c>
      <c r="H3088" s="169">
        <v>0</v>
      </c>
      <c r="I3088" s="177">
        <f t="shared" si="196"/>
        <v>0</v>
      </c>
      <c r="K3088" s="141">
        <f>Tabela1[[#This Row],[Količina]]-Tabela1[[#This Row],[Cena skupaj]]</f>
        <v>481</v>
      </c>
      <c r="L3088" s="162">
        <f>IF(Tabela1[[#This Row],[Cena za enoto]]=1,Tabela1[[#This Row],[Količina]],0)</f>
        <v>0</v>
      </c>
      <c r="M3088" s="139">
        <f>Tabela1[[#This Row],[Cena za enoto]]</f>
        <v>0</v>
      </c>
      <c r="N3088" s="139">
        <f t="shared" si="197"/>
        <v>0</v>
      </c>
    </row>
    <row r="3089" spans="1:14">
      <c r="A3089" s="139">
        <v>3083</v>
      </c>
      <c r="B3089" s="109"/>
      <c r="C3089" s="132">
        <f>IF(H3089&lt;&gt;"",COUNTA($H$12:H3089),"")</f>
        <v>1485</v>
      </c>
      <c r="D3089" s="15">
        <v>73</v>
      </c>
      <c r="E3089" s="131" t="s">
        <v>2263</v>
      </c>
      <c r="F3089" s="83" t="s">
        <v>14</v>
      </c>
      <c r="G3089" s="16">
        <v>114</v>
      </c>
      <c r="H3089" s="169">
        <v>0</v>
      </c>
      <c r="I3089" s="177">
        <f t="shared" si="196"/>
        <v>0</v>
      </c>
      <c r="K3089" s="141">
        <f>Tabela1[[#This Row],[Količina]]-Tabela1[[#This Row],[Cena skupaj]]</f>
        <v>114</v>
      </c>
      <c r="L3089" s="162">
        <f>IF(Tabela1[[#This Row],[Cena za enoto]]=1,Tabela1[[#This Row],[Količina]],0)</f>
        <v>0</v>
      </c>
      <c r="M3089" s="139">
        <f>Tabela1[[#This Row],[Cena za enoto]]</f>
        <v>0</v>
      </c>
      <c r="N3089" s="139">
        <f t="shared" si="197"/>
        <v>0</v>
      </c>
    </row>
    <row r="3090" spans="1:14">
      <c r="A3090" s="139">
        <v>3084</v>
      </c>
      <c r="B3090" s="109"/>
      <c r="C3090" s="132">
        <f>IF(H3090&lt;&gt;"",COUNTA($H$12:H3090),"")</f>
        <v>1486</v>
      </c>
      <c r="D3090" s="15">
        <v>74</v>
      </c>
      <c r="E3090" s="131" t="s">
        <v>2264</v>
      </c>
      <c r="F3090" s="83" t="s">
        <v>14</v>
      </c>
      <c r="G3090" s="16">
        <v>125</v>
      </c>
      <c r="H3090" s="169">
        <v>0</v>
      </c>
      <c r="I3090" s="177">
        <f t="shared" si="196"/>
        <v>0</v>
      </c>
      <c r="K3090" s="141">
        <f>Tabela1[[#This Row],[Količina]]-Tabela1[[#This Row],[Cena skupaj]]</f>
        <v>125</v>
      </c>
      <c r="L3090" s="162">
        <f>IF(Tabela1[[#This Row],[Cena za enoto]]=1,Tabela1[[#This Row],[Količina]],0)</f>
        <v>0</v>
      </c>
      <c r="M3090" s="139">
        <f>Tabela1[[#This Row],[Cena za enoto]]</f>
        <v>0</v>
      </c>
      <c r="N3090" s="139">
        <f t="shared" si="197"/>
        <v>0</v>
      </c>
    </row>
    <row r="3091" spans="1:14">
      <c r="A3091" s="139">
        <v>3085</v>
      </c>
      <c r="B3091" s="109"/>
      <c r="C3091" s="132">
        <f>IF(H3091&lt;&gt;"",COUNTA($H$12:H3091),"")</f>
        <v>1487</v>
      </c>
      <c r="D3091" s="15">
        <v>75</v>
      </c>
      <c r="E3091" s="131" t="s">
        <v>2265</v>
      </c>
      <c r="F3091" s="83" t="s">
        <v>14</v>
      </c>
      <c r="G3091" s="16">
        <v>13</v>
      </c>
      <c r="H3091" s="169">
        <v>0</v>
      </c>
      <c r="I3091" s="177">
        <f t="shared" si="196"/>
        <v>0</v>
      </c>
      <c r="K3091" s="141">
        <f>Tabela1[[#This Row],[Količina]]-Tabela1[[#This Row],[Cena skupaj]]</f>
        <v>13</v>
      </c>
      <c r="L3091" s="162">
        <f>IF(Tabela1[[#This Row],[Cena za enoto]]=1,Tabela1[[#This Row],[Količina]],0)</f>
        <v>0</v>
      </c>
      <c r="M3091" s="139">
        <f>Tabela1[[#This Row],[Cena za enoto]]</f>
        <v>0</v>
      </c>
      <c r="N3091" s="139">
        <f t="shared" si="197"/>
        <v>0</v>
      </c>
    </row>
    <row r="3092" spans="1:14">
      <c r="A3092" s="139">
        <v>3086</v>
      </c>
      <c r="B3092" s="109"/>
      <c r="C3092" s="132">
        <f>IF(H3092&lt;&gt;"",COUNTA($H$12:H3092),"")</f>
        <v>1488</v>
      </c>
      <c r="D3092" s="15">
        <v>76</v>
      </c>
      <c r="E3092" s="131" t="s">
        <v>2266</v>
      </c>
      <c r="F3092" s="83" t="s">
        <v>14</v>
      </c>
      <c r="G3092" s="16">
        <v>4</v>
      </c>
      <c r="H3092" s="169">
        <v>0</v>
      </c>
      <c r="I3092" s="177">
        <f t="shared" si="196"/>
        <v>0</v>
      </c>
      <c r="K3092" s="141">
        <f>Tabela1[[#This Row],[Količina]]-Tabela1[[#This Row],[Cena skupaj]]</f>
        <v>4</v>
      </c>
      <c r="L3092" s="162">
        <f>IF(Tabela1[[#This Row],[Cena za enoto]]=1,Tabela1[[#This Row],[Količina]],0)</f>
        <v>0</v>
      </c>
      <c r="M3092" s="139">
        <f>Tabela1[[#This Row],[Cena za enoto]]</f>
        <v>0</v>
      </c>
      <c r="N3092" s="139">
        <f t="shared" si="197"/>
        <v>0</v>
      </c>
    </row>
    <row r="3093" spans="1:14">
      <c r="A3093" s="139">
        <v>3087</v>
      </c>
      <c r="B3093" s="109"/>
      <c r="C3093" s="132">
        <f>IF(H3093&lt;&gt;"",COUNTA($H$12:H3093),"")</f>
        <v>1489</v>
      </c>
      <c r="D3093" s="15">
        <v>77</v>
      </c>
      <c r="E3093" s="131" t="s">
        <v>2267</v>
      </c>
      <c r="F3093" s="83" t="s">
        <v>14</v>
      </c>
      <c r="G3093" s="16">
        <v>34</v>
      </c>
      <c r="H3093" s="169">
        <v>0</v>
      </c>
      <c r="I3093" s="177">
        <f t="shared" si="196"/>
        <v>0</v>
      </c>
      <c r="K3093" s="141">
        <f>Tabela1[[#This Row],[Količina]]-Tabela1[[#This Row],[Cena skupaj]]</f>
        <v>34</v>
      </c>
      <c r="L3093" s="162">
        <f>IF(Tabela1[[#This Row],[Cena za enoto]]=1,Tabela1[[#This Row],[Količina]],0)</f>
        <v>0</v>
      </c>
      <c r="M3093" s="139">
        <f>Tabela1[[#This Row],[Cena za enoto]]</f>
        <v>0</v>
      </c>
      <c r="N3093" s="139">
        <f t="shared" si="197"/>
        <v>0</v>
      </c>
    </row>
    <row r="3094" spans="1:14">
      <c r="A3094" s="139">
        <v>3088</v>
      </c>
      <c r="B3094" s="109"/>
      <c r="C3094" s="132">
        <f>IF(H3094&lt;&gt;"",COUNTA($H$12:H3094),"")</f>
        <v>1490</v>
      </c>
      <c r="D3094" s="15">
        <v>78</v>
      </c>
      <c r="E3094" s="131" t="s">
        <v>2268</v>
      </c>
      <c r="F3094" s="83" t="s">
        <v>14</v>
      </c>
      <c r="G3094" s="16">
        <v>49</v>
      </c>
      <c r="H3094" s="169">
        <v>0</v>
      </c>
      <c r="I3094" s="177">
        <f t="shared" si="196"/>
        <v>0</v>
      </c>
      <c r="K3094" s="141">
        <f>Tabela1[[#This Row],[Količina]]-Tabela1[[#This Row],[Cena skupaj]]</f>
        <v>49</v>
      </c>
      <c r="L3094" s="162">
        <f>IF(Tabela1[[#This Row],[Cena za enoto]]=1,Tabela1[[#This Row],[Količina]],0)</f>
        <v>0</v>
      </c>
      <c r="M3094" s="139">
        <f>Tabela1[[#This Row],[Cena za enoto]]</f>
        <v>0</v>
      </c>
      <c r="N3094" s="139">
        <f t="shared" si="197"/>
        <v>0</v>
      </c>
    </row>
    <row r="3095" spans="1:14">
      <c r="A3095" s="139">
        <v>3089</v>
      </c>
      <c r="B3095" s="109"/>
      <c r="C3095" s="132">
        <f>IF(H3095&lt;&gt;"",COUNTA($H$12:H3095),"")</f>
        <v>1491</v>
      </c>
      <c r="D3095" s="15">
        <v>79</v>
      </c>
      <c r="E3095" s="131" t="s">
        <v>2269</v>
      </c>
      <c r="F3095" s="83" t="s">
        <v>14</v>
      </c>
      <c r="G3095" s="16">
        <v>16</v>
      </c>
      <c r="H3095" s="169">
        <v>0</v>
      </c>
      <c r="I3095" s="177">
        <f t="shared" si="196"/>
        <v>0</v>
      </c>
      <c r="K3095" s="141">
        <f>Tabela1[[#This Row],[Količina]]-Tabela1[[#This Row],[Cena skupaj]]</f>
        <v>16</v>
      </c>
      <c r="L3095" s="162">
        <f>IF(Tabela1[[#This Row],[Cena za enoto]]=1,Tabela1[[#This Row],[Količina]],0)</f>
        <v>0</v>
      </c>
      <c r="M3095" s="139">
        <f>Tabela1[[#This Row],[Cena za enoto]]</f>
        <v>0</v>
      </c>
      <c r="N3095" s="139">
        <f t="shared" si="197"/>
        <v>0</v>
      </c>
    </row>
    <row r="3096" spans="1:14">
      <c r="A3096" s="139">
        <v>3090</v>
      </c>
      <c r="B3096" s="109"/>
      <c r="C3096" s="132">
        <f>IF(H3096&lt;&gt;"",COUNTA($H$12:H3096),"")</f>
        <v>1492</v>
      </c>
      <c r="D3096" s="15">
        <v>80</v>
      </c>
      <c r="E3096" s="131" t="s">
        <v>2270</v>
      </c>
      <c r="F3096" s="83" t="s">
        <v>14</v>
      </c>
      <c r="G3096" s="16">
        <v>14</v>
      </c>
      <c r="H3096" s="169">
        <v>0</v>
      </c>
      <c r="I3096" s="177">
        <f t="shared" si="196"/>
        <v>0</v>
      </c>
      <c r="K3096" s="141">
        <f>Tabela1[[#This Row],[Količina]]-Tabela1[[#This Row],[Cena skupaj]]</f>
        <v>14</v>
      </c>
      <c r="L3096" s="162">
        <f>IF(Tabela1[[#This Row],[Cena za enoto]]=1,Tabela1[[#This Row],[Količina]],0)</f>
        <v>0</v>
      </c>
      <c r="M3096" s="139">
        <f>Tabela1[[#This Row],[Cena za enoto]]</f>
        <v>0</v>
      </c>
      <c r="N3096" s="139">
        <f t="shared" si="197"/>
        <v>0</v>
      </c>
    </row>
    <row r="3097" spans="1:14" ht="22.5">
      <c r="A3097" s="139">
        <v>3091</v>
      </c>
      <c r="B3097" s="109"/>
      <c r="C3097" s="132">
        <f>IF(H3097&lt;&gt;"",COUNTA($H$12:H3097),"")</f>
        <v>1493</v>
      </c>
      <c r="D3097" s="15">
        <v>81</v>
      </c>
      <c r="E3097" s="131" t="s">
        <v>2271</v>
      </c>
      <c r="F3097" s="83" t="s">
        <v>10</v>
      </c>
      <c r="G3097" s="16">
        <v>14</v>
      </c>
      <c r="H3097" s="169">
        <v>0</v>
      </c>
      <c r="I3097" s="177">
        <f t="shared" si="196"/>
        <v>0</v>
      </c>
      <c r="K3097" s="141">
        <f>Tabela1[[#This Row],[Količina]]-Tabela1[[#This Row],[Cena skupaj]]</f>
        <v>14</v>
      </c>
      <c r="L3097" s="162">
        <f>IF(Tabela1[[#This Row],[Cena za enoto]]=1,Tabela1[[#This Row],[Količina]],0)</f>
        <v>0</v>
      </c>
      <c r="M3097" s="139">
        <f>Tabela1[[#This Row],[Cena za enoto]]</f>
        <v>0</v>
      </c>
      <c r="N3097" s="139">
        <f t="shared" si="197"/>
        <v>0</v>
      </c>
    </row>
    <row r="3098" spans="1:14" ht="33.75">
      <c r="A3098" s="139">
        <v>3092</v>
      </c>
      <c r="B3098" s="109"/>
      <c r="C3098" s="132">
        <f>IF(H3098&lt;&gt;"",COUNTA($H$12:H3098),"")</f>
        <v>1494</v>
      </c>
      <c r="D3098" s="15">
        <v>82</v>
      </c>
      <c r="E3098" s="131" t="s">
        <v>2272</v>
      </c>
      <c r="F3098" s="83" t="s">
        <v>14</v>
      </c>
      <c r="G3098" s="16">
        <v>250</v>
      </c>
      <c r="H3098" s="169">
        <v>0</v>
      </c>
      <c r="I3098" s="177">
        <f t="shared" si="196"/>
        <v>0</v>
      </c>
      <c r="K3098" s="141">
        <f>Tabela1[[#This Row],[Količina]]-Tabela1[[#This Row],[Cena skupaj]]</f>
        <v>250</v>
      </c>
      <c r="L3098" s="162">
        <f>IF(Tabela1[[#This Row],[Cena za enoto]]=1,Tabela1[[#This Row],[Količina]],0)</f>
        <v>0</v>
      </c>
      <c r="M3098" s="139">
        <f>Tabela1[[#This Row],[Cena za enoto]]</f>
        <v>0</v>
      </c>
      <c r="N3098" s="139">
        <f t="shared" si="197"/>
        <v>0</v>
      </c>
    </row>
    <row r="3099" spans="1:14" ht="22.5">
      <c r="A3099" s="139">
        <v>3093</v>
      </c>
      <c r="B3099" s="109"/>
      <c r="C3099" s="132">
        <f>IF(H3099&lt;&gt;"",COUNTA($H$12:H3099),"")</f>
        <v>1495</v>
      </c>
      <c r="D3099" s="15">
        <v>83</v>
      </c>
      <c r="E3099" s="131" t="s">
        <v>2273</v>
      </c>
      <c r="F3099" s="83" t="s">
        <v>10</v>
      </c>
      <c r="G3099" s="16">
        <v>1</v>
      </c>
      <c r="H3099" s="169">
        <v>0</v>
      </c>
      <c r="I3099" s="177">
        <f t="shared" si="196"/>
        <v>0</v>
      </c>
      <c r="K3099" s="141">
        <f>Tabela1[[#This Row],[Količina]]-Tabela1[[#This Row],[Cena skupaj]]</f>
        <v>1</v>
      </c>
      <c r="L3099" s="162">
        <f>IF(Tabela1[[#This Row],[Cena za enoto]]=1,Tabela1[[#This Row],[Količina]],0)</f>
        <v>0</v>
      </c>
      <c r="M3099" s="139">
        <f>Tabela1[[#This Row],[Cena za enoto]]</f>
        <v>0</v>
      </c>
      <c r="N3099" s="139">
        <f t="shared" si="197"/>
        <v>0</v>
      </c>
    </row>
    <row r="3100" spans="1:14" ht="22.5">
      <c r="A3100" s="139">
        <v>3094</v>
      </c>
      <c r="B3100" s="109"/>
      <c r="C3100" s="132">
        <f>IF(H3100&lt;&gt;"",COUNTA($H$12:H3100),"")</f>
        <v>1496</v>
      </c>
      <c r="D3100" s="15">
        <v>84</v>
      </c>
      <c r="E3100" s="131" t="s">
        <v>2274</v>
      </c>
      <c r="F3100" s="83" t="s">
        <v>14</v>
      </c>
      <c r="G3100" s="16">
        <v>250</v>
      </c>
      <c r="H3100" s="169">
        <v>0</v>
      </c>
      <c r="I3100" s="177">
        <f t="shared" si="196"/>
        <v>0</v>
      </c>
      <c r="K3100" s="141">
        <f>Tabela1[[#This Row],[Količina]]-Tabela1[[#This Row],[Cena skupaj]]</f>
        <v>250</v>
      </c>
      <c r="L3100" s="162">
        <f>IF(Tabela1[[#This Row],[Cena za enoto]]=1,Tabela1[[#This Row],[Količina]],0)</f>
        <v>0</v>
      </c>
      <c r="M3100" s="139">
        <f>Tabela1[[#This Row],[Cena za enoto]]</f>
        <v>0</v>
      </c>
      <c r="N3100" s="139">
        <f t="shared" si="197"/>
        <v>0</v>
      </c>
    </row>
    <row r="3101" spans="1:14">
      <c r="A3101" s="139">
        <v>3095</v>
      </c>
      <c r="B3101" s="109"/>
      <c r="C3101" s="132">
        <f>IF(H3101&lt;&gt;"",COUNTA($H$12:H3101),"")</f>
        <v>1497</v>
      </c>
      <c r="D3101" s="15">
        <v>85</v>
      </c>
      <c r="E3101" s="131" t="s">
        <v>236</v>
      </c>
      <c r="F3101" s="83" t="s">
        <v>14</v>
      </c>
      <c r="G3101" s="16">
        <v>500</v>
      </c>
      <c r="H3101" s="169">
        <v>0</v>
      </c>
      <c r="I3101" s="177">
        <f t="shared" si="196"/>
        <v>0</v>
      </c>
      <c r="K3101" s="141">
        <f>Tabela1[[#This Row],[Količina]]-Tabela1[[#This Row],[Cena skupaj]]</f>
        <v>500</v>
      </c>
      <c r="L3101" s="162">
        <f>IF(Tabela1[[#This Row],[Cena za enoto]]=1,Tabela1[[#This Row],[Količina]],0)</f>
        <v>0</v>
      </c>
      <c r="M3101" s="139">
        <f>Tabela1[[#This Row],[Cena za enoto]]</f>
        <v>0</v>
      </c>
      <c r="N3101" s="139">
        <f t="shared" si="197"/>
        <v>0</v>
      </c>
    </row>
    <row r="3102" spans="1:14" ht="22.5">
      <c r="A3102" s="139">
        <v>3096</v>
      </c>
      <c r="B3102" s="109"/>
      <c r="C3102" s="132">
        <f>IF(H3102&lt;&gt;"",COUNTA($H$12:H3102),"")</f>
        <v>1498</v>
      </c>
      <c r="D3102" s="15">
        <v>86</v>
      </c>
      <c r="E3102" s="131" t="s">
        <v>2275</v>
      </c>
      <c r="F3102" s="83" t="s">
        <v>10</v>
      </c>
      <c r="G3102" s="16">
        <v>6</v>
      </c>
      <c r="H3102" s="169">
        <v>0</v>
      </c>
      <c r="I3102" s="177">
        <f t="shared" si="196"/>
        <v>0</v>
      </c>
      <c r="K3102" s="141">
        <f>Tabela1[[#This Row],[Količina]]-Tabela1[[#This Row],[Cena skupaj]]</f>
        <v>6</v>
      </c>
      <c r="L3102" s="162">
        <f>IF(Tabela1[[#This Row],[Cena za enoto]]=1,Tabela1[[#This Row],[Količina]],0)</f>
        <v>0</v>
      </c>
      <c r="M3102" s="139">
        <f>Tabela1[[#This Row],[Cena za enoto]]</f>
        <v>0</v>
      </c>
      <c r="N3102" s="139">
        <f t="shared" si="197"/>
        <v>0</v>
      </c>
    </row>
    <row r="3103" spans="1:14" ht="22.5">
      <c r="A3103" s="139">
        <v>3097</v>
      </c>
      <c r="B3103" s="109"/>
      <c r="C3103" s="132">
        <f>IF(H3103&lt;&gt;"",COUNTA($H$12:H3103),"")</f>
        <v>1499</v>
      </c>
      <c r="D3103" s="15">
        <v>87</v>
      </c>
      <c r="E3103" s="131" t="s">
        <v>2276</v>
      </c>
      <c r="F3103" s="83" t="s">
        <v>10</v>
      </c>
      <c r="G3103" s="16">
        <v>1</v>
      </c>
      <c r="H3103" s="169">
        <v>0</v>
      </c>
      <c r="I3103" s="177">
        <f t="shared" si="196"/>
        <v>0</v>
      </c>
      <c r="K3103" s="141">
        <f>Tabela1[[#This Row],[Količina]]-Tabela1[[#This Row],[Cena skupaj]]</f>
        <v>1</v>
      </c>
      <c r="L3103" s="162">
        <f>IF(Tabela1[[#This Row],[Cena za enoto]]=1,Tabela1[[#This Row],[Količina]],0)</f>
        <v>0</v>
      </c>
      <c r="M3103" s="139">
        <f>Tabela1[[#This Row],[Cena za enoto]]</f>
        <v>0</v>
      </c>
      <c r="N3103" s="139">
        <f t="shared" si="197"/>
        <v>0</v>
      </c>
    </row>
    <row r="3104" spans="1:14" ht="22.5">
      <c r="A3104" s="139">
        <v>3098</v>
      </c>
      <c r="B3104" s="109"/>
      <c r="C3104" s="132">
        <f>IF(H3104&lt;&gt;"",COUNTA($H$12:H3104),"")</f>
        <v>1500</v>
      </c>
      <c r="D3104" s="15">
        <v>88</v>
      </c>
      <c r="E3104" s="131" t="s">
        <v>2277</v>
      </c>
      <c r="F3104" s="83" t="s">
        <v>10</v>
      </c>
      <c r="G3104" s="16">
        <v>34</v>
      </c>
      <c r="H3104" s="169">
        <v>0</v>
      </c>
      <c r="I3104" s="177">
        <f t="shared" si="196"/>
        <v>0</v>
      </c>
      <c r="K3104" s="141">
        <f>Tabela1[[#This Row],[Količina]]-Tabela1[[#This Row],[Cena skupaj]]</f>
        <v>34</v>
      </c>
      <c r="L3104" s="162">
        <f>IF(Tabela1[[#This Row],[Cena za enoto]]=1,Tabela1[[#This Row],[Količina]],0)</f>
        <v>0</v>
      </c>
      <c r="M3104" s="139">
        <f>Tabela1[[#This Row],[Cena za enoto]]</f>
        <v>0</v>
      </c>
      <c r="N3104" s="139">
        <f t="shared" si="197"/>
        <v>0</v>
      </c>
    </row>
    <row r="3105" spans="1:14" ht="22.5">
      <c r="A3105" s="139">
        <v>3099</v>
      </c>
      <c r="B3105" s="109"/>
      <c r="C3105" s="132">
        <f>IF(H3105&lt;&gt;"",COUNTA($H$12:H3105),"")</f>
        <v>1501</v>
      </c>
      <c r="D3105" s="15">
        <v>89</v>
      </c>
      <c r="E3105" s="131" t="s">
        <v>2278</v>
      </c>
      <c r="F3105" s="83" t="s">
        <v>10</v>
      </c>
      <c r="G3105" s="16">
        <v>4</v>
      </c>
      <c r="H3105" s="169">
        <v>0</v>
      </c>
      <c r="I3105" s="177">
        <f t="shared" si="196"/>
        <v>0</v>
      </c>
      <c r="K3105" s="141">
        <f>Tabela1[[#This Row],[Količina]]-Tabela1[[#This Row],[Cena skupaj]]</f>
        <v>4</v>
      </c>
      <c r="L3105" s="162">
        <f>IF(Tabela1[[#This Row],[Cena za enoto]]=1,Tabela1[[#This Row],[Količina]],0)</f>
        <v>0</v>
      </c>
      <c r="M3105" s="139">
        <f>Tabela1[[#This Row],[Cena za enoto]]</f>
        <v>0</v>
      </c>
      <c r="N3105" s="139">
        <f t="shared" si="197"/>
        <v>0</v>
      </c>
    </row>
    <row r="3106" spans="1:14">
      <c r="A3106" s="139">
        <v>3100</v>
      </c>
      <c r="B3106" s="109"/>
      <c r="C3106" s="132">
        <f>IF(H3106&lt;&gt;"",COUNTA($H$12:H3106),"")</f>
        <v>1502</v>
      </c>
      <c r="D3106" s="15">
        <v>90</v>
      </c>
      <c r="E3106" s="131" t="s">
        <v>2279</v>
      </c>
      <c r="F3106" s="83" t="s">
        <v>10</v>
      </c>
      <c r="G3106" s="16">
        <v>45</v>
      </c>
      <c r="H3106" s="169">
        <v>0</v>
      </c>
      <c r="I3106" s="177">
        <f t="shared" si="196"/>
        <v>0</v>
      </c>
      <c r="K3106" s="141">
        <f>Tabela1[[#This Row],[Količina]]-Tabela1[[#This Row],[Cena skupaj]]</f>
        <v>45</v>
      </c>
      <c r="L3106" s="162">
        <f>IF(Tabela1[[#This Row],[Cena za enoto]]=1,Tabela1[[#This Row],[Količina]],0)</f>
        <v>0</v>
      </c>
      <c r="M3106" s="139">
        <f>Tabela1[[#This Row],[Cena za enoto]]</f>
        <v>0</v>
      </c>
      <c r="N3106" s="139">
        <f t="shared" si="197"/>
        <v>0</v>
      </c>
    </row>
    <row r="3107" spans="1:14">
      <c r="A3107" s="139">
        <v>3101</v>
      </c>
      <c r="B3107" s="109"/>
      <c r="C3107" s="132">
        <f>IF(H3107&lt;&gt;"",COUNTA($H$12:H3107),"")</f>
        <v>1503</v>
      </c>
      <c r="D3107" s="15">
        <v>91</v>
      </c>
      <c r="E3107" s="131" t="s">
        <v>2280</v>
      </c>
      <c r="F3107" s="83" t="s">
        <v>10</v>
      </c>
      <c r="G3107" s="16">
        <v>2</v>
      </c>
      <c r="H3107" s="169">
        <v>0</v>
      </c>
      <c r="I3107" s="177">
        <f t="shared" si="196"/>
        <v>0</v>
      </c>
      <c r="K3107" s="141">
        <f>Tabela1[[#This Row],[Količina]]-Tabela1[[#This Row],[Cena skupaj]]</f>
        <v>2</v>
      </c>
      <c r="L3107" s="162">
        <f>IF(Tabela1[[#This Row],[Cena za enoto]]=1,Tabela1[[#This Row],[Količina]],0)</f>
        <v>0</v>
      </c>
      <c r="M3107" s="139">
        <f>Tabela1[[#This Row],[Cena za enoto]]</f>
        <v>0</v>
      </c>
      <c r="N3107" s="139">
        <f t="shared" si="197"/>
        <v>0</v>
      </c>
    </row>
    <row r="3108" spans="1:14">
      <c r="A3108" s="139">
        <v>3102</v>
      </c>
      <c r="B3108" s="109"/>
      <c r="C3108" s="132">
        <f>IF(H3108&lt;&gt;"",COUNTA($H$12:H3108),"")</f>
        <v>1504</v>
      </c>
      <c r="D3108" s="15">
        <v>92</v>
      </c>
      <c r="E3108" s="131" t="s">
        <v>2281</v>
      </c>
      <c r="F3108" s="83" t="s">
        <v>10</v>
      </c>
      <c r="G3108" s="16">
        <v>13</v>
      </c>
      <c r="H3108" s="169">
        <v>0</v>
      </c>
      <c r="I3108" s="177">
        <f t="shared" si="196"/>
        <v>0</v>
      </c>
      <c r="K3108" s="141">
        <f>Tabela1[[#This Row],[Količina]]-Tabela1[[#This Row],[Cena skupaj]]</f>
        <v>13</v>
      </c>
      <c r="L3108" s="162">
        <f>IF(Tabela1[[#This Row],[Cena za enoto]]=1,Tabela1[[#This Row],[Količina]],0)</f>
        <v>0</v>
      </c>
      <c r="M3108" s="139">
        <f>Tabela1[[#This Row],[Cena za enoto]]</f>
        <v>0</v>
      </c>
      <c r="N3108" s="139">
        <f t="shared" si="197"/>
        <v>0</v>
      </c>
    </row>
    <row r="3109" spans="1:14" ht="22.5">
      <c r="A3109" s="139">
        <v>3103</v>
      </c>
      <c r="B3109" s="109"/>
      <c r="C3109" s="132">
        <f>IF(H3109&lt;&gt;"",COUNTA($H$12:H3109),"")</f>
        <v>1505</v>
      </c>
      <c r="D3109" s="15">
        <v>93</v>
      </c>
      <c r="E3109" s="131" t="s">
        <v>2282</v>
      </c>
      <c r="F3109" s="83" t="s">
        <v>10</v>
      </c>
      <c r="G3109" s="16">
        <v>7</v>
      </c>
      <c r="H3109" s="169">
        <v>0</v>
      </c>
      <c r="I3109" s="177">
        <f t="shared" si="196"/>
        <v>0</v>
      </c>
      <c r="K3109" s="141">
        <f>Tabela1[[#This Row],[Količina]]-Tabela1[[#This Row],[Cena skupaj]]</f>
        <v>7</v>
      </c>
      <c r="L3109" s="162">
        <f>IF(Tabela1[[#This Row],[Cena za enoto]]=1,Tabela1[[#This Row],[Količina]],0)</f>
        <v>0</v>
      </c>
      <c r="M3109" s="139">
        <f>Tabela1[[#This Row],[Cena za enoto]]</f>
        <v>0</v>
      </c>
      <c r="N3109" s="139">
        <f t="shared" si="197"/>
        <v>0</v>
      </c>
    </row>
    <row r="3110" spans="1:14" ht="22.5">
      <c r="A3110" s="139">
        <v>3104</v>
      </c>
      <c r="B3110" s="109"/>
      <c r="C3110" s="132">
        <f>IF(H3110&lt;&gt;"",COUNTA($H$12:H3110),"")</f>
        <v>1506</v>
      </c>
      <c r="D3110" s="15">
        <v>94</v>
      </c>
      <c r="E3110" s="131" t="s">
        <v>2283</v>
      </c>
      <c r="F3110" s="83" t="s">
        <v>10</v>
      </c>
      <c r="G3110" s="16">
        <v>31</v>
      </c>
      <c r="H3110" s="169">
        <v>0</v>
      </c>
      <c r="I3110" s="177">
        <f t="shared" si="196"/>
        <v>0</v>
      </c>
      <c r="K3110" s="141">
        <f>Tabela1[[#This Row],[Količina]]-Tabela1[[#This Row],[Cena skupaj]]</f>
        <v>31</v>
      </c>
      <c r="L3110" s="162">
        <f>IF(Tabela1[[#This Row],[Cena za enoto]]=1,Tabela1[[#This Row],[Količina]],0)</f>
        <v>0</v>
      </c>
      <c r="M3110" s="139">
        <f>Tabela1[[#This Row],[Cena za enoto]]</f>
        <v>0</v>
      </c>
      <c r="N3110" s="139">
        <f t="shared" si="197"/>
        <v>0</v>
      </c>
    </row>
    <row r="3111" spans="1:14" ht="22.5">
      <c r="A3111" s="139">
        <v>3105</v>
      </c>
      <c r="B3111" s="109"/>
      <c r="C3111" s="132">
        <f>IF(H3111&lt;&gt;"",COUNTA($H$12:H3111),"")</f>
        <v>1507</v>
      </c>
      <c r="D3111" s="15">
        <v>95</v>
      </c>
      <c r="E3111" s="131" t="s">
        <v>237</v>
      </c>
      <c r="F3111" s="83" t="s">
        <v>10</v>
      </c>
      <c r="G3111" s="16">
        <v>6</v>
      </c>
      <c r="H3111" s="169">
        <v>0</v>
      </c>
      <c r="I3111" s="177">
        <f t="shared" si="196"/>
        <v>0</v>
      </c>
      <c r="K3111" s="141">
        <f>Tabela1[[#This Row],[Količina]]-Tabela1[[#This Row],[Cena skupaj]]</f>
        <v>6</v>
      </c>
      <c r="L3111" s="162">
        <f>IF(Tabela1[[#This Row],[Cena za enoto]]=1,Tabela1[[#This Row],[Količina]],0)</f>
        <v>0</v>
      </c>
      <c r="M3111" s="139">
        <f>Tabela1[[#This Row],[Cena za enoto]]</f>
        <v>0</v>
      </c>
      <c r="N3111" s="139">
        <f t="shared" si="197"/>
        <v>0</v>
      </c>
    </row>
    <row r="3112" spans="1:14">
      <c r="A3112" s="139">
        <v>3106</v>
      </c>
      <c r="B3112" s="109"/>
      <c r="C3112" s="132">
        <f>IF(H3112&lt;&gt;"",COUNTA($H$12:H3112),"")</f>
        <v>1508</v>
      </c>
      <c r="D3112" s="15">
        <v>96</v>
      </c>
      <c r="E3112" s="131" t="s">
        <v>238</v>
      </c>
      <c r="F3112" s="83" t="s">
        <v>10</v>
      </c>
      <c r="G3112" s="16">
        <v>4</v>
      </c>
      <c r="H3112" s="169">
        <v>0</v>
      </c>
      <c r="I3112" s="177">
        <f t="shared" si="196"/>
        <v>0</v>
      </c>
      <c r="K3112" s="141">
        <f>Tabela1[[#This Row],[Količina]]-Tabela1[[#This Row],[Cena skupaj]]</f>
        <v>4</v>
      </c>
      <c r="L3112" s="162">
        <f>IF(Tabela1[[#This Row],[Cena za enoto]]=1,Tabela1[[#This Row],[Količina]],0)</f>
        <v>0</v>
      </c>
      <c r="M3112" s="139">
        <f>Tabela1[[#This Row],[Cena za enoto]]</f>
        <v>0</v>
      </c>
      <c r="N3112" s="139">
        <f t="shared" si="197"/>
        <v>0</v>
      </c>
    </row>
    <row r="3113" spans="1:14" ht="22.5">
      <c r="A3113" s="139">
        <v>3107</v>
      </c>
      <c r="B3113" s="109"/>
      <c r="C3113" s="132">
        <f>IF(H3113&lt;&gt;"",COUNTA($H$12:H3113),"")</f>
        <v>1509</v>
      </c>
      <c r="D3113" s="15">
        <v>97</v>
      </c>
      <c r="E3113" s="131" t="s">
        <v>239</v>
      </c>
      <c r="F3113" s="83" t="s">
        <v>10</v>
      </c>
      <c r="G3113" s="16">
        <v>1</v>
      </c>
      <c r="H3113" s="169">
        <v>0</v>
      </c>
      <c r="I3113" s="177">
        <f t="shared" si="196"/>
        <v>0</v>
      </c>
      <c r="K3113" s="141">
        <f>Tabela1[[#This Row],[Količina]]-Tabela1[[#This Row],[Cena skupaj]]</f>
        <v>1</v>
      </c>
      <c r="L3113" s="162">
        <f>IF(Tabela1[[#This Row],[Cena za enoto]]=1,Tabela1[[#This Row],[Količina]],0)</f>
        <v>0</v>
      </c>
      <c r="M3113" s="139">
        <f>Tabela1[[#This Row],[Cena za enoto]]</f>
        <v>0</v>
      </c>
      <c r="N3113" s="139">
        <f t="shared" si="197"/>
        <v>0</v>
      </c>
    </row>
    <row r="3114" spans="1:14" ht="22.5">
      <c r="A3114" s="139">
        <v>3108</v>
      </c>
      <c r="B3114" s="109"/>
      <c r="C3114" s="132">
        <f>IF(H3114&lt;&gt;"",COUNTA($H$12:H3114),"")</f>
        <v>1510</v>
      </c>
      <c r="D3114" s="15">
        <v>98</v>
      </c>
      <c r="E3114" s="131" t="s">
        <v>240</v>
      </c>
      <c r="F3114" s="83" t="s">
        <v>10</v>
      </c>
      <c r="G3114" s="16">
        <v>13</v>
      </c>
      <c r="H3114" s="169">
        <v>0</v>
      </c>
      <c r="I3114" s="177">
        <f t="shared" ref="I3114:I3145" si="198">IF(ISNUMBER(G3114),ROUND(G3114*H3114,2),"")</f>
        <v>0</v>
      </c>
      <c r="K3114" s="141">
        <f>Tabela1[[#This Row],[Količina]]-Tabela1[[#This Row],[Cena skupaj]]</f>
        <v>13</v>
      </c>
      <c r="L3114" s="162">
        <f>IF(Tabela1[[#This Row],[Cena za enoto]]=1,Tabela1[[#This Row],[Količina]],0)</f>
        <v>0</v>
      </c>
      <c r="M3114" s="139">
        <f>Tabela1[[#This Row],[Cena za enoto]]</f>
        <v>0</v>
      </c>
      <c r="N3114" s="139">
        <f t="shared" si="197"/>
        <v>0</v>
      </c>
    </row>
    <row r="3115" spans="1:14" ht="22.5">
      <c r="A3115" s="139">
        <v>3109</v>
      </c>
      <c r="B3115" s="109"/>
      <c r="C3115" s="132">
        <f>IF(H3115&lt;&gt;"",COUNTA($H$12:H3115),"")</f>
        <v>1511</v>
      </c>
      <c r="D3115" s="15">
        <v>99</v>
      </c>
      <c r="E3115" s="131" t="s">
        <v>241</v>
      </c>
      <c r="F3115" s="83" t="s">
        <v>10</v>
      </c>
      <c r="G3115" s="16">
        <v>1</v>
      </c>
      <c r="H3115" s="169">
        <v>0</v>
      </c>
      <c r="I3115" s="177">
        <f t="shared" si="198"/>
        <v>0</v>
      </c>
      <c r="K3115" s="141">
        <f>Tabela1[[#This Row],[Količina]]-Tabela1[[#This Row],[Cena skupaj]]</f>
        <v>1</v>
      </c>
      <c r="L3115" s="162">
        <f>IF(Tabela1[[#This Row],[Cena za enoto]]=1,Tabela1[[#This Row],[Količina]],0)</f>
        <v>0</v>
      </c>
      <c r="M3115" s="139">
        <f>Tabela1[[#This Row],[Cena za enoto]]</f>
        <v>0</v>
      </c>
      <c r="N3115" s="139">
        <f t="shared" si="197"/>
        <v>0</v>
      </c>
    </row>
    <row r="3116" spans="1:14">
      <c r="A3116" s="139">
        <v>3110</v>
      </c>
      <c r="B3116" s="109"/>
      <c r="C3116" s="132">
        <f>IF(H3116&lt;&gt;"",COUNTA($H$12:H3116),"")</f>
        <v>1512</v>
      </c>
      <c r="D3116" s="15">
        <v>100</v>
      </c>
      <c r="E3116" s="131" t="s">
        <v>242</v>
      </c>
      <c r="F3116" s="83" t="s">
        <v>10</v>
      </c>
      <c r="G3116" s="16">
        <v>3</v>
      </c>
      <c r="H3116" s="169">
        <v>0</v>
      </c>
      <c r="I3116" s="177">
        <f t="shared" si="198"/>
        <v>0</v>
      </c>
      <c r="K3116" s="141">
        <f>Tabela1[[#This Row],[Količina]]-Tabela1[[#This Row],[Cena skupaj]]</f>
        <v>3</v>
      </c>
      <c r="L3116" s="162">
        <f>IF(Tabela1[[#This Row],[Cena za enoto]]=1,Tabela1[[#This Row],[Količina]],0)</f>
        <v>0</v>
      </c>
      <c r="M3116" s="139">
        <f>Tabela1[[#This Row],[Cena za enoto]]</f>
        <v>0</v>
      </c>
      <c r="N3116" s="139">
        <f t="shared" si="197"/>
        <v>0</v>
      </c>
    </row>
    <row r="3117" spans="1:14" ht="22.5">
      <c r="A3117" s="139">
        <v>3111</v>
      </c>
      <c r="B3117" s="109"/>
      <c r="C3117" s="132">
        <f>IF(H3117&lt;&gt;"",COUNTA($H$12:H3117),"")</f>
        <v>1513</v>
      </c>
      <c r="D3117" s="15">
        <v>101</v>
      </c>
      <c r="E3117" s="131" t="s">
        <v>2284</v>
      </c>
      <c r="F3117" s="83" t="s">
        <v>10</v>
      </c>
      <c r="G3117" s="16">
        <v>1</v>
      </c>
      <c r="H3117" s="169">
        <v>0</v>
      </c>
      <c r="I3117" s="177">
        <f t="shared" si="198"/>
        <v>0</v>
      </c>
      <c r="K3117" s="141">
        <f>Tabela1[[#This Row],[Količina]]-Tabela1[[#This Row],[Cena skupaj]]</f>
        <v>1</v>
      </c>
      <c r="L3117" s="162">
        <f>IF(Tabela1[[#This Row],[Cena za enoto]]=1,Tabela1[[#This Row],[Količina]],0)</f>
        <v>0</v>
      </c>
      <c r="M3117" s="139">
        <f>Tabela1[[#This Row],[Cena za enoto]]</f>
        <v>0</v>
      </c>
      <c r="N3117" s="139">
        <f t="shared" si="197"/>
        <v>0</v>
      </c>
    </row>
    <row r="3118" spans="1:14" ht="45">
      <c r="A3118" s="139">
        <v>3112</v>
      </c>
      <c r="B3118" s="109"/>
      <c r="C3118" s="132">
        <f>IF(H3118&lt;&gt;"",COUNTA($H$12:H3118),"")</f>
        <v>1514</v>
      </c>
      <c r="D3118" s="15">
        <v>102</v>
      </c>
      <c r="E3118" s="131" t="s">
        <v>2285</v>
      </c>
      <c r="F3118" s="83" t="s">
        <v>10</v>
      </c>
      <c r="G3118" s="16">
        <v>1</v>
      </c>
      <c r="H3118" s="169">
        <v>0</v>
      </c>
      <c r="I3118" s="177">
        <f t="shared" si="198"/>
        <v>0</v>
      </c>
      <c r="K3118" s="141">
        <f>Tabela1[[#This Row],[Količina]]-Tabela1[[#This Row],[Cena skupaj]]</f>
        <v>1</v>
      </c>
      <c r="L3118" s="162">
        <f>IF(Tabela1[[#This Row],[Cena za enoto]]=1,Tabela1[[#This Row],[Količina]],0)</f>
        <v>0</v>
      </c>
      <c r="M3118" s="139">
        <f>Tabela1[[#This Row],[Cena za enoto]]</f>
        <v>0</v>
      </c>
      <c r="N3118" s="139">
        <f t="shared" si="197"/>
        <v>0</v>
      </c>
    </row>
    <row r="3119" spans="1:14" ht="22.5">
      <c r="A3119" s="139">
        <v>3113</v>
      </c>
      <c r="B3119" s="109"/>
      <c r="C3119" s="132">
        <f>IF(H3119&lt;&gt;"",COUNTA($H$12:H3119),"")</f>
        <v>1515</v>
      </c>
      <c r="D3119" s="15">
        <v>103</v>
      </c>
      <c r="E3119" s="131" t="s">
        <v>2320</v>
      </c>
      <c r="F3119" s="83" t="s">
        <v>10</v>
      </c>
      <c r="G3119" s="16">
        <v>5</v>
      </c>
      <c r="H3119" s="169">
        <v>0</v>
      </c>
      <c r="I3119" s="177">
        <f t="shared" si="198"/>
        <v>0</v>
      </c>
      <c r="K3119" s="141">
        <f>Tabela1[[#This Row],[Količina]]-Tabela1[[#This Row],[Cena skupaj]]</f>
        <v>5</v>
      </c>
      <c r="L3119" s="162">
        <f>IF(Tabela1[[#This Row],[Cena za enoto]]=1,Tabela1[[#This Row],[Količina]],0)</f>
        <v>0</v>
      </c>
      <c r="M3119" s="139">
        <f>Tabela1[[#This Row],[Cena za enoto]]</f>
        <v>0</v>
      </c>
      <c r="N3119" s="139">
        <f t="shared" si="197"/>
        <v>0</v>
      </c>
    </row>
    <row r="3120" spans="1:14" ht="22.5">
      <c r="A3120" s="139">
        <v>3114</v>
      </c>
      <c r="B3120" s="109"/>
      <c r="C3120" s="132">
        <f>IF(H3120&lt;&gt;"",COUNTA($H$12:H3120),"")</f>
        <v>1516</v>
      </c>
      <c r="D3120" s="15">
        <v>104</v>
      </c>
      <c r="E3120" s="131" t="s">
        <v>2321</v>
      </c>
      <c r="F3120" s="83" t="s">
        <v>10</v>
      </c>
      <c r="G3120" s="16">
        <v>2</v>
      </c>
      <c r="H3120" s="169">
        <v>0</v>
      </c>
      <c r="I3120" s="177">
        <f t="shared" si="198"/>
        <v>0</v>
      </c>
      <c r="K3120" s="141">
        <f>Tabela1[[#This Row],[Količina]]-Tabela1[[#This Row],[Cena skupaj]]</f>
        <v>2</v>
      </c>
      <c r="L3120" s="162">
        <f>IF(Tabela1[[#This Row],[Cena za enoto]]=1,Tabela1[[#This Row],[Količina]],0)</f>
        <v>0</v>
      </c>
      <c r="M3120" s="139">
        <f>Tabela1[[#This Row],[Cena za enoto]]</f>
        <v>0</v>
      </c>
      <c r="N3120" s="139">
        <f t="shared" si="197"/>
        <v>0</v>
      </c>
    </row>
    <row r="3121" spans="1:14" ht="22.5">
      <c r="A3121" s="139">
        <v>3115</v>
      </c>
      <c r="B3121" s="109"/>
      <c r="C3121" s="132">
        <f>IF(H3121&lt;&gt;"",COUNTA($H$12:H3121),"")</f>
        <v>1517</v>
      </c>
      <c r="D3121" s="15">
        <v>105</v>
      </c>
      <c r="E3121" s="131" t="s">
        <v>2322</v>
      </c>
      <c r="F3121" s="83" t="s">
        <v>10</v>
      </c>
      <c r="G3121" s="16">
        <v>5</v>
      </c>
      <c r="H3121" s="169">
        <v>0</v>
      </c>
      <c r="I3121" s="177">
        <f t="shared" si="198"/>
        <v>0</v>
      </c>
      <c r="K3121" s="141">
        <f>Tabela1[[#This Row],[Količina]]-Tabela1[[#This Row],[Cena skupaj]]</f>
        <v>5</v>
      </c>
      <c r="L3121" s="162">
        <f>IF(Tabela1[[#This Row],[Cena za enoto]]=1,Tabela1[[#This Row],[Količina]],0)</f>
        <v>0</v>
      </c>
      <c r="M3121" s="139">
        <f>Tabela1[[#This Row],[Cena za enoto]]</f>
        <v>0</v>
      </c>
      <c r="N3121" s="139">
        <f t="shared" si="197"/>
        <v>0</v>
      </c>
    </row>
    <row r="3122" spans="1:14" ht="33.75">
      <c r="A3122" s="139">
        <v>3116</v>
      </c>
      <c r="B3122" s="109"/>
      <c r="C3122" s="132">
        <f>IF(H3122&lt;&gt;"",COUNTA($H$12:H3122),"")</f>
        <v>1518</v>
      </c>
      <c r="D3122" s="15">
        <v>106</v>
      </c>
      <c r="E3122" s="131" t="s">
        <v>2323</v>
      </c>
      <c r="F3122" s="83" t="s">
        <v>10</v>
      </c>
      <c r="G3122" s="16">
        <v>2</v>
      </c>
      <c r="H3122" s="169">
        <v>0</v>
      </c>
      <c r="I3122" s="177">
        <f t="shared" si="198"/>
        <v>0</v>
      </c>
      <c r="K3122" s="141">
        <f>Tabela1[[#This Row],[Količina]]-Tabela1[[#This Row],[Cena skupaj]]</f>
        <v>2</v>
      </c>
      <c r="L3122" s="162">
        <f>IF(Tabela1[[#This Row],[Cena za enoto]]=1,Tabela1[[#This Row],[Količina]],0)</f>
        <v>0</v>
      </c>
      <c r="M3122" s="139">
        <f>Tabela1[[#This Row],[Cena za enoto]]</f>
        <v>0</v>
      </c>
      <c r="N3122" s="139">
        <f t="shared" si="197"/>
        <v>0</v>
      </c>
    </row>
    <row r="3123" spans="1:14" ht="33.75">
      <c r="A3123" s="139">
        <v>3117</v>
      </c>
      <c r="B3123" s="109"/>
      <c r="C3123" s="132">
        <f>IF(H3123&lt;&gt;"",COUNTA($H$12:H3123),"")</f>
        <v>1519</v>
      </c>
      <c r="D3123" s="15">
        <v>107</v>
      </c>
      <c r="E3123" s="131" t="s">
        <v>2324</v>
      </c>
      <c r="F3123" s="83" t="s">
        <v>10</v>
      </c>
      <c r="G3123" s="16">
        <v>2</v>
      </c>
      <c r="H3123" s="169">
        <v>0</v>
      </c>
      <c r="I3123" s="177">
        <f t="shared" si="198"/>
        <v>0</v>
      </c>
      <c r="K3123" s="141">
        <f>Tabela1[[#This Row],[Količina]]-Tabela1[[#This Row],[Cena skupaj]]</f>
        <v>2</v>
      </c>
      <c r="L3123" s="162">
        <f>IF(Tabela1[[#This Row],[Cena za enoto]]=1,Tabela1[[#This Row],[Količina]],0)</f>
        <v>0</v>
      </c>
      <c r="M3123" s="139">
        <f>Tabela1[[#This Row],[Cena za enoto]]</f>
        <v>0</v>
      </c>
      <c r="N3123" s="139">
        <f t="shared" si="197"/>
        <v>0</v>
      </c>
    </row>
    <row r="3124" spans="1:14">
      <c r="A3124" s="139">
        <v>3118</v>
      </c>
      <c r="B3124" s="109"/>
      <c r="C3124" s="132">
        <f>IF(H3124&lt;&gt;"",COUNTA($H$12:H3124),"")</f>
        <v>1520</v>
      </c>
      <c r="D3124" s="15">
        <v>108</v>
      </c>
      <c r="E3124" s="131" t="s">
        <v>2286</v>
      </c>
      <c r="F3124" s="83" t="s">
        <v>14</v>
      </c>
      <c r="G3124" s="16">
        <v>330</v>
      </c>
      <c r="H3124" s="169">
        <v>0</v>
      </c>
      <c r="I3124" s="177">
        <f t="shared" si="198"/>
        <v>0</v>
      </c>
      <c r="K3124" s="141">
        <f>Tabela1[[#This Row],[Količina]]-Tabela1[[#This Row],[Cena skupaj]]</f>
        <v>330</v>
      </c>
      <c r="L3124" s="162">
        <f>IF(Tabela1[[#This Row],[Cena za enoto]]=1,Tabela1[[#This Row],[Količina]],0)</f>
        <v>0</v>
      </c>
      <c r="M3124" s="139">
        <f>Tabela1[[#This Row],[Cena za enoto]]</f>
        <v>0</v>
      </c>
      <c r="N3124" s="139">
        <f t="shared" si="197"/>
        <v>0</v>
      </c>
    </row>
    <row r="3125" spans="1:14">
      <c r="A3125" s="139">
        <v>3119</v>
      </c>
      <c r="B3125" s="109"/>
      <c r="C3125" s="132">
        <f>IF(H3125&lt;&gt;"",COUNTA($H$12:H3125),"")</f>
        <v>1521</v>
      </c>
      <c r="D3125" s="15">
        <v>109</v>
      </c>
      <c r="E3125" s="131" t="s">
        <v>2287</v>
      </c>
      <c r="F3125" s="83" t="s">
        <v>14</v>
      </c>
      <c r="G3125" s="16">
        <v>65</v>
      </c>
      <c r="H3125" s="169">
        <v>0</v>
      </c>
      <c r="I3125" s="177">
        <f t="shared" si="198"/>
        <v>0</v>
      </c>
      <c r="K3125" s="141">
        <f>Tabela1[[#This Row],[Količina]]-Tabela1[[#This Row],[Cena skupaj]]</f>
        <v>65</v>
      </c>
      <c r="L3125" s="162">
        <f>IF(Tabela1[[#This Row],[Cena za enoto]]=1,Tabela1[[#This Row],[Količina]],0)</f>
        <v>0</v>
      </c>
      <c r="M3125" s="139">
        <f>Tabela1[[#This Row],[Cena za enoto]]</f>
        <v>0</v>
      </c>
      <c r="N3125" s="139">
        <f t="shared" si="197"/>
        <v>0</v>
      </c>
    </row>
    <row r="3126" spans="1:14" ht="22.5">
      <c r="A3126" s="139">
        <v>3120</v>
      </c>
      <c r="B3126" s="109"/>
      <c r="C3126" s="132">
        <f>IF(H3126&lt;&gt;"",COUNTA($H$12:H3126),"")</f>
        <v>1522</v>
      </c>
      <c r="D3126" s="15">
        <v>110</v>
      </c>
      <c r="E3126" s="131" t="s">
        <v>2288</v>
      </c>
      <c r="F3126" s="83" t="s">
        <v>14</v>
      </c>
      <c r="G3126" s="16">
        <v>66</v>
      </c>
      <c r="H3126" s="169">
        <v>0</v>
      </c>
      <c r="I3126" s="177">
        <f t="shared" si="198"/>
        <v>0</v>
      </c>
      <c r="K3126" s="141">
        <f>Tabela1[[#This Row],[Količina]]-Tabela1[[#This Row],[Cena skupaj]]</f>
        <v>66</v>
      </c>
      <c r="L3126" s="162">
        <f>IF(Tabela1[[#This Row],[Cena za enoto]]=1,Tabela1[[#This Row],[Količina]],0)</f>
        <v>0</v>
      </c>
      <c r="M3126" s="139">
        <f>Tabela1[[#This Row],[Cena za enoto]]</f>
        <v>0</v>
      </c>
      <c r="N3126" s="139">
        <f t="shared" si="197"/>
        <v>0</v>
      </c>
    </row>
    <row r="3127" spans="1:14" ht="22.5">
      <c r="A3127" s="139">
        <v>3121</v>
      </c>
      <c r="B3127" s="109"/>
      <c r="C3127" s="132">
        <f>IF(H3127&lt;&gt;"",COUNTA($H$12:H3127),"")</f>
        <v>1523</v>
      </c>
      <c r="D3127" s="15">
        <v>111</v>
      </c>
      <c r="E3127" s="131" t="s">
        <v>2289</v>
      </c>
      <c r="F3127" s="83" t="s">
        <v>14</v>
      </c>
      <c r="G3127" s="16">
        <v>28</v>
      </c>
      <c r="H3127" s="169">
        <v>0</v>
      </c>
      <c r="I3127" s="177">
        <f t="shared" si="198"/>
        <v>0</v>
      </c>
      <c r="K3127" s="141">
        <f>Tabela1[[#This Row],[Količina]]-Tabela1[[#This Row],[Cena skupaj]]</f>
        <v>28</v>
      </c>
      <c r="L3127" s="162">
        <f>IF(Tabela1[[#This Row],[Cena za enoto]]=1,Tabela1[[#This Row],[Količina]],0)</f>
        <v>0</v>
      </c>
      <c r="M3127" s="139">
        <f>Tabela1[[#This Row],[Cena za enoto]]</f>
        <v>0</v>
      </c>
      <c r="N3127" s="139">
        <f t="shared" si="197"/>
        <v>0</v>
      </c>
    </row>
    <row r="3128" spans="1:14" ht="22.5">
      <c r="A3128" s="139">
        <v>3122</v>
      </c>
      <c r="B3128" s="109"/>
      <c r="C3128" s="132">
        <f>IF(H3128&lt;&gt;"",COUNTA($H$12:H3128),"")</f>
        <v>1524</v>
      </c>
      <c r="D3128" s="15">
        <v>112</v>
      </c>
      <c r="E3128" s="131" t="s">
        <v>243</v>
      </c>
      <c r="F3128" s="83" t="s">
        <v>14</v>
      </c>
      <c r="G3128" s="16">
        <v>1338</v>
      </c>
      <c r="H3128" s="169">
        <v>0</v>
      </c>
      <c r="I3128" s="177">
        <f t="shared" si="198"/>
        <v>0</v>
      </c>
      <c r="K3128" s="141">
        <f>Tabela1[[#This Row],[Količina]]-Tabela1[[#This Row],[Cena skupaj]]</f>
        <v>1338</v>
      </c>
      <c r="L3128" s="162">
        <f>IF(Tabela1[[#This Row],[Cena za enoto]]=1,Tabela1[[#This Row],[Količina]],0)</f>
        <v>0</v>
      </c>
      <c r="M3128" s="139">
        <f>Tabela1[[#This Row],[Cena za enoto]]</f>
        <v>0</v>
      </c>
      <c r="N3128" s="139">
        <f t="shared" si="197"/>
        <v>0</v>
      </c>
    </row>
    <row r="3129" spans="1:14" ht="22.5">
      <c r="A3129" s="139">
        <v>3123</v>
      </c>
      <c r="B3129" s="109"/>
      <c r="C3129" s="132">
        <f>IF(H3129&lt;&gt;"",COUNTA($H$12:H3129),"")</f>
        <v>1525</v>
      </c>
      <c r="D3129" s="15">
        <v>113</v>
      </c>
      <c r="E3129" s="131" t="s">
        <v>2290</v>
      </c>
      <c r="F3129" s="83" t="s">
        <v>14</v>
      </c>
      <c r="G3129" s="16">
        <v>731</v>
      </c>
      <c r="H3129" s="169">
        <v>0</v>
      </c>
      <c r="I3129" s="177">
        <f t="shared" si="198"/>
        <v>0</v>
      </c>
      <c r="K3129" s="141">
        <f>Tabela1[[#This Row],[Količina]]-Tabela1[[#This Row],[Cena skupaj]]</f>
        <v>731</v>
      </c>
      <c r="L3129" s="162">
        <f>IF(Tabela1[[#This Row],[Cena za enoto]]=1,Tabela1[[#This Row],[Količina]],0)</f>
        <v>0</v>
      </c>
      <c r="M3129" s="139">
        <f>Tabela1[[#This Row],[Cena za enoto]]</f>
        <v>0</v>
      </c>
      <c r="N3129" s="139">
        <f t="shared" si="197"/>
        <v>0</v>
      </c>
    </row>
    <row r="3130" spans="1:14" ht="22.5">
      <c r="A3130" s="139">
        <v>3124</v>
      </c>
      <c r="B3130" s="109"/>
      <c r="C3130" s="132">
        <f>IF(H3130&lt;&gt;"",COUNTA($H$12:H3130),"")</f>
        <v>1526</v>
      </c>
      <c r="D3130" s="15">
        <v>114</v>
      </c>
      <c r="E3130" s="131" t="s">
        <v>244</v>
      </c>
      <c r="F3130" s="83" t="s">
        <v>14</v>
      </c>
      <c r="G3130" s="16">
        <v>6950</v>
      </c>
      <c r="H3130" s="169">
        <v>0</v>
      </c>
      <c r="I3130" s="177">
        <f t="shared" si="198"/>
        <v>0</v>
      </c>
      <c r="K3130" s="141">
        <f>Tabela1[[#This Row],[Količina]]-Tabela1[[#This Row],[Cena skupaj]]</f>
        <v>6950</v>
      </c>
      <c r="L3130" s="162">
        <f>IF(Tabela1[[#This Row],[Cena za enoto]]=1,Tabela1[[#This Row],[Količina]],0)</f>
        <v>0</v>
      </c>
      <c r="M3130" s="139">
        <f>Tabela1[[#This Row],[Cena za enoto]]</f>
        <v>0</v>
      </c>
      <c r="N3130" s="139">
        <f t="shared" si="197"/>
        <v>0</v>
      </c>
    </row>
    <row r="3131" spans="1:14">
      <c r="A3131" s="139">
        <v>3125</v>
      </c>
      <c r="B3131" s="109"/>
      <c r="C3131" s="132">
        <f>IF(H3131&lt;&gt;"",COUNTA($H$12:H3131),"")</f>
        <v>1527</v>
      </c>
      <c r="D3131" s="15">
        <v>115</v>
      </c>
      <c r="E3131" s="131" t="s">
        <v>245</v>
      </c>
      <c r="F3131" s="83" t="s">
        <v>14</v>
      </c>
      <c r="G3131" s="16">
        <v>10</v>
      </c>
      <c r="H3131" s="169">
        <v>0</v>
      </c>
      <c r="I3131" s="177">
        <f t="shared" si="198"/>
        <v>0</v>
      </c>
      <c r="K3131" s="141">
        <f>Tabela1[[#This Row],[Količina]]-Tabela1[[#This Row],[Cena skupaj]]</f>
        <v>10</v>
      </c>
      <c r="L3131" s="162">
        <f>IF(Tabela1[[#This Row],[Cena za enoto]]=1,Tabela1[[#This Row],[Količina]],0)</f>
        <v>0</v>
      </c>
      <c r="M3131" s="139">
        <f>Tabela1[[#This Row],[Cena za enoto]]</f>
        <v>0</v>
      </c>
      <c r="N3131" s="139">
        <f t="shared" si="197"/>
        <v>0</v>
      </c>
    </row>
    <row r="3132" spans="1:14" ht="33.75">
      <c r="A3132" s="139">
        <v>3126</v>
      </c>
      <c r="B3132" s="109"/>
      <c r="C3132" s="132">
        <f>IF(H3132&lt;&gt;"",COUNTA($H$12:H3132),"")</f>
        <v>1528</v>
      </c>
      <c r="D3132" s="15">
        <v>116</v>
      </c>
      <c r="E3132" s="131" t="s">
        <v>2325</v>
      </c>
      <c r="F3132" s="83" t="s">
        <v>14</v>
      </c>
      <c r="G3132" s="16">
        <v>11</v>
      </c>
      <c r="H3132" s="169">
        <v>0</v>
      </c>
      <c r="I3132" s="177">
        <f t="shared" si="198"/>
        <v>0</v>
      </c>
      <c r="K3132" s="141">
        <f>Tabela1[[#This Row],[Količina]]-Tabela1[[#This Row],[Cena skupaj]]</f>
        <v>11</v>
      </c>
      <c r="L3132" s="162">
        <f>IF(Tabela1[[#This Row],[Cena za enoto]]=1,Tabela1[[#This Row],[Količina]],0)</f>
        <v>0</v>
      </c>
      <c r="M3132" s="139">
        <f>Tabela1[[#This Row],[Cena za enoto]]</f>
        <v>0</v>
      </c>
      <c r="N3132" s="139">
        <f t="shared" si="197"/>
        <v>0</v>
      </c>
    </row>
    <row r="3133" spans="1:14" ht="33.75">
      <c r="A3133" s="139">
        <v>3127</v>
      </c>
      <c r="B3133" s="109"/>
      <c r="C3133" s="132">
        <f>IF(H3133&lt;&gt;"",COUNTA($H$12:H3133),"")</f>
        <v>1529</v>
      </c>
      <c r="D3133" s="15">
        <v>117</v>
      </c>
      <c r="E3133" s="131" t="s">
        <v>2326</v>
      </c>
      <c r="F3133" s="83" t="s">
        <v>14</v>
      </c>
      <c r="G3133" s="16">
        <v>11</v>
      </c>
      <c r="H3133" s="169">
        <v>0</v>
      </c>
      <c r="I3133" s="177">
        <f t="shared" si="198"/>
        <v>0</v>
      </c>
      <c r="K3133" s="141">
        <f>Tabela1[[#This Row],[Količina]]-Tabela1[[#This Row],[Cena skupaj]]</f>
        <v>11</v>
      </c>
      <c r="L3133" s="162">
        <f>IF(Tabela1[[#This Row],[Cena za enoto]]=1,Tabela1[[#This Row],[Količina]],0)</f>
        <v>0</v>
      </c>
      <c r="M3133" s="139">
        <f>Tabela1[[#This Row],[Cena za enoto]]</f>
        <v>0</v>
      </c>
      <c r="N3133" s="139">
        <f t="shared" si="197"/>
        <v>0</v>
      </c>
    </row>
    <row r="3134" spans="1:14" ht="22.5">
      <c r="A3134" s="139">
        <v>3128</v>
      </c>
      <c r="B3134" s="109"/>
      <c r="C3134" s="132">
        <f>IF(H3134&lt;&gt;"",COUNTA($H$12:H3134),"")</f>
        <v>1530</v>
      </c>
      <c r="D3134" s="15">
        <v>118</v>
      </c>
      <c r="E3134" s="131" t="s">
        <v>2327</v>
      </c>
      <c r="F3134" s="83" t="s">
        <v>14</v>
      </c>
      <c r="G3134" s="16">
        <v>54</v>
      </c>
      <c r="H3134" s="169">
        <v>0</v>
      </c>
      <c r="I3134" s="177">
        <f t="shared" si="198"/>
        <v>0</v>
      </c>
      <c r="K3134" s="141">
        <f>Tabela1[[#This Row],[Količina]]-Tabela1[[#This Row],[Cena skupaj]]</f>
        <v>54</v>
      </c>
      <c r="L3134" s="162">
        <f>IF(Tabela1[[#This Row],[Cena za enoto]]=1,Tabela1[[#This Row],[Količina]],0)</f>
        <v>0</v>
      </c>
      <c r="M3134" s="139">
        <f>Tabela1[[#This Row],[Cena za enoto]]</f>
        <v>0</v>
      </c>
      <c r="N3134" s="139">
        <f t="shared" si="197"/>
        <v>0</v>
      </c>
    </row>
    <row r="3135" spans="1:14" ht="22.5">
      <c r="A3135" s="139">
        <v>3129</v>
      </c>
      <c r="B3135" s="109"/>
      <c r="C3135" s="132">
        <f>IF(H3135&lt;&gt;"",COUNTA($H$12:H3135),"")</f>
        <v>1531</v>
      </c>
      <c r="D3135" s="15">
        <v>119</v>
      </c>
      <c r="E3135" s="131" t="s">
        <v>2291</v>
      </c>
      <c r="F3135" s="83" t="s">
        <v>14</v>
      </c>
      <c r="G3135" s="16">
        <v>2800</v>
      </c>
      <c r="H3135" s="169">
        <v>0</v>
      </c>
      <c r="I3135" s="177">
        <f t="shared" si="198"/>
        <v>0</v>
      </c>
      <c r="K3135" s="141">
        <f>Tabela1[[#This Row],[Količina]]-Tabela1[[#This Row],[Cena skupaj]]</f>
        <v>2800</v>
      </c>
      <c r="L3135" s="162">
        <f>IF(Tabela1[[#This Row],[Cena za enoto]]=1,Tabela1[[#This Row],[Količina]],0)</f>
        <v>0</v>
      </c>
      <c r="M3135" s="139">
        <f>Tabela1[[#This Row],[Cena za enoto]]</f>
        <v>0</v>
      </c>
      <c r="N3135" s="139">
        <f t="shared" si="197"/>
        <v>0</v>
      </c>
    </row>
    <row r="3136" spans="1:14" ht="33.75">
      <c r="A3136" s="139">
        <v>3130</v>
      </c>
      <c r="B3136" s="109"/>
      <c r="C3136" s="132">
        <f>IF(H3136&lt;&gt;"",COUNTA($H$12:H3136),"")</f>
        <v>1532</v>
      </c>
      <c r="D3136" s="15">
        <v>120</v>
      </c>
      <c r="E3136" s="131" t="s">
        <v>246</v>
      </c>
      <c r="F3136" s="83" t="s">
        <v>10</v>
      </c>
      <c r="G3136" s="16">
        <v>25</v>
      </c>
      <c r="H3136" s="169">
        <v>0</v>
      </c>
      <c r="I3136" s="177">
        <f t="shared" si="198"/>
        <v>0</v>
      </c>
      <c r="K3136" s="141">
        <f>Tabela1[[#This Row],[Količina]]-Tabela1[[#This Row],[Cena skupaj]]</f>
        <v>25</v>
      </c>
      <c r="L3136" s="162">
        <f>IF(Tabela1[[#This Row],[Cena za enoto]]=1,Tabela1[[#This Row],[Količina]],0)</f>
        <v>0</v>
      </c>
      <c r="M3136" s="139">
        <f>Tabela1[[#This Row],[Cena za enoto]]</f>
        <v>0</v>
      </c>
      <c r="N3136" s="139">
        <f t="shared" si="197"/>
        <v>0</v>
      </c>
    </row>
    <row r="3137" spans="1:14">
      <c r="A3137" s="139">
        <v>3131</v>
      </c>
      <c r="B3137" s="109"/>
      <c r="C3137" s="132">
        <f>IF(H3137&lt;&gt;"",COUNTA($H$12:H3137),"")</f>
        <v>1533</v>
      </c>
      <c r="D3137" s="15">
        <v>121</v>
      </c>
      <c r="E3137" s="131" t="s">
        <v>2292</v>
      </c>
      <c r="F3137" s="83" t="s">
        <v>10</v>
      </c>
      <c r="G3137" s="16">
        <v>10</v>
      </c>
      <c r="H3137" s="169">
        <v>0</v>
      </c>
      <c r="I3137" s="177">
        <f t="shared" si="198"/>
        <v>0</v>
      </c>
      <c r="K3137" s="141">
        <f>Tabela1[[#This Row],[Količina]]-Tabela1[[#This Row],[Cena skupaj]]</f>
        <v>10</v>
      </c>
      <c r="L3137" s="162">
        <f>IF(Tabela1[[#This Row],[Cena za enoto]]=1,Tabela1[[#This Row],[Količina]],0)</f>
        <v>0</v>
      </c>
      <c r="M3137" s="139">
        <f>Tabela1[[#This Row],[Cena za enoto]]</f>
        <v>0</v>
      </c>
      <c r="N3137" s="139">
        <f t="shared" si="197"/>
        <v>0</v>
      </c>
    </row>
    <row r="3138" spans="1:14">
      <c r="A3138" s="139">
        <v>3132</v>
      </c>
      <c r="B3138" s="109"/>
      <c r="C3138" s="132">
        <f>IF(H3138&lt;&gt;"",COUNTA($H$12:H3138),"")</f>
        <v>1534</v>
      </c>
      <c r="D3138" s="15">
        <v>122</v>
      </c>
      <c r="E3138" s="131" t="s">
        <v>2293</v>
      </c>
      <c r="F3138" s="83" t="s">
        <v>10</v>
      </c>
      <c r="G3138" s="16">
        <v>20</v>
      </c>
      <c r="H3138" s="169">
        <v>0</v>
      </c>
      <c r="I3138" s="177">
        <f t="shared" si="198"/>
        <v>0</v>
      </c>
      <c r="K3138" s="141">
        <f>Tabela1[[#This Row],[Količina]]-Tabela1[[#This Row],[Cena skupaj]]</f>
        <v>20</v>
      </c>
      <c r="L3138" s="162">
        <f>IF(Tabela1[[#This Row],[Cena za enoto]]=1,Tabela1[[#This Row],[Količina]],0)</f>
        <v>0</v>
      </c>
      <c r="M3138" s="139">
        <f>Tabela1[[#This Row],[Cena za enoto]]</f>
        <v>0</v>
      </c>
      <c r="N3138" s="139">
        <f t="shared" si="197"/>
        <v>0</v>
      </c>
    </row>
    <row r="3139" spans="1:14">
      <c r="A3139" s="139">
        <v>3133</v>
      </c>
      <c r="B3139" s="109"/>
      <c r="C3139" s="132">
        <f>IF(H3139&lt;&gt;"",COUNTA($H$12:H3139),"")</f>
        <v>1535</v>
      </c>
      <c r="D3139" s="15">
        <v>123</v>
      </c>
      <c r="E3139" s="131" t="s">
        <v>2294</v>
      </c>
      <c r="F3139" s="83" t="s">
        <v>10</v>
      </c>
      <c r="G3139" s="16">
        <v>74</v>
      </c>
      <c r="H3139" s="169">
        <v>0</v>
      </c>
      <c r="I3139" s="177">
        <f t="shared" si="198"/>
        <v>0</v>
      </c>
      <c r="K3139" s="141">
        <f>Tabela1[[#This Row],[Količina]]-Tabela1[[#This Row],[Cena skupaj]]</f>
        <v>74</v>
      </c>
      <c r="L3139" s="162">
        <f>IF(Tabela1[[#This Row],[Cena za enoto]]=1,Tabela1[[#This Row],[Količina]],0)</f>
        <v>0</v>
      </c>
      <c r="M3139" s="139">
        <f>Tabela1[[#This Row],[Cena za enoto]]</f>
        <v>0</v>
      </c>
      <c r="N3139" s="139">
        <f t="shared" si="197"/>
        <v>0</v>
      </c>
    </row>
    <row r="3140" spans="1:14">
      <c r="A3140" s="139">
        <v>3134</v>
      </c>
      <c r="B3140" s="109"/>
      <c r="C3140" s="132">
        <f>IF(H3140&lt;&gt;"",COUNTA($H$12:H3140),"")</f>
        <v>1536</v>
      </c>
      <c r="D3140" s="15">
        <v>124</v>
      </c>
      <c r="E3140" s="131" t="s">
        <v>2328</v>
      </c>
      <c r="F3140" s="83" t="s">
        <v>10</v>
      </c>
      <c r="G3140" s="16">
        <v>45</v>
      </c>
      <c r="H3140" s="169">
        <v>0</v>
      </c>
      <c r="I3140" s="177">
        <f t="shared" si="198"/>
        <v>0</v>
      </c>
      <c r="K3140" s="141">
        <f>Tabela1[[#This Row],[Količina]]-Tabela1[[#This Row],[Cena skupaj]]</f>
        <v>45</v>
      </c>
      <c r="L3140" s="162">
        <f>IF(Tabela1[[#This Row],[Cena za enoto]]=1,Tabela1[[#This Row],[Količina]],0)</f>
        <v>0</v>
      </c>
      <c r="M3140" s="139">
        <f>Tabela1[[#This Row],[Cena za enoto]]</f>
        <v>0</v>
      </c>
      <c r="N3140" s="139">
        <f t="shared" si="197"/>
        <v>0</v>
      </c>
    </row>
    <row r="3141" spans="1:14">
      <c r="A3141" s="139">
        <v>3135</v>
      </c>
      <c r="B3141" s="109"/>
      <c r="C3141" s="132">
        <f>IF(H3141&lt;&gt;"",COUNTA($H$12:H3141),"")</f>
        <v>1537</v>
      </c>
      <c r="D3141" s="15">
        <v>125</v>
      </c>
      <c r="E3141" s="131" t="s">
        <v>2329</v>
      </c>
      <c r="F3141" s="83" t="s">
        <v>10</v>
      </c>
      <c r="G3141" s="16">
        <v>6</v>
      </c>
      <c r="H3141" s="169">
        <v>0</v>
      </c>
      <c r="I3141" s="177">
        <f t="shared" si="198"/>
        <v>0</v>
      </c>
      <c r="K3141" s="141">
        <f>Tabela1[[#This Row],[Količina]]-Tabela1[[#This Row],[Cena skupaj]]</f>
        <v>6</v>
      </c>
      <c r="L3141" s="162">
        <f>IF(Tabela1[[#This Row],[Cena za enoto]]=1,Tabela1[[#This Row],[Količina]],0)</f>
        <v>0</v>
      </c>
      <c r="M3141" s="139">
        <f>Tabela1[[#This Row],[Cena za enoto]]</f>
        <v>0</v>
      </c>
      <c r="N3141" s="139">
        <f t="shared" si="197"/>
        <v>0</v>
      </c>
    </row>
    <row r="3142" spans="1:14">
      <c r="A3142" s="139">
        <v>3136</v>
      </c>
      <c r="B3142" s="109"/>
      <c r="C3142" s="132">
        <f>IF(H3142&lt;&gt;"",COUNTA($H$12:H3142),"")</f>
        <v>1538</v>
      </c>
      <c r="D3142" s="15">
        <v>126</v>
      </c>
      <c r="E3142" s="131" t="s">
        <v>2330</v>
      </c>
      <c r="F3142" s="83" t="s">
        <v>10</v>
      </c>
      <c r="G3142" s="16">
        <v>1</v>
      </c>
      <c r="H3142" s="169">
        <v>0</v>
      </c>
      <c r="I3142" s="177">
        <f t="shared" si="198"/>
        <v>0</v>
      </c>
      <c r="K3142" s="141">
        <f>Tabela1[[#This Row],[Količina]]-Tabela1[[#This Row],[Cena skupaj]]</f>
        <v>1</v>
      </c>
      <c r="L3142" s="162">
        <f>IF(Tabela1[[#This Row],[Cena za enoto]]=1,Tabela1[[#This Row],[Količina]],0)</f>
        <v>0</v>
      </c>
      <c r="M3142" s="139">
        <f>Tabela1[[#This Row],[Cena za enoto]]</f>
        <v>0</v>
      </c>
      <c r="N3142" s="139">
        <f t="shared" si="197"/>
        <v>0</v>
      </c>
    </row>
    <row r="3143" spans="1:14">
      <c r="A3143" s="139">
        <v>3137</v>
      </c>
      <c r="B3143" s="109"/>
      <c r="C3143" s="132">
        <f>IF(H3143&lt;&gt;"",COUNTA($H$12:H3143),"")</f>
        <v>1539</v>
      </c>
      <c r="D3143" s="15">
        <v>127</v>
      </c>
      <c r="E3143" s="131" t="s">
        <v>2331</v>
      </c>
      <c r="F3143" s="83" t="s">
        <v>10</v>
      </c>
      <c r="G3143" s="16">
        <v>9</v>
      </c>
      <c r="H3143" s="169">
        <v>0</v>
      </c>
      <c r="I3143" s="177">
        <f t="shared" si="198"/>
        <v>0</v>
      </c>
      <c r="K3143" s="141">
        <f>Tabela1[[#This Row],[Količina]]-Tabela1[[#This Row],[Cena skupaj]]</f>
        <v>9</v>
      </c>
      <c r="L3143" s="162">
        <f>IF(Tabela1[[#This Row],[Cena za enoto]]=1,Tabela1[[#This Row],[Količina]],0)</f>
        <v>0</v>
      </c>
      <c r="M3143" s="139">
        <f>Tabela1[[#This Row],[Cena za enoto]]</f>
        <v>0</v>
      </c>
      <c r="N3143" s="139">
        <f t="shared" si="197"/>
        <v>0</v>
      </c>
    </row>
    <row r="3144" spans="1:14">
      <c r="A3144" s="139">
        <v>3138</v>
      </c>
      <c r="B3144" s="109"/>
      <c r="C3144" s="132">
        <f>IF(H3144&lt;&gt;"",COUNTA($H$12:H3144),"")</f>
        <v>1540</v>
      </c>
      <c r="D3144" s="15">
        <v>128</v>
      </c>
      <c r="E3144" s="131" t="s">
        <v>2332</v>
      </c>
      <c r="F3144" s="83" t="s">
        <v>10</v>
      </c>
      <c r="G3144" s="16">
        <v>34</v>
      </c>
      <c r="H3144" s="169">
        <v>0</v>
      </c>
      <c r="I3144" s="177">
        <f t="shared" si="198"/>
        <v>0</v>
      </c>
      <c r="K3144" s="141">
        <f>Tabela1[[#This Row],[Količina]]-Tabela1[[#This Row],[Cena skupaj]]</f>
        <v>34</v>
      </c>
      <c r="L3144" s="162">
        <f>IF(Tabela1[[#This Row],[Cena za enoto]]=1,Tabela1[[#This Row],[Količina]],0)</f>
        <v>0</v>
      </c>
      <c r="M3144" s="139">
        <f>Tabela1[[#This Row],[Cena za enoto]]</f>
        <v>0</v>
      </c>
      <c r="N3144" s="139">
        <f t="shared" si="197"/>
        <v>0</v>
      </c>
    </row>
    <row r="3145" spans="1:14" ht="22.5">
      <c r="A3145" s="139">
        <v>3139</v>
      </c>
      <c r="B3145" s="109"/>
      <c r="C3145" s="132">
        <f>IF(H3145&lt;&gt;"",COUNTA($H$12:H3145),"")</f>
        <v>1541</v>
      </c>
      <c r="D3145" s="15">
        <v>129</v>
      </c>
      <c r="E3145" s="131" t="s">
        <v>247</v>
      </c>
      <c r="F3145" s="83" t="s">
        <v>14</v>
      </c>
      <c r="G3145" s="16">
        <v>130</v>
      </c>
      <c r="H3145" s="169">
        <v>0</v>
      </c>
      <c r="I3145" s="177">
        <f t="shared" si="198"/>
        <v>0</v>
      </c>
      <c r="K3145" s="141">
        <f>Tabela1[[#This Row],[Količina]]-Tabela1[[#This Row],[Cena skupaj]]</f>
        <v>130</v>
      </c>
      <c r="L3145" s="162">
        <f>IF(Tabela1[[#This Row],[Cena za enoto]]=1,Tabela1[[#This Row],[Količina]],0)</f>
        <v>0</v>
      </c>
      <c r="M3145" s="139">
        <f>Tabela1[[#This Row],[Cena za enoto]]</f>
        <v>0</v>
      </c>
      <c r="N3145" s="139">
        <f t="shared" si="197"/>
        <v>0</v>
      </c>
    </row>
    <row r="3146" spans="1:14" ht="22.5">
      <c r="A3146" s="139">
        <v>3140</v>
      </c>
      <c r="B3146" s="109"/>
      <c r="C3146" s="132">
        <f>IF(H3146&lt;&gt;"",COUNTA($H$12:H3146),"")</f>
        <v>1542</v>
      </c>
      <c r="D3146" s="15">
        <v>130</v>
      </c>
      <c r="E3146" s="131" t="s">
        <v>2295</v>
      </c>
      <c r="F3146" s="83" t="s">
        <v>14</v>
      </c>
      <c r="G3146" s="16">
        <v>490</v>
      </c>
      <c r="H3146" s="169">
        <v>0</v>
      </c>
      <c r="I3146" s="177">
        <f t="shared" ref="I3146:I3171" si="199">IF(ISNUMBER(G3146),ROUND(G3146*H3146,2),"")</f>
        <v>0</v>
      </c>
      <c r="K3146" s="141">
        <f>Tabela1[[#This Row],[Količina]]-Tabela1[[#This Row],[Cena skupaj]]</f>
        <v>490</v>
      </c>
      <c r="L3146" s="162">
        <f>IF(Tabela1[[#This Row],[Cena za enoto]]=1,Tabela1[[#This Row],[Količina]],0)</f>
        <v>0</v>
      </c>
      <c r="M3146" s="139">
        <f>Tabela1[[#This Row],[Cena za enoto]]</f>
        <v>0</v>
      </c>
      <c r="N3146" s="139">
        <f t="shared" si="197"/>
        <v>0</v>
      </c>
    </row>
    <row r="3147" spans="1:14" ht="22.5">
      <c r="A3147" s="139">
        <v>3141</v>
      </c>
      <c r="B3147" s="109"/>
      <c r="C3147" s="132">
        <f>IF(H3147&lt;&gt;"",COUNTA($H$12:H3147),"")</f>
        <v>1543</v>
      </c>
      <c r="D3147" s="15">
        <v>131</v>
      </c>
      <c r="E3147" s="131" t="s">
        <v>2296</v>
      </c>
      <c r="F3147" s="83" t="s">
        <v>10</v>
      </c>
      <c r="G3147" s="16">
        <v>3</v>
      </c>
      <c r="H3147" s="169">
        <v>0</v>
      </c>
      <c r="I3147" s="177">
        <f t="shared" si="199"/>
        <v>0</v>
      </c>
      <c r="K3147" s="141">
        <f>Tabela1[[#This Row],[Količina]]-Tabela1[[#This Row],[Cena skupaj]]</f>
        <v>3</v>
      </c>
      <c r="L3147" s="162">
        <f>IF(Tabela1[[#This Row],[Cena za enoto]]=1,Tabela1[[#This Row],[Količina]],0)</f>
        <v>0</v>
      </c>
      <c r="M3147" s="139">
        <f>Tabela1[[#This Row],[Cena za enoto]]</f>
        <v>0</v>
      </c>
      <c r="N3147" s="139">
        <f t="shared" si="197"/>
        <v>0</v>
      </c>
    </row>
    <row r="3148" spans="1:14" ht="22.5">
      <c r="A3148" s="139">
        <v>3142</v>
      </c>
      <c r="B3148" s="109"/>
      <c r="C3148" s="132">
        <f>IF(H3148&lt;&gt;"",COUNTA($H$12:H3148),"")</f>
        <v>1544</v>
      </c>
      <c r="D3148" s="15">
        <v>132</v>
      </c>
      <c r="E3148" s="131" t="s">
        <v>2297</v>
      </c>
      <c r="F3148" s="83" t="s">
        <v>10</v>
      </c>
      <c r="G3148" s="16">
        <v>3</v>
      </c>
      <c r="H3148" s="169">
        <v>0</v>
      </c>
      <c r="I3148" s="177">
        <f t="shared" si="199"/>
        <v>0</v>
      </c>
      <c r="K3148" s="141">
        <f>Tabela1[[#This Row],[Količina]]-Tabela1[[#This Row],[Cena skupaj]]</f>
        <v>3</v>
      </c>
      <c r="L3148" s="162">
        <f>IF(Tabela1[[#This Row],[Cena za enoto]]=1,Tabela1[[#This Row],[Količina]],0)</f>
        <v>0</v>
      </c>
      <c r="M3148" s="139">
        <f>Tabela1[[#This Row],[Cena za enoto]]</f>
        <v>0</v>
      </c>
      <c r="N3148" s="139">
        <f t="shared" si="197"/>
        <v>0</v>
      </c>
    </row>
    <row r="3149" spans="1:14">
      <c r="A3149" s="139">
        <v>3143</v>
      </c>
      <c r="B3149" s="109"/>
      <c r="C3149" s="132">
        <f>IF(H3149&lt;&gt;"",COUNTA($H$12:H3149),"")</f>
        <v>1545</v>
      </c>
      <c r="D3149" s="15">
        <v>133</v>
      </c>
      <c r="E3149" s="131" t="s">
        <v>2298</v>
      </c>
      <c r="F3149" s="83" t="s">
        <v>10</v>
      </c>
      <c r="G3149" s="16">
        <v>3</v>
      </c>
      <c r="H3149" s="169">
        <v>0</v>
      </c>
      <c r="I3149" s="177">
        <f t="shared" si="199"/>
        <v>0</v>
      </c>
      <c r="K3149" s="141">
        <f>Tabela1[[#This Row],[Količina]]-Tabela1[[#This Row],[Cena skupaj]]</f>
        <v>3</v>
      </c>
      <c r="L3149" s="162">
        <f>IF(Tabela1[[#This Row],[Cena za enoto]]=1,Tabela1[[#This Row],[Količina]],0)</f>
        <v>0</v>
      </c>
      <c r="M3149" s="139">
        <f>Tabela1[[#This Row],[Cena za enoto]]</f>
        <v>0</v>
      </c>
      <c r="N3149" s="139">
        <f t="shared" si="197"/>
        <v>0</v>
      </c>
    </row>
    <row r="3150" spans="1:14" ht="22.5">
      <c r="A3150" s="139">
        <v>3144</v>
      </c>
      <c r="B3150" s="109"/>
      <c r="C3150" s="132">
        <f>IF(H3150&lt;&gt;"",COUNTA($H$12:H3150),"")</f>
        <v>1546</v>
      </c>
      <c r="D3150" s="15">
        <v>134</v>
      </c>
      <c r="E3150" s="131" t="s">
        <v>2299</v>
      </c>
      <c r="F3150" s="83" t="s">
        <v>10</v>
      </c>
      <c r="G3150" s="16">
        <v>3</v>
      </c>
      <c r="H3150" s="169">
        <v>0</v>
      </c>
      <c r="I3150" s="177">
        <f t="shared" si="199"/>
        <v>0</v>
      </c>
      <c r="K3150" s="141">
        <f>Tabela1[[#This Row],[Količina]]-Tabela1[[#This Row],[Cena skupaj]]</f>
        <v>3</v>
      </c>
      <c r="L3150" s="162">
        <f>IF(Tabela1[[#This Row],[Cena za enoto]]=1,Tabela1[[#This Row],[Količina]],0)</f>
        <v>0</v>
      </c>
      <c r="M3150" s="139">
        <f>Tabela1[[#This Row],[Cena za enoto]]</f>
        <v>0</v>
      </c>
      <c r="N3150" s="139">
        <f t="shared" ref="N3150:N3213" si="200">L3150*M3150</f>
        <v>0</v>
      </c>
    </row>
    <row r="3151" spans="1:14">
      <c r="A3151" s="139">
        <v>3145</v>
      </c>
      <c r="B3151" s="109"/>
      <c r="C3151" s="132">
        <f>IF(H3151&lt;&gt;"",COUNTA($H$12:H3151),"")</f>
        <v>1547</v>
      </c>
      <c r="D3151" s="15">
        <v>135</v>
      </c>
      <c r="E3151" s="131" t="s">
        <v>2300</v>
      </c>
      <c r="F3151" s="83" t="s">
        <v>10</v>
      </c>
      <c r="G3151" s="16">
        <v>3</v>
      </c>
      <c r="H3151" s="169">
        <v>0</v>
      </c>
      <c r="I3151" s="177">
        <f t="shared" si="199"/>
        <v>0</v>
      </c>
      <c r="K3151" s="141">
        <f>Tabela1[[#This Row],[Količina]]-Tabela1[[#This Row],[Cena skupaj]]</f>
        <v>3</v>
      </c>
      <c r="L3151" s="162">
        <f>IF(Tabela1[[#This Row],[Cena za enoto]]=1,Tabela1[[#This Row],[Količina]],0)</f>
        <v>0</v>
      </c>
      <c r="M3151" s="139">
        <f>Tabela1[[#This Row],[Cena za enoto]]</f>
        <v>0</v>
      </c>
      <c r="N3151" s="139">
        <f t="shared" si="200"/>
        <v>0</v>
      </c>
    </row>
    <row r="3152" spans="1:14">
      <c r="A3152" s="139">
        <v>3146</v>
      </c>
      <c r="B3152" s="109"/>
      <c r="C3152" s="132">
        <f>IF(H3152&lt;&gt;"",COUNTA($H$12:H3152),"")</f>
        <v>1548</v>
      </c>
      <c r="D3152" s="15">
        <v>136</v>
      </c>
      <c r="E3152" s="131" t="s">
        <v>2301</v>
      </c>
      <c r="F3152" s="83" t="s">
        <v>10</v>
      </c>
      <c r="G3152" s="16">
        <v>7</v>
      </c>
      <c r="H3152" s="169">
        <v>0</v>
      </c>
      <c r="I3152" s="177">
        <f t="shared" si="199"/>
        <v>0</v>
      </c>
      <c r="K3152" s="141">
        <f>Tabela1[[#This Row],[Količina]]-Tabela1[[#This Row],[Cena skupaj]]</f>
        <v>7</v>
      </c>
      <c r="L3152" s="162">
        <f>IF(Tabela1[[#This Row],[Cena za enoto]]=1,Tabela1[[#This Row],[Količina]],0)</f>
        <v>0</v>
      </c>
      <c r="M3152" s="139">
        <f>Tabela1[[#This Row],[Cena za enoto]]</f>
        <v>0</v>
      </c>
      <c r="N3152" s="139">
        <f t="shared" si="200"/>
        <v>0</v>
      </c>
    </row>
    <row r="3153" spans="1:14" ht="22.5">
      <c r="A3153" s="139">
        <v>3147</v>
      </c>
      <c r="B3153" s="109"/>
      <c r="C3153" s="132">
        <f>IF(H3153&lt;&gt;"",COUNTA($H$12:H3153),"")</f>
        <v>1549</v>
      </c>
      <c r="D3153" s="15">
        <v>137</v>
      </c>
      <c r="E3153" s="131" t="s">
        <v>2302</v>
      </c>
      <c r="F3153" s="83" t="s">
        <v>14</v>
      </c>
      <c r="G3153" s="16">
        <v>3400</v>
      </c>
      <c r="H3153" s="169">
        <v>0</v>
      </c>
      <c r="I3153" s="177">
        <f t="shared" si="199"/>
        <v>0</v>
      </c>
      <c r="K3153" s="141">
        <f>Tabela1[[#This Row],[Količina]]-Tabela1[[#This Row],[Cena skupaj]]</f>
        <v>3400</v>
      </c>
      <c r="L3153" s="162">
        <f>IF(Tabela1[[#This Row],[Cena za enoto]]=1,Tabela1[[#This Row],[Količina]],0)</f>
        <v>0</v>
      </c>
      <c r="M3153" s="139">
        <f>Tabela1[[#This Row],[Cena za enoto]]</f>
        <v>0</v>
      </c>
      <c r="N3153" s="139">
        <f t="shared" si="200"/>
        <v>0</v>
      </c>
    </row>
    <row r="3154" spans="1:14" ht="33.75">
      <c r="A3154" s="139">
        <v>3148</v>
      </c>
      <c r="B3154" s="109"/>
      <c r="C3154" s="132">
        <f>IF(H3154&lt;&gt;"",COUNTA($H$12:H3154),"")</f>
        <v>1550</v>
      </c>
      <c r="D3154" s="15">
        <v>138</v>
      </c>
      <c r="E3154" s="131" t="s">
        <v>2303</v>
      </c>
      <c r="F3154" s="83" t="s">
        <v>14</v>
      </c>
      <c r="G3154" s="16">
        <v>8</v>
      </c>
      <c r="H3154" s="169">
        <v>0</v>
      </c>
      <c r="I3154" s="177">
        <f t="shared" si="199"/>
        <v>0</v>
      </c>
      <c r="K3154" s="141">
        <f>Tabela1[[#This Row],[Količina]]-Tabela1[[#This Row],[Cena skupaj]]</f>
        <v>8</v>
      </c>
      <c r="L3154" s="162">
        <f>IF(Tabela1[[#This Row],[Cena za enoto]]=1,Tabela1[[#This Row],[Količina]],0)</f>
        <v>0</v>
      </c>
      <c r="M3154" s="139">
        <f>Tabela1[[#This Row],[Cena za enoto]]</f>
        <v>0</v>
      </c>
      <c r="N3154" s="139">
        <f t="shared" si="200"/>
        <v>0</v>
      </c>
    </row>
    <row r="3155" spans="1:14" ht="33.75">
      <c r="A3155" s="139">
        <v>3149</v>
      </c>
      <c r="B3155" s="109"/>
      <c r="C3155" s="132">
        <f>IF(H3155&lt;&gt;"",COUNTA($H$12:H3155),"")</f>
        <v>1551</v>
      </c>
      <c r="D3155" s="15">
        <v>139</v>
      </c>
      <c r="E3155" s="131" t="s">
        <v>2304</v>
      </c>
      <c r="F3155" s="83" t="s">
        <v>10</v>
      </c>
      <c r="G3155" s="16">
        <v>1</v>
      </c>
      <c r="H3155" s="169">
        <v>0</v>
      </c>
      <c r="I3155" s="177">
        <f t="shared" si="199"/>
        <v>0</v>
      </c>
      <c r="K3155" s="141">
        <f>Tabela1[[#This Row],[Količina]]-Tabela1[[#This Row],[Cena skupaj]]</f>
        <v>1</v>
      </c>
      <c r="L3155" s="162">
        <f>IF(Tabela1[[#This Row],[Cena za enoto]]=1,Tabela1[[#This Row],[Količina]],0)</f>
        <v>0</v>
      </c>
      <c r="M3155" s="139">
        <f>Tabela1[[#This Row],[Cena za enoto]]</f>
        <v>0</v>
      </c>
      <c r="N3155" s="139">
        <f t="shared" si="200"/>
        <v>0</v>
      </c>
    </row>
    <row r="3156" spans="1:14">
      <c r="A3156" s="139">
        <v>3150</v>
      </c>
      <c r="B3156" s="109"/>
      <c r="C3156" s="132">
        <f>IF(H3156&lt;&gt;"",COUNTA($H$12:H3156),"")</f>
        <v>1552</v>
      </c>
      <c r="D3156" s="15">
        <v>140</v>
      </c>
      <c r="E3156" s="131" t="s">
        <v>2305</v>
      </c>
      <c r="F3156" s="83" t="s">
        <v>10</v>
      </c>
      <c r="G3156" s="16">
        <v>2</v>
      </c>
      <c r="H3156" s="169">
        <v>0</v>
      </c>
      <c r="I3156" s="177">
        <f t="shared" si="199"/>
        <v>0</v>
      </c>
      <c r="K3156" s="141">
        <f>Tabela1[[#This Row],[Količina]]-Tabela1[[#This Row],[Cena skupaj]]</f>
        <v>2</v>
      </c>
      <c r="L3156" s="162">
        <f>IF(Tabela1[[#This Row],[Cena za enoto]]=1,Tabela1[[#This Row],[Količina]],0)</f>
        <v>0</v>
      </c>
      <c r="M3156" s="139">
        <f>Tabela1[[#This Row],[Cena za enoto]]</f>
        <v>0</v>
      </c>
      <c r="N3156" s="139">
        <f t="shared" si="200"/>
        <v>0</v>
      </c>
    </row>
    <row r="3157" spans="1:14">
      <c r="A3157" s="139">
        <v>3151</v>
      </c>
      <c r="B3157" s="109"/>
      <c r="C3157" s="132">
        <f>IF(H3157&lt;&gt;"",COUNTA($H$12:H3157),"")</f>
        <v>1553</v>
      </c>
      <c r="D3157" s="15">
        <v>141</v>
      </c>
      <c r="E3157" s="131" t="s">
        <v>2306</v>
      </c>
      <c r="F3157" s="83" t="s">
        <v>10</v>
      </c>
      <c r="G3157" s="16">
        <v>2</v>
      </c>
      <c r="H3157" s="169">
        <v>0</v>
      </c>
      <c r="I3157" s="177">
        <f t="shared" si="199"/>
        <v>0</v>
      </c>
      <c r="K3157" s="141">
        <f>Tabela1[[#This Row],[Količina]]-Tabela1[[#This Row],[Cena skupaj]]</f>
        <v>2</v>
      </c>
      <c r="L3157" s="162">
        <f>IF(Tabela1[[#This Row],[Cena za enoto]]=1,Tabela1[[#This Row],[Količina]],0)</f>
        <v>0</v>
      </c>
      <c r="M3157" s="139">
        <f>Tabela1[[#This Row],[Cena za enoto]]</f>
        <v>0</v>
      </c>
      <c r="N3157" s="139">
        <f t="shared" si="200"/>
        <v>0</v>
      </c>
    </row>
    <row r="3158" spans="1:14">
      <c r="A3158" s="139">
        <v>3152</v>
      </c>
      <c r="B3158" s="109"/>
      <c r="C3158" s="132">
        <f>IF(H3158&lt;&gt;"",COUNTA($H$12:H3158),"")</f>
        <v>1554</v>
      </c>
      <c r="D3158" s="15">
        <v>142</v>
      </c>
      <c r="E3158" s="131" t="s">
        <v>248</v>
      </c>
      <c r="F3158" s="83" t="s">
        <v>10</v>
      </c>
      <c r="G3158" s="16">
        <v>1</v>
      </c>
      <c r="H3158" s="169">
        <v>0</v>
      </c>
      <c r="I3158" s="177">
        <f t="shared" si="199"/>
        <v>0</v>
      </c>
      <c r="K3158" s="141">
        <f>Tabela1[[#This Row],[Količina]]-Tabela1[[#This Row],[Cena skupaj]]</f>
        <v>1</v>
      </c>
      <c r="L3158" s="162">
        <f>IF(Tabela1[[#This Row],[Cena za enoto]]=1,Tabela1[[#This Row],[Količina]],0)</f>
        <v>0</v>
      </c>
      <c r="M3158" s="139">
        <f>Tabela1[[#This Row],[Cena za enoto]]</f>
        <v>0</v>
      </c>
      <c r="N3158" s="139">
        <f t="shared" si="200"/>
        <v>0</v>
      </c>
    </row>
    <row r="3159" spans="1:14">
      <c r="A3159" s="139">
        <v>3153</v>
      </c>
      <c r="B3159" s="109"/>
      <c r="C3159" s="132">
        <f>IF(H3159&lt;&gt;"",COUNTA($H$12:H3159),"")</f>
        <v>1555</v>
      </c>
      <c r="D3159" s="15">
        <v>143</v>
      </c>
      <c r="E3159" s="131" t="s">
        <v>2307</v>
      </c>
      <c r="F3159" s="83" t="s">
        <v>10</v>
      </c>
      <c r="G3159" s="16">
        <v>3</v>
      </c>
      <c r="H3159" s="169">
        <v>0</v>
      </c>
      <c r="I3159" s="177">
        <f t="shared" si="199"/>
        <v>0</v>
      </c>
      <c r="K3159" s="141">
        <f>Tabela1[[#This Row],[Količina]]-Tabela1[[#This Row],[Cena skupaj]]</f>
        <v>3</v>
      </c>
      <c r="L3159" s="162">
        <f>IF(Tabela1[[#This Row],[Cena za enoto]]=1,Tabela1[[#This Row],[Količina]],0)</f>
        <v>0</v>
      </c>
      <c r="M3159" s="139">
        <f>Tabela1[[#This Row],[Cena za enoto]]</f>
        <v>0</v>
      </c>
      <c r="N3159" s="139">
        <f t="shared" si="200"/>
        <v>0</v>
      </c>
    </row>
    <row r="3160" spans="1:14" ht="33.75">
      <c r="A3160" s="139">
        <v>3154</v>
      </c>
      <c r="B3160" s="109"/>
      <c r="C3160" s="190" t="str">
        <f>IF(H3160&lt;&gt;"",COUNTA($H$12:H3160),"")</f>
        <v/>
      </c>
      <c r="D3160" s="44">
        <v>144</v>
      </c>
      <c r="E3160" s="205" t="s">
        <v>3518</v>
      </c>
      <c r="F3160" s="117"/>
      <c r="G3160" s="115"/>
      <c r="H3160" s="159"/>
      <c r="I3160" s="159" t="str">
        <f t="shared" si="199"/>
        <v/>
      </c>
      <c r="L3160" s="162">
        <f>IF(Tabela1[[#This Row],[Cena za enoto]]=1,Tabela1[[#This Row],[Količina]],0)</f>
        <v>0</v>
      </c>
      <c r="M3160" s="139">
        <f>Tabela1[[#This Row],[Cena za enoto]]</f>
        <v>0</v>
      </c>
      <c r="N3160" s="139">
        <f t="shared" si="200"/>
        <v>0</v>
      </c>
    </row>
    <row r="3161" spans="1:14" ht="45">
      <c r="A3161" s="139">
        <v>3155</v>
      </c>
      <c r="B3161" s="109"/>
      <c r="C3161" s="190" t="str">
        <f>IF(H3161&lt;&gt;"",COUNTA($H$12:H3161),"")</f>
        <v/>
      </c>
      <c r="D3161" s="44">
        <v>145</v>
      </c>
      <c r="E3161" s="205" t="s">
        <v>3519</v>
      </c>
      <c r="F3161" s="117"/>
      <c r="G3161" s="115"/>
      <c r="H3161" s="159"/>
      <c r="I3161" s="159" t="str">
        <f t="shared" si="199"/>
        <v/>
      </c>
      <c r="L3161" s="162">
        <f>IF(Tabela1[[#This Row],[Cena za enoto]]=1,Tabela1[[#This Row],[Količina]],0)</f>
        <v>0</v>
      </c>
      <c r="M3161" s="139">
        <f>Tabela1[[#This Row],[Cena za enoto]]</f>
        <v>0</v>
      </c>
      <c r="N3161" s="139">
        <f t="shared" si="200"/>
        <v>0</v>
      </c>
    </row>
    <row r="3162" spans="1:14" ht="56.25">
      <c r="A3162" s="139">
        <v>3156</v>
      </c>
      <c r="B3162" s="109"/>
      <c r="C3162" s="190" t="str">
        <f>IF(H3162&lt;&gt;"",COUNTA($H$12:H3162),"")</f>
        <v/>
      </c>
      <c r="D3162" s="44">
        <v>146</v>
      </c>
      <c r="E3162" s="205" t="s">
        <v>3520</v>
      </c>
      <c r="F3162" s="117"/>
      <c r="G3162" s="115"/>
      <c r="H3162" s="159"/>
      <c r="I3162" s="159" t="str">
        <f t="shared" si="199"/>
        <v/>
      </c>
      <c r="L3162" s="162">
        <f>IF(Tabela1[[#This Row],[Cena za enoto]]=1,Tabela1[[#This Row],[Količina]],0)</f>
        <v>0</v>
      </c>
      <c r="M3162" s="139">
        <f>Tabela1[[#This Row],[Cena za enoto]]</f>
        <v>0</v>
      </c>
      <c r="N3162" s="139">
        <f t="shared" si="200"/>
        <v>0</v>
      </c>
    </row>
    <row r="3163" spans="1:14" ht="45">
      <c r="A3163" s="139">
        <v>3157</v>
      </c>
      <c r="B3163" s="109"/>
      <c r="C3163" s="132">
        <f>IF(H3163&lt;&gt;"",COUNTA($H$12:H3163),"")</f>
        <v>1556</v>
      </c>
      <c r="D3163" s="15">
        <v>147</v>
      </c>
      <c r="E3163" s="131" t="s">
        <v>2333</v>
      </c>
      <c r="F3163" s="83" t="s">
        <v>10</v>
      </c>
      <c r="G3163" s="16">
        <v>3</v>
      </c>
      <c r="H3163" s="169">
        <v>0</v>
      </c>
      <c r="I3163" s="177">
        <f t="shared" si="199"/>
        <v>0</v>
      </c>
      <c r="K3163" s="141">
        <f>Tabela1[[#This Row],[Količina]]-Tabela1[[#This Row],[Cena skupaj]]</f>
        <v>3</v>
      </c>
      <c r="L3163" s="162">
        <f>IF(Tabela1[[#This Row],[Cena za enoto]]=1,Tabela1[[#This Row],[Količina]],0)</f>
        <v>0</v>
      </c>
      <c r="M3163" s="139">
        <f>Tabela1[[#This Row],[Cena za enoto]]</f>
        <v>0</v>
      </c>
      <c r="N3163" s="139">
        <f t="shared" si="200"/>
        <v>0</v>
      </c>
    </row>
    <row r="3164" spans="1:14" ht="45">
      <c r="A3164" s="139">
        <v>3158</v>
      </c>
      <c r="B3164" s="109"/>
      <c r="C3164" s="132">
        <f>IF(H3164&lt;&gt;"",COUNTA($H$12:H3164),"")</f>
        <v>1557</v>
      </c>
      <c r="D3164" s="15">
        <v>148</v>
      </c>
      <c r="E3164" s="131" t="s">
        <v>2334</v>
      </c>
      <c r="F3164" s="83" t="s">
        <v>10</v>
      </c>
      <c r="G3164" s="16">
        <v>3</v>
      </c>
      <c r="H3164" s="169">
        <v>0</v>
      </c>
      <c r="I3164" s="177">
        <f t="shared" si="199"/>
        <v>0</v>
      </c>
      <c r="K3164" s="141">
        <f>Tabela1[[#This Row],[Količina]]-Tabela1[[#This Row],[Cena skupaj]]</f>
        <v>3</v>
      </c>
      <c r="L3164" s="162">
        <f>IF(Tabela1[[#This Row],[Cena za enoto]]=1,Tabela1[[#This Row],[Količina]],0)</f>
        <v>0</v>
      </c>
      <c r="M3164" s="139">
        <f>Tabela1[[#This Row],[Cena za enoto]]</f>
        <v>0</v>
      </c>
      <c r="N3164" s="139">
        <f t="shared" si="200"/>
        <v>0</v>
      </c>
    </row>
    <row r="3165" spans="1:14" ht="33.75">
      <c r="A3165" s="139">
        <v>3159</v>
      </c>
      <c r="B3165" s="109"/>
      <c r="C3165" s="132">
        <f>IF(H3165&lt;&gt;"",COUNTA($H$12:H3165),"")</f>
        <v>1558</v>
      </c>
      <c r="D3165" s="15">
        <v>149</v>
      </c>
      <c r="E3165" s="131" t="s">
        <v>249</v>
      </c>
      <c r="F3165" s="83" t="s">
        <v>10</v>
      </c>
      <c r="G3165" s="16">
        <v>2</v>
      </c>
      <c r="H3165" s="169">
        <v>0</v>
      </c>
      <c r="I3165" s="177">
        <f t="shared" si="199"/>
        <v>0</v>
      </c>
      <c r="K3165" s="141">
        <f>Tabela1[[#This Row],[Količina]]-Tabela1[[#This Row],[Cena skupaj]]</f>
        <v>2</v>
      </c>
      <c r="L3165" s="162">
        <f>IF(Tabela1[[#This Row],[Cena za enoto]]=1,Tabela1[[#This Row],[Količina]],0)</f>
        <v>0</v>
      </c>
      <c r="M3165" s="139">
        <f>Tabela1[[#This Row],[Cena za enoto]]</f>
        <v>0</v>
      </c>
      <c r="N3165" s="139">
        <f t="shared" si="200"/>
        <v>0</v>
      </c>
    </row>
    <row r="3166" spans="1:14" ht="33.75">
      <c r="A3166" s="139">
        <v>3160</v>
      </c>
      <c r="B3166" s="109"/>
      <c r="C3166" s="132">
        <f>IF(H3166&lt;&gt;"",COUNTA($H$12:H3166),"")</f>
        <v>1559</v>
      </c>
      <c r="D3166" s="15">
        <v>150</v>
      </c>
      <c r="E3166" s="131" t="s">
        <v>280</v>
      </c>
      <c r="F3166" s="83" t="s">
        <v>5</v>
      </c>
      <c r="G3166" s="16">
        <v>1</v>
      </c>
      <c r="H3166" s="169">
        <v>0</v>
      </c>
      <c r="I3166" s="177">
        <f t="shared" si="199"/>
        <v>0</v>
      </c>
      <c r="K3166" s="141">
        <f>Tabela1[[#This Row],[Količina]]-Tabela1[[#This Row],[Cena skupaj]]</f>
        <v>1</v>
      </c>
      <c r="L3166" s="162">
        <f>IF(Tabela1[[#This Row],[Cena za enoto]]=1,Tabela1[[#This Row],[Količina]],0)</f>
        <v>0</v>
      </c>
      <c r="M3166" s="139">
        <f>Tabela1[[#This Row],[Cena za enoto]]</f>
        <v>0</v>
      </c>
      <c r="N3166" s="139">
        <f t="shared" si="200"/>
        <v>0</v>
      </c>
    </row>
    <row r="3167" spans="1:14" ht="22.5">
      <c r="A3167" s="139">
        <v>3161</v>
      </c>
      <c r="B3167" s="109"/>
      <c r="C3167" s="132">
        <f>IF(H3167&lt;&gt;"",COUNTA($H$12:H3167),"")</f>
        <v>1560</v>
      </c>
      <c r="D3167" s="15">
        <v>151</v>
      </c>
      <c r="E3167" s="131" t="s">
        <v>2335</v>
      </c>
      <c r="F3167" s="83" t="s">
        <v>5</v>
      </c>
      <c r="G3167" s="16">
        <v>1</v>
      </c>
      <c r="H3167" s="169">
        <v>0</v>
      </c>
      <c r="I3167" s="177">
        <f t="shared" si="199"/>
        <v>0</v>
      </c>
      <c r="K3167" s="141">
        <f>Tabela1[[#This Row],[Količina]]-Tabela1[[#This Row],[Cena skupaj]]</f>
        <v>1</v>
      </c>
      <c r="L3167" s="162">
        <f>IF(Tabela1[[#This Row],[Cena za enoto]]=1,Tabela1[[#This Row],[Količina]],0)</f>
        <v>0</v>
      </c>
      <c r="M3167" s="139">
        <f>Tabela1[[#This Row],[Cena za enoto]]</f>
        <v>0</v>
      </c>
      <c r="N3167" s="139">
        <f t="shared" si="200"/>
        <v>0</v>
      </c>
    </row>
    <row r="3168" spans="1:14" ht="22.5">
      <c r="A3168" s="139">
        <v>3162</v>
      </c>
      <c r="B3168" s="109"/>
      <c r="C3168" s="132">
        <f>IF(H3168&lt;&gt;"",COUNTA($H$12:H3168),"")</f>
        <v>1561</v>
      </c>
      <c r="D3168" s="15">
        <v>152</v>
      </c>
      <c r="E3168" s="131" t="s">
        <v>2308</v>
      </c>
      <c r="F3168" s="83" t="s">
        <v>5</v>
      </c>
      <c r="G3168" s="16">
        <v>1</v>
      </c>
      <c r="H3168" s="169">
        <v>0</v>
      </c>
      <c r="I3168" s="177">
        <f t="shared" si="199"/>
        <v>0</v>
      </c>
      <c r="K3168" s="141">
        <f>Tabela1[[#This Row],[Količina]]-Tabela1[[#This Row],[Cena skupaj]]</f>
        <v>1</v>
      </c>
      <c r="L3168" s="162">
        <f>IF(Tabela1[[#This Row],[Cena za enoto]]=1,Tabela1[[#This Row],[Količina]],0)</f>
        <v>0</v>
      </c>
      <c r="M3168" s="139">
        <f>Tabela1[[#This Row],[Cena za enoto]]</f>
        <v>0</v>
      </c>
      <c r="N3168" s="139">
        <f t="shared" si="200"/>
        <v>0</v>
      </c>
    </row>
    <row r="3169" spans="1:14" ht="33.75">
      <c r="A3169" s="139">
        <v>3163</v>
      </c>
      <c r="B3169" s="109"/>
      <c r="C3169" s="132">
        <f>IF(H3169&lt;&gt;"",COUNTA($H$12:H3169),"")</f>
        <v>1562</v>
      </c>
      <c r="D3169" s="15">
        <v>153</v>
      </c>
      <c r="E3169" s="131" t="s">
        <v>2309</v>
      </c>
      <c r="F3169" s="83" t="s">
        <v>5</v>
      </c>
      <c r="G3169" s="16">
        <v>1</v>
      </c>
      <c r="H3169" s="169">
        <v>0</v>
      </c>
      <c r="I3169" s="177">
        <f t="shared" si="199"/>
        <v>0</v>
      </c>
      <c r="K3169" s="141">
        <f>Tabela1[[#This Row],[Količina]]-Tabela1[[#This Row],[Cena skupaj]]</f>
        <v>1</v>
      </c>
      <c r="L3169" s="162">
        <f>IF(Tabela1[[#This Row],[Cena za enoto]]=1,Tabela1[[#This Row],[Količina]],0)</f>
        <v>0</v>
      </c>
      <c r="M3169" s="139">
        <f>Tabela1[[#This Row],[Cena za enoto]]</f>
        <v>0</v>
      </c>
      <c r="N3169" s="139">
        <f t="shared" si="200"/>
        <v>0</v>
      </c>
    </row>
    <row r="3170" spans="1:14" ht="22.5">
      <c r="A3170" s="139">
        <v>3164</v>
      </c>
      <c r="B3170" s="109"/>
      <c r="C3170" s="132">
        <f>IF(H3170&lt;&gt;"",COUNTA($H$12:H3170),"")</f>
        <v>1563</v>
      </c>
      <c r="D3170" s="15">
        <v>154</v>
      </c>
      <c r="E3170" s="131" t="s">
        <v>2310</v>
      </c>
      <c r="F3170" s="83" t="s">
        <v>2208</v>
      </c>
      <c r="G3170" s="16">
        <v>9711</v>
      </c>
      <c r="H3170" s="169">
        <v>0</v>
      </c>
      <c r="I3170" s="177">
        <f t="shared" si="199"/>
        <v>0</v>
      </c>
      <c r="K3170" s="141">
        <f>Tabela1[[#This Row],[Količina]]-Tabela1[[#This Row],[Cena skupaj]]</f>
        <v>9711</v>
      </c>
      <c r="L3170" s="162">
        <f>IF(Tabela1[[#This Row],[Cena za enoto]]=1,Tabela1[[#This Row],[Količina]],0)</f>
        <v>0</v>
      </c>
      <c r="M3170" s="139">
        <f>Tabela1[[#This Row],[Cena za enoto]]</f>
        <v>0</v>
      </c>
      <c r="N3170" s="139">
        <f t="shared" si="200"/>
        <v>0</v>
      </c>
    </row>
    <row r="3171" spans="1:14" ht="22.5">
      <c r="A3171" s="139">
        <v>3165</v>
      </c>
      <c r="B3171" s="109"/>
      <c r="C3171" s="132">
        <f>IF(H3171&lt;&gt;"",COUNTA($H$12:H3171),"")</f>
        <v>1564</v>
      </c>
      <c r="D3171" s="15">
        <v>155</v>
      </c>
      <c r="E3171" s="131" t="s">
        <v>250</v>
      </c>
      <c r="F3171" s="83" t="s">
        <v>2336</v>
      </c>
      <c r="G3171" s="16">
        <v>645</v>
      </c>
      <c r="H3171" s="169">
        <v>0</v>
      </c>
      <c r="I3171" s="177">
        <f t="shared" si="199"/>
        <v>0</v>
      </c>
      <c r="K3171" s="141">
        <f>Tabela1[[#This Row],[Količina]]-Tabela1[[#This Row],[Cena skupaj]]</f>
        <v>645</v>
      </c>
      <c r="L3171" s="162">
        <f>IF(Tabela1[[#This Row],[Cena za enoto]]=1,Tabela1[[#This Row],[Količina]],0)</f>
        <v>0</v>
      </c>
      <c r="M3171" s="139">
        <f>Tabela1[[#This Row],[Cena za enoto]]</f>
        <v>0</v>
      </c>
      <c r="N3171" s="139">
        <f t="shared" si="200"/>
        <v>0</v>
      </c>
    </row>
    <row r="3172" spans="1:14">
      <c r="A3172" s="139">
        <v>3166</v>
      </c>
      <c r="B3172" s="93">
        <v>3</v>
      </c>
      <c r="C3172" s="192" t="str">
        <f>IF(H3172&lt;&gt;"",COUNTA($H$12:H3172),"")</f>
        <v/>
      </c>
      <c r="D3172" s="14"/>
      <c r="E3172" s="193" t="s">
        <v>2342</v>
      </c>
      <c r="F3172" s="114"/>
      <c r="G3172" s="37"/>
      <c r="H3172" s="160"/>
      <c r="I3172" s="158">
        <f>SUM(I3173:I3260)</f>
        <v>0</v>
      </c>
      <c r="K3172" s="141">
        <f>Tabela1[[#This Row],[Količina]]-Tabela1[[#This Row],[Cena skupaj]]</f>
        <v>0</v>
      </c>
      <c r="L3172" s="162">
        <f>IF(Tabela1[[#This Row],[Cena za enoto]]=1,Tabela1[[#This Row],[Količina]],0)</f>
        <v>0</v>
      </c>
      <c r="M3172" s="139">
        <f>Tabela1[[#This Row],[Cena za enoto]]</f>
        <v>0</v>
      </c>
      <c r="N3172" s="139">
        <f t="shared" si="200"/>
        <v>0</v>
      </c>
    </row>
    <row r="3173" spans="1:14">
      <c r="A3173" s="139">
        <v>3167</v>
      </c>
      <c r="B3173" s="109"/>
      <c r="C3173" s="132">
        <f>IF(H3173&lt;&gt;"",COUNTA($H$12:H3173),"")</f>
        <v>1565</v>
      </c>
      <c r="D3173" s="15">
        <v>1</v>
      </c>
      <c r="E3173" s="131" t="s">
        <v>206</v>
      </c>
      <c r="F3173" s="83" t="s">
        <v>10</v>
      </c>
      <c r="G3173" s="16">
        <v>98</v>
      </c>
      <c r="H3173" s="169">
        <v>0</v>
      </c>
      <c r="I3173" s="177">
        <f t="shared" ref="I3173:I3204" si="201">IF(ISNUMBER(G3173),ROUND(G3173*H3173,2),"")</f>
        <v>0</v>
      </c>
      <c r="K3173" s="141">
        <f>Tabela1[[#This Row],[Količina]]-Tabela1[[#This Row],[Cena skupaj]]</f>
        <v>98</v>
      </c>
      <c r="L3173" s="162">
        <f>IF(Tabela1[[#This Row],[Cena za enoto]]=1,Tabela1[[#This Row],[Količina]],0)</f>
        <v>0</v>
      </c>
      <c r="M3173" s="139">
        <f>Tabela1[[#This Row],[Cena za enoto]]</f>
        <v>0</v>
      </c>
      <c r="N3173" s="139">
        <f t="shared" si="200"/>
        <v>0</v>
      </c>
    </row>
    <row r="3174" spans="1:14" ht="22.5">
      <c r="A3174" s="139">
        <v>3168</v>
      </c>
      <c r="B3174" s="109"/>
      <c r="C3174" s="132">
        <f>IF(H3174&lt;&gt;"",COUNTA($H$12:H3174),"")</f>
        <v>1566</v>
      </c>
      <c r="D3174" s="15">
        <v>2</v>
      </c>
      <c r="E3174" s="131" t="s">
        <v>251</v>
      </c>
      <c r="F3174" s="83" t="s">
        <v>14</v>
      </c>
      <c r="G3174" s="16">
        <v>186</v>
      </c>
      <c r="H3174" s="169">
        <v>0</v>
      </c>
      <c r="I3174" s="177">
        <f t="shared" si="201"/>
        <v>0</v>
      </c>
      <c r="K3174" s="141">
        <f>Tabela1[[#This Row],[Količina]]-Tabela1[[#This Row],[Cena skupaj]]</f>
        <v>186</v>
      </c>
      <c r="L3174" s="162">
        <f>IF(Tabela1[[#This Row],[Cena za enoto]]=1,Tabela1[[#This Row],[Količina]],0)</f>
        <v>0</v>
      </c>
      <c r="M3174" s="139">
        <f>Tabela1[[#This Row],[Cena za enoto]]</f>
        <v>0</v>
      </c>
      <c r="N3174" s="139">
        <f t="shared" si="200"/>
        <v>0</v>
      </c>
    </row>
    <row r="3175" spans="1:14">
      <c r="A3175" s="139">
        <v>3169</v>
      </c>
      <c r="B3175" s="109"/>
      <c r="C3175" s="132">
        <f>IF(H3175&lt;&gt;"",COUNTA($H$12:H3175),"")</f>
        <v>1567</v>
      </c>
      <c r="D3175" s="15">
        <v>3</v>
      </c>
      <c r="E3175" s="131" t="s">
        <v>252</v>
      </c>
      <c r="F3175" s="83" t="s">
        <v>10</v>
      </c>
      <c r="G3175" s="16">
        <v>2</v>
      </c>
      <c r="H3175" s="169">
        <v>0</v>
      </c>
      <c r="I3175" s="177">
        <f t="shared" si="201"/>
        <v>0</v>
      </c>
      <c r="K3175" s="141">
        <f>Tabela1[[#This Row],[Količina]]-Tabela1[[#This Row],[Cena skupaj]]</f>
        <v>2</v>
      </c>
      <c r="L3175" s="162">
        <f>IF(Tabela1[[#This Row],[Cena za enoto]]=1,Tabela1[[#This Row],[Količina]],0)</f>
        <v>0</v>
      </c>
      <c r="M3175" s="139">
        <f>Tabela1[[#This Row],[Cena za enoto]]</f>
        <v>0</v>
      </c>
      <c r="N3175" s="139">
        <f t="shared" si="200"/>
        <v>0</v>
      </c>
    </row>
    <row r="3176" spans="1:14">
      <c r="A3176" s="139">
        <v>3170</v>
      </c>
      <c r="B3176" s="109"/>
      <c r="C3176" s="132">
        <f>IF(H3176&lt;&gt;"",COUNTA($H$12:H3176),"")</f>
        <v>1568</v>
      </c>
      <c r="D3176" s="15">
        <v>4</v>
      </c>
      <c r="E3176" s="131" t="s">
        <v>281</v>
      </c>
      <c r="F3176" s="83" t="s">
        <v>10</v>
      </c>
      <c r="G3176" s="16">
        <v>2</v>
      </c>
      <c r="H3176" s="169">
        <v>0</v>
      </c>
      <c r="I3176" s="177">
        <f t="shared" si="201"/>
        <v>0</v>
      </c>
      <c r="K3176" s="141">
        <f>Tabela1[[#This Row],[Količina]]-Tabela1[[#This Row],[Cena skupaj]]</f>
        <v>2</v>
      </c>
      <c r="L3176" s="162">
        <f>IF(Tabela1[[#This Row],[Cena za enoto]]=1,Tabela1[[#This Row],[Količina]],0)</f>
        <v>0</v>
      </c>
      <c r="M3176" s="139">
        <f>Tabela1[[#This Row],[Cena za enoto]]</f>
        <v>0</v>
      </c>
      <c r="N3176" s="139">
        <f t="shared" si="200"/>
        <v>0</v>
      </c>
    </row>
    <row r="3177" spans="1:14">
      <c r="A3177" s="139">
        <v>3171</v>
      </c>
      <c r="B3177" s="109"/>
      <c r="C3177" s="132">
        <f>IF(H3177&lt;&gt;"",COUNTA($H$12:H3177),"")</f>
        <v>1569</v>
      </c>
      <c r="D3177" s="15">
        <v>5</v>
      </c>
      <c r="E3177" s="131" t="s">
        <v>2343</v>
      </c>
      <c r="F3177" s="83" t="s">
        <v>10</v>
      </c>
      <c r="G3177" s="16">
        <v>7</v>
      </c>
      <c r="H3177" s="169">
        <v>0</v>
      </c>
      <c r="I3177" s="177">
        <f t="shared" si="201"/>
        <v>0</v>
      </c>
      <c r="K3177" s="141">
        <f>Tabela1[[#This Row],[Količina]]-Tabela1[[#This Row],[Cena skupaj]]</f>
        <v>7</v>
      </c>
      <c r="L3177" s="162">
        <f>IF(Tabela1[[#This Row],[Cena za enoto]]=1,Tabela1[[#This Row],[Količina]],0)</f>
        <v>0</v>
      </c>
      <c r="M3177" s="139">
        <f>Tabela1[[#This Row],[Cena za enoto]]</f>
        <v>0</v>
      </c>
      <c r="N3177" s="139">
        <f t="shared" si="200"/>
        <v>0</v>
      </c>
    </row>
    <row r="3178" spans="1:14">
      <c r="A3178" s="139">
        <v>3172</v>
      </c>
      <c r="B3178" s="109"/>
      <c r="C3178" s="132">
        <f>IF(H3178&lt;&gt;"",COUNTA($H$12:H3178),"")</f>
        <v>1570</v>
      </c>
      <c r="D3178" s="15">
        <v>6</v>
      </c>
      <c r="E3178" s="131" t="s">
        <v>2398</v>
      </c>
      <c r="F3178" s="83" t="s">
        <v>10</v>
      </c>
      <c r="G3178" s="16">
        <v>7</v>
      </c>
      <c r="H3178" s="169">
        <v>0</v>
      </c>
      <c r="I3178" s="177">
        <f t="shared" si="201"/>
        <v>0</v>
      </c>
      <c r="K3178" s="141">
        <f>Tabela1[[#This Row],[Količina]]-Tabela1[[#This Row],[Cena skupaj]]</f>
        <v>7</v>
      </c>
      <c r="L3178" s="162">
        <f>IF(Tabela1[[#This Row],[Cena za enoto]]=1,Tabela1[[#This Row],[Količina]],0)</f>
        <v>0</v>
      </c>
      <c r="M3178" s="139">
        <f>Tabela1[[#This Row],[Cena za enoto]]</f>
        <v>0</v>
      </c>
      <c r="N3178" s="139">
        <f t="shared" si="200"/>
        <v>0</v>
      </c>
    </row>
    <row r="3179" spans="1:14" ht="22.5">
      <c r="A3179" s="139">
        <v>3173</v>
      </c>
      <c r="B3179" s="109"/>
      <c r="C3179" s="132">
        <f>IF(H3179&lt;&gt;"",COUNTA($H$12:H3179),"")</f>
        <v>1571</v>
      </c>
      <c r="D3179" s="15">
        <v>7</v>
      </c>
      <c r="E3179" s="131" t="s">
        <v>2344</v>
      </c>
      <c r="F3179" s="83" t="s">
        <v>10</v>
      </c>
      <c r="G3179" s="16">
        <v>7</v>
      </c>
      <c r="H3179" s="169">
        <v>0</v>
      </c>
      <c r="I3179" s="177">
        <f t="shared" si="201"/>
        <v>0</v>
      </c>
      <c r="K3179" s="141">
        <f>Tabela1[[#This Row],[Količina]]-Tabela1[[#This Row],[Cena skupaj]]</f>
        <v>7</v>
      </c>
      <c r="L3179" s="162">
        <f>IF(Tabela1[[#This Row],[Cena za enoto]]=1,Tabela1[[#This Row],[Količina]],0)</f>
        <v>0</v>
      </c>
      <c r="M3179" s="139">
        <f>Tabela1[[#This Row],[Cena za enoto]]</f>
        <v>0</v>
      </c>
      <c r="N3179" s="139">
        <f t="shared" si="200"/>
        <v>0</v>
      </c>
    </row>
    <row r="3180" spans="1:14">
      <c r="A3180" s="139">
        <v>3174</v>
      </c>
      <c r="B3180" s="109"/>
      <c r="C3180" s="132">
        <f>IF(H3180&lt;&gt;"",COUNTA($H$12:H3180),"")</f>
        <v>1572</v>
      </c>
      <c r="D3180" s="15">
        <v>8</v>
      </c>
      <c r="E3180" s="131" t="s">
        <v>2345</v>
      </c>
      <c r="F3180" s="83" t="s">
        <v>10</v>
      </c>
      <c r="G3180" s="16">
        <v>6</v>
      </c>
      <c r="H3180" s="169">
        <v>0</v>
      </c>
      <c r="I3180" s="177">
        <f t="shared" si="201"/>
        <v>0</v>
      </c>
      <c r="K3180" s="141">
        <f>Tabela1[[#This Row],[Količina]]-Tabela1[[#This Row],[Cena skupaj]]</f>
        <v>6</v>
      </c>
      <c r="L3180" s="162">
        <f>IF(Tabela1[[#This Row],[Cena za enoto]]=1,Tabela1[[#This Row],[Količina]],0)</f>
        <v>0</v>
      </c>
      <c r="M3180" s="139">
        <f>Tabela1[[#This Row],[Cena za enoto]]</f>
        <v>0</v>
      </c>
      <c r="N3180" s="139">
        <f t="shared" si="200"/>
        <v>0</v>
      </c>
    </row>
    <row r="3181" spans="1:14">
      <c r="A3181" s="139">
        <v>3175</v>
      </c>
      <c r="B3181" s="109"/>
      <c r="C3181" s="132">
        <f>IF(H3181&lt;&gt;"",COUNTA($H$12:H3181),"")</f>
        <v>1573</v>
      </c>
      <c r="D3181" s="15">
        <v>9</v>
      </c>
      <c r="E3181" s="131" t="s">
        <v>253</v>
      </c>
      <c r="F3181" s="83" t="s">
        <v>10</v>
      </c>
      <c r="G3181" s="16">
        <v>85</v>
      </c>
      <c r="H3181" s="169">
        <v>0</v>
      </c>
      <c r="I3181" s="177">
        <f t="shared" si="201"/>
        <v>0</v>
      </c>
      <c r="K3181" s="141">
        <f>Tabela1[[#This Row],[Količina]]-Tabela1[[#This Row],[Cena skupaj]]</f>
        <v>85</v>
      </c>
      <c r="L3181" s="162">
        <f>IF(Tabela1[[#This Row],[Cena za enoto]]=1,Tabela1[[#This Row],[Količina]],0)</f>
        <v>0</v>
      </c>
      <c r="M3181" s="139">
        <f>Tabela1[[#This Row],[Cena za enoto]]</f>
        <v>0</v>
      </c>
      <c r="N3181" s="139">
        <f t="shared" si="200"/>
        <v>0</v>
      </c>
    </row>
    <row r="3182" spans="1:14">
      <c r="A3182" s="139">
        <v>3176</v>
      </c>
      <c r="B3182" s="109"/>
      <c r="C3182" s="132">
        <f>IF(H3182&lt;&gt;"",COUNTA($H$12:H3182),"")</f>
        <v>1574</v>
      </c>
      <c r="D3182" s="15">
        <v>10</v>
      </c>
      <c r="E3182" s="131" t="s">
        <v>2346</v>
      </c>
      <c r="F3182" s="83" t="s">
        <v>10</v>
      </c>
      <c r="G3182" s="16">
        <v>8</v>
      </c>
      <c r="H3182" s="169">
        <v>0</v>
      </c>
      <c r="I3182" s="177">
        <f t="shared" si="201"/>
        <v>0</v>
      </c>
      <c r="K3182" s="141">
        <f>Tabela1[[#This Row],[Količina]]-Tabela1[[#This Row],[Cena skupaj]]</f>
        <v>8</v>
      </c>
      <c r="L3182" s="162">
        <f>IF(Tabela1[[#This Row],[Cena za enoto]]=1,Tabela1[[#This Row],[Količina]],0)</f>
        <v>0</v>
      </c>
      <c r="M3182" s="139">
        <f>Tabela1[[#This Row],[Cena za enoto]]</f>
        <v>0</v>
      </c>
      <c r="N3182" s="139">
        <f t="shared" si="200"/>
        <v>0</v>
      </c>
    </row>
    <row r="3183" spans="1:14">
      <c r="A3183" s="139">
        <v>3177</v>
      </c>
      <c r="B3183" s="109"/>
      <c r="C3183" s="132">
        <f>IF(H3183&lt;&gt;"",COUNTA($H$12:H3183),"")</f>
        <v>1575</v>
      </c>
      <c r="D3183" s="15">
        <v>11</v>
      </c>
      <c r="E3183" s="131" t="s">
        <v>2347</v>
      </c>
      <c r="F3183" s="83" t="s">
        <v>10</v>
      </c>
      <c r="G3183" s="16">
        <v>85</v>
      </c>
      <c r="H3183" s="169">
        <v>0</v>
      </c>
      <c r="I3183" s="177">
        <f t="shared" si="201"/>
        <v>0</v>
      </c>
      <c r="K3183" s="141">
        <f>Tabela1[[#This Row],[Količina]]-Tabela1[[#This Row],[Cena skupaj]]</f>
        <v>85</v>
      </c>
      <c r="L3183" s="162">
        <f>IF(Tabela1[[#This Row],[Cena za enoto]]=1,Tabela1[[#This Row],[Količina]],0)</f>
        <v>0</v>
      </c>
      <c r="M3183" s="139">
        <f>Tabela1[[#This Row],[Cena za enoto]]</f>
        <v>0</v>
      </c>
      <c r="N3183" s="139">
        <f t="shared" si="200"/>
        <v>0</v>
      </c>
    </row>
    <row r="3184" spans="1:14">
      <c r="A3184" s="139">
        <v>3178</v>
      </c>
      <c r="B3184" s="109"/>
      <c r="C3184" s="132">
        <f>IF(H3184&lt;&gt;"",COUNTA($H$12:H3184),"")</f>
        <v>1576</v>
      </c>
      <c r="D3184" s="15">
        <v>12</v>
      </c>
      <c r="E3184" s="131" t="s">
        <v>2348</v>
      </c>
      <c r="F3184" s="83" t="s">
        <v>10</v>
      </c>
      <c r="G3184" s="16">
        <v>35</v>
      </c>
      <c r="H3184" s="169">
        <v>0</v>
      </c>
      <c r="I3184" s="177">
        <f t="shared" si="201"/>
        <v>0</v>
      </c>
      <c r="K3184" s="141">
        <f>Tabela1[[#This Row],[Količina]]-Tabela1[[#This Row],[Cena skupaj]]</f>
        <v>35</v>
      </c>
      <c r="L3184" s="162">
        <f>IF(Tabela1[[#This Row],[Cena za enoto]]=1,Tabela1[[#This Row],[Količina]],0)</f>
        <v>0</v>
      </c>
      <c r="M3184" s="139">
        <f>Tabela1[[#This Row],[Cena za enoto]]</f>
        <v>0</v>
      </c>
      <c r="N3184" s="139">
        <f t="shared" si="200"/>
        <v>0</v>
      </c>
    </row>
    <row r="3185" spans="1:14">
      <c r="A3185" s="139">
        <v>3179</v>
      </c>
      <c r="B3185" s="109"/>
      <c r="C3185" s="132">
        <f>IF(H3185&lt;&gt;"",COUNTA($H$12:H3185),"")</f>
        <v>1577</v>
      </c>
      <c r="D3185" s="15">
        <v>13</v>
      </c>
      <c r="E3185" s="131" t="s">
        <v>2349</v>
      </c>
      <c r="F3185" s="83" t="s">
        <v>10</v>
      </c>
      <c r="G3185" s="16">
        <v>5</v>
      </c>
      <c r="H3185" s="169">
        <v>0</v>
      </c>
      <c r="I3185" s="177">
        <f t="shared" si="201"/>
        <v>0</v>
      </c>
      <c r="K3185" s="141">
        <f>Tabela1[[#This Row],[Količina]]-Tabela1[[#This Row],[Cena skupaj]]</f>
        <v>5</v>
      </c>
      <c r="L3185" s="162">
        <f>IF(Tabela1[[#This Row],[Cena za enoto]]=1,Tabela1[[#This Row],[Količina]],0)</f>
        <v>0</v>
      </c>
      <c r="M3185" s="139">
        <f>Tabela1[[#This Row],[Cena za enoto]]</f>
        <v>0</v>
      </c>
      <c r="N3185" s="139">
        <f t="shared" si="200"/>
        <v>0</v>
      </c>
    </row>
    <row r="3186" spans="1:14" ht="22.5">
      <c r="A3186" s="139">
        <v>3180</v>
      </c>
      <c r="B3186" s="109"/>
      <c r="C3186" s="132">
        <f>IF(H3186&lt;&gt;"",COUNTA($H$12:H3186),"")</f>
        <v>1578</v>
      </c>
      <c r="D3186" s="15">
        <v>14</v>
      </c>
      <c r="E3186" s="131" t="s">
        <v>2350</v>
      </c>
      <c r="F3186" s="83" t="s">
        <v>14</v>
      </c>
      <c r="G3186" s="16">
        <v>6480</v>
      </c>
      <c r="H3186" s="169">
        <v>0</v>
      </c>
      <c r="I3186" s="177">
        <f t="shared" si="201"/>
        <v>0</v>
      </c>
      <c r="K3186" s="141">
        <f>Tabela1[[#This Row],[Količina]]-Tabela1[[#This Row],[Cena skupaj]]</f>
        <v>6480</v>
      </c>
      <c r="L3186" s="162">
        <f>IF(Tabela1[[#This Row],[Cena za enoto]]=1,Tabela1[[#This Row],[Količina]],0)</f>
        <v>0</v>
      </c>
      <c r="M3186" s="139">
        <f>Tabela1[[#This Row],[Cena za enoto]]</f>
        <v>0</v>
      </c>
      <c r="N3186" s="139">
        <f t="shared" si="200"/>
        <v>0</v>
      </c>
    </row>
    <row r="3187" spans="1:14">
      <c r="A3187" s="139">
        <v>3181</v>
      </c>
      <c r="B3187" s="109"/>
      <c r="C3187" s="132">
        <f>IF(H3187&lt;&gt;"",COUNTA($H$12:H3187),"")</f>
        <v>1579</v>
      </c>
      <c r="D3187" s="15">
        <v>15</v>
      </c>
      <c r="E3187" s="131" t="s">
        <v>2351</v>
      </c>
      <c r="F3187" s="83" t="s">
        <v>14</v>
      </c>
      <c r="G3187" s="16">
        <v>3400</v>
      </c>
      <c r="H3187" s="169">
        <v>0</v>
      </c>
      <c r="I3187" s="177">
        <f t="shared" si="201"/>
        <v>0</v>
      </c>
      <c r="K3187" s="141">
        <f>Tabela1[[#This Row],[Količina]]-Tabela1[[#This Row],[Cena skupaj]]</f>
        <v>3400</v>
      </c>
      <c r="L3187" s="162">
        <f>IF(Tabela1[[#This Row],[Cena za enoto]]=1,Tabela1[[#This Row],[Količina]],0)</f>
        <v>0</v>
      </c>
      <c r="M3187" s="139">
        <f>Tabela1[[#This Row],[Cena za enoto]]</f>
        <v>0</v>
      </c>
      <c r="N3187" s="139">
        <f t="shared" si="200"/>
        <v>0</v>
      </c>
    </row>
    <row r="3188" spans="1:14">
      <c r="A3188" s="139">
        <v>3182</v>
      </c>
      <c r="B3188" s="109"/>
      <c r="C3188" s="132" t="str">
        <f>IF(H3188&lt;&gt;"",COUNTA($H$12:H3188),"")</f>
        <v/>
      </c>
      <c r="D3188" s="15">
        <v>16</v>
      </c>
      <c r="E3188" s="131" t="s">
        <v>2352</v>
      </c>
      <c r="F3188" s="83"/>
      <c r="G3188" s="16"/>
      <c r="H3188" s="159"/>
      <c r="I3188" s="177" t="str">
        <f t="shared" si="201"/>
        <v/>
      </c>
      <c r="L3188" s="162">
        <f>IF(Tabela1[[#This Row],[Cena za enoto]]=1,Tabela1[[#This Row],[Količina]],0)</f>
        <v>0</v>
      </c>
      <c r="M3188" s="139">
        <f>Tabela1[[#This Row],[Cena za enoto]]</f>
        <v>0</v>
      </c>
      <c r="N3188" s="139">
        <f t="shared" si="200"/>
        <v>0</v>
      </c>
    </row>
    <row r="3189" spans="1:14">
      <c r="A3189" s="139">
        <v>3183</v>
      </c>
      <c r="B3189" s="109"/>
      <c r="C3189" s="132">
        <f>IF(H3189&lt;&gt;"",COUNTA($H$12:H3189),"")</f>
        <v>1580</v>
      </c>
      <c r="D3189" s="15"/>
      <c r="E3189" s="131" t="s">
        <v>2353</v>
      </c>
      <c r="F3189" s="83" t="s">
        <v>10</v>
      </c>
      <c r="G3189" s="16">
        <v>2</v>
      </c>
      <c r="H3189" s="169">
        <v>0</v>
      </c>
      <c r="I3189" s="177">
        <f t="shared" si="201"/>
        <v>0</v>
      </c>
      <c r="K3189" s="141">
        <f>Tabela1[[#This Row],[Količina]]-Tabela1[[#This Row],[Cena skupaj]]</f>
        <v>2</v>
      </c>
      <c r="L3189" s="162">
        <f>IF(Tabela1[[#This Row],[Cena za enoto]]=1,Tabela1[[#This Row],[Količina]],0)</f>
        <v>0</v>
      </c>
      <c r="M3189" s="139">
        <f>Tabela1[[#This Row],[Cena za enoto]]</f>
        <v>0</v>
      </c>
      <c r="N3189" s="139">
        <f t="shared" si="200"/>
        <v>0</v>
      </c>
    </row>
    <row r="3190" spans="1:14">
      <c r="A3190" s="139">
        <v>3184</v>
      </c>
      <c r="B3190" s="109"/>
      <c r="C3190" s="132">
        <f>IF(H3190&lt;&gt;"",COUNTA($H$12:H3190),"")</f>
        <v>1581</v>
      </c>
      <c r="D3190" s="15"/>
      <c r="E3190" s="131" t="s">
        <v>2354</v>
      </c>
      <c r="F3190" s="83" t="s">
        <v>10</v>
      </c>
      <c r="G3190" s="16">
        <v>3</v>
      </c>
      <c r="H3190" s="169">
        <v>0</v>
      </c>
      <c r="I3190" s="177">
        <f t="shared" si="201"/>
        <v>0</v>
      </c>
      <c r="K3190" s="141">
        <f>Tabela1[[#This Row],[Količina]]-Tabela1[[#This Row],[Cena skupaj]]</f>
        <v>3</v>
      </c>
      <c r="L3190" s="162">
        <f>IF(Tabela1[[#This Row],[Cena za enoto]]=1,Tabela1[[#This Row],[Količina]],0)</f>
        <v>0</v>
      </c>
      <c r="M3190" s="139">
        <f>Tabela1[[#This Row],[Cena za enoto]]</f>
        <v>0</v>
      </c>
      <c r="N3190" s="139">
        <f t="shared" si="200"/>
        <v>0</v>
      </c>
    </row>
    <row r="3191" spans="1:14">
      <c r="A3191" s="139">
        <v>3185</v>
      </c>
      <c r="B3191" s="109"/>
      <c r="C3191" s="132">
        <f>IF(H3191&lt;&gt;"",COUNTA($H$12:H3191),"")</f>
        <v>1582</v>
      </c>
      <c r="D3191" s="15"/>
      <c r="E3191" s="131" t="s">
        <v>2355</v>
      </c>
      <c r="F3191" s="83" t="s">
        <v>10</v>
      </c>
      <c r="G3191" s="16">
        <v>4</v>
      </c>
      <c r="H3191" s="169">
        <v>0</v>
      </c>
      <c r="I3191" s="177">
        <f t="shared" si="201"/>
        <v>0</v>
      </c>
      <c r="K3191" s="141">
        <f>Tabela1[[#This Row],[Količina]]-Tabela1[[#This Row],[Cena skupaj]]</f>
        <v>4</v>
      </c>
      <c r="L3191" s="162">
        <f>IF(Tabela1[[#This Row],[Cena za enoto]]=1,Tabela1[[#This Row],[Količina]],0)</f>
        <v>0</v>
      </c>
      <c r="M3191" s="139">
        <f>Tabela1[[#This Row],[Cena za enoto]]</f>
        <v>0</v>
      </c>
      <c r="N3191" s="139">
        <f t="shared" si="200"/>
        <v>0</v>
      </c>
    </row>
    <row r="3192" spans="1:14">
      <c r="A3192" s="139">
        <v>3186</v>
      </c>
      <c r="B3192" s="109"/>
      <c r="C3192" s="132">
        <f>IF(H3192&lt;&gt;"",COUNTA($H$12:H3192),"")</f>
        <v>1583</v>
      </c>
      <c r="D3192" s="15"/>
      <c r="E3192" s="131" t="s">
        <v>2356</v>
      </c>
      <c r="F3192" s="83" t="s">
        <v>10</v>
      </c>
      <c r="G3192" s="16">
        <v>6</v>
      </c>
      <c r="H3192" s="169">
        <v>0</v>
      </c>
      <c r="I3192" s="177">
        <f t="shared" si="201"/>
        <v>0</v>
      </c>
      <c r="K3192" s="141">
        <f>Tabela1[[#This Row],[Količina]]-Tabela1[[#This Row],[Cena skupaj]]</f>
        <v>6</v>
      </c>
      <c r="L3192" s="162">
        <f>IF(Tabela1[[#This Row],[Cena za enoto]]=1,Tabela1[[#This Row],[Količina]],0)</f>
        <v>0</v>
      </c>
      <c r="M3192" s="139">
        <f>Tabela1[[#This Row],[Cena za enoto]]</f>
        <v>0</v>
      </c>
      <c r="N3192" s="139">
        <f t="shared" si="200"/>
        <v>0</v>
      </c>
    </row>
    <row r="3193" spans="1:14">
      <c r="A3193" s="139">
        <v>3187</v>
      </c>
      <c r="B3193" s="109"/>
      <c r="C3193" s="132">
        <f>IF(H3193&lt;&gt;"",COUNTA($H$12:H3193),"")</f>
        <v>1584</v>
      </c>
      <c r="D3193" s="15"/>
      <c r="E3193" s="131" t="s">
        <v>2357</v>
      </c>
      <c r="F3193" s="83" t="s">
        <v>10</v>
      </c>
      <c r="G3193" s="16">
        <v>1</v>
      </c>
      <c r="H3193" s="169">
        <v>0</v>
      </c>
      <c r="I3193" s="177">
        <f t="shared" si="201"/>
        <v>0</v>
      </c>
      <c r="K3193" s="141">
        <f>Tabela1[[#This Row],[Količina]]-Tabela1[[#This Row],[Cena skupaj]]</f>
        <v>1</v>
      </c>
      <c r="L3193" s="162">
        <f>IF(Tabela1[[#This Row],[Cena za enoto]]=1,Tabela1[[#This Row],[Količina]],0)</f>
        <v>0</v>
      </c>
      <c r="M3193" s="139">
        <f>Tabela1[[#This Row],[Cena za enoto]]</f>
        <v>0</v>
      </c>
      <c r="N3193" s="139">
        <f t="shared" si="200"/>
        <v>0</v>
      </c>
    </row>
    <row r="3194" spans="1:14">
      <c r="A3194" s="139">
        <v>3188</v>
      </c>
      <c r="B3194" s="109"/>
      <c r="C3194" s="132">
        <f>IF(H3194&lt;&gt;"",COUNTA($H$12:H3194),"")</f>
        <v>1585</v>
      </c>
      <c r="D3194" s="15">
        <v>17</v>
      </c>
      <c r="E3194" s="131" t="s">
        <v>2358</v>
      </c>
      <c r="F3194" s="83" t="s">
        <v>10</v>
      </c>
      <c r="G3194" s="16">
        <v>3</v>
      </c>
      <c r="H3194" s="169">
        <v>0</v>
      </c>
      <c r="I3194" s="177">
        <f t="shared" si="201"/>
        <v>0</v>
      </c>
      <c r="K3194" s="141">
        <f>Tabela1[[#This Row],[Količina]]-Tabela1[[#This Row],[Cena skupaj]]</f>
        <v>3</v>
      </c>
      <c r="L3194" s="162">
        <f>IF(Tabela1[[#This Row],[Cena za enoto]]=1,Tabela1[[#This Row],[Količina]],0)</f>
        <v>0</v>
      </c>
      <c r="M3194" s="139">
        <f>Tabela1[[#This Row],[Cena za enoto]]</f>
        <v>0</v>
      </c>
      <c r="N3194" s="139">
        <f t="shared" si="200"/>
        <v>0</v>
      </c>
    </row>
    <row r="3195" spans="1:14">
      <c r="A3195" s="139">
        <v>3189</v>
      </c>
      <c r="B3195" s="109"/>
      <c r="C3195" s="132">
        <f>IF(H3195&lt;&gt;"",COUNTA($H$12:H3195),"")</f>
        <v>1586</v>
      </c>
      <c r="D3195" s="15">
        <v>18</v>
      </c>
      <c r="E3195" s="131" t="s">
        <v>2359</v>
      </c>
      <c r="F3195" s="83" t="s">
        <v>10</v>
      </c>
      <c r="G3195" s="16">
        <v>4</v>
      </c>
      <c r="H3195" s="169">
        <v>0</v>
      </c>
      <c r="I3195" s="177">
        <f t="shared" si="201"/>
        <v>0</v>
      </c>
      <c r="K3195" s="141">
        <f>Tabela1[[#This Row],[Količina]]-Tabela1[[#This Row],[Cena skupaj]]</f>
        <v>4</v>
      </c>
      <c r="L3195" s="162">
        <f>IF(Tabela1[[#This Row],[Cena za enoto]]=1,Tabela1[[#This Row],[Količina]],0)</f>
        <v>0</v>
      </c>
      <c r="M3195" s="139">
        <f>Tabela1[[#This Row],[Cena za enoto]]</f>
        <v>0</v>
      </c>
      <c r="N3195" s="139">
        <f t="shared" si="200"/>
        <v>0</v>
      </c>
    </row>
    <row r="3196" spans="1:14">
      <c r="A3196" s="139">
        <v>3190</v>
      </c>
      <c r="B3196" s="109"/>
      <c r="C3196" s="132">
        <f>IF(H3196&lt;&gt;"",COUNTA($H$12:H3196),"")</f>
        <v>1587</v>
      </c>
      <c r="D3196" s="15">
        <v>19</v>
      </c>
      <c r="E3196" s="131" t="s">
        <v>2360</v>
      </c>
      <c r="F3196" s="83" t="s">
        <v>10</v>
      </c>
      <c r="G3196" s="16">
        <v>6</v>
      </c>
      <c r="H3196" s="169">
        <v>0</v>
      </c>
      <c r="I3196" s="177">
        <f t="shared" si="201"/>
        <v>0</v>
      </c>
      <c r="K3196" s="141">
        <f>Tabela1[[#This Row],[Količina]]-Tabela1[[#This Row],[Cena skupaj]]</f>
        <v>6</v>
      </c>
      <c r="L3196" s="162">
        <f>IF(Tabela1[[#This Row],[Cena za enoto]]=1,Tabela1[[#This Row],[Količina]],0)</f>
        <v>0</v>
      </c>
      <c r="M3196" s="139">
        <f>Tabela1[[#This Row],[Cena za enoto]]</f>
        <v>0</v>
      </c>
      <c r="N3196" s="139">
        <f t="shared" si="200"/>
        <v>0</v>
      </c>
    </row>
    <row r="3197" spans="1:14">
      <c r="A3197" s="139">
        <v>3191</v>
      </c>
      <c r="B3197" s="109"/>
      <c r="C3197" s="132">
        <f>IF(H3197&lt;&gt;"",COUNTA($H$12:H3197),"")</f>
        <v>1588</v>
      </c>
      <c r="D3197" s="15">
        <v>20</v>
      </c>
      <c r="E3197" s="131" t="s">
        <v>2361</v>
      </c>
      <c r="F3197" s="83" t="s">
        <v>10</v>
      </c>
      <c r="G3197" s="16">
        <v>1</v>
      </c>
      <c r="H3197" s="169">
        <v>0</v>
      </c>
      <c r="I3197" s="177">
        <f t="shared" si="201"/>
        <v>0</v>
      </c>
      <c r="K3197" s="141">
        <f>Tabela1[[#This Row],[Količina]]-Tabela1[[#This Row],[Cena skupaj]]</f>
        <v>1</v>
      </c>
      <c r="L3197" s="162">
        <f>IF(Tabela1[[#This Row],[Cena za enoto]]=1,Tabela1[[#This Row],[Količina]],0)</f>
        <v>0</v>
      </c>
      <c r="M3197" s="139">
        <f>Tabela1[[#This Row],[Cena za enoto]]</f>
        <v>0</v>
      </c>
      <c r="N3197" s="139">
        <f t="shared" si="200"/>
        <v>0</v>
      </c>
    </row>
    <row r="3198" spans="1:14" ht="22.5">
      <c r="A3198" s="139">
        <v>3192</v>
      </c>
      <c r="B3198" s="109"/>
      <c r="C3198" s="132">
        <f>IF(H3198&lt;&gt;"",COUNTA($H$12:H3198),"")</f>
        <v>1589</v>
      </c>
      <c r="D3198" s="15">
        <v>21</v>
      </c>
      <c r="E3198" s="131" t="s">
        <v>254</v>
      </c>
      <c r="F3198" s="83" t="s">
        <v>10</v>
      </c>
      <c r="G3198" s="16">
        <v>1</v>
      </c>
      <c r="H3198" s="169">
        <v>0</v>
      </c>
      <c r="I3198" s="177">
        <f t="shared" si="201"/>
        <v>0</v>
      </c>
      <c r="K3198" s="141">
        <f>Tabela1[[#This Row],[Količina]]-Tabela1[[#This Row],[Cena skupaj]]</f>
        <v>1</v>
      </c>
      <c r="L3198" s="162">
        <f>IF(Tabela1[[#This Row],[Cena za enoto]]=1,Tabela1[[#This Row],[Količina]],0)</f>
        <v>0</v>
      </c>
      <c r="M3198" s="139">
        <f>Tabela1[[#This Row],[Cena za enoto]]</f>
        <v>0</v>
      </c>
      <c r="N3198" s="139">
        <f t="shared" si="200"/>
        <v>0</v>
      </c>
    </row>
    <row r="3199" spans="1:14">
      <c r="A3199" s="139">
        <v>3193</v>
      </c>
      <c r="B3199" s="109"/>
      <c r="C3199" s="132" t="str">
        <f>IF(H3199&lt;&gt;"",COUNTA($H$12:H3199),"")</f>
        <v/>
      </c>
      <c r="D3199" s="15">
        <v>22</v>
      </c>
      <c r="E3199" s="131" t="s">
        <v>2362</v>
      </c>
      <c r="F3199" s="83"/>
      <c r="G3199" s="16"/>
      <c r="H3199" s="159"/>
      <c r="I3199" s="177" t="str">
        <f t="shared" si="201"/>
        <v/>
      </c>
      <c r="L3199" s="162">
        <f>IF(Tabela1[[#This Row],[Cena za enoto]]=1,Tabela1[[#This Row],[Količina]],0)</f>
        <v>0</v>
      </c>
      <c r="M3199" s="139">
        <f>Tabela1[[#This Row],[Cena za enoto]]</f>
        <v>0</v>
      </c>
      <c r="N3199" s="139">
        <f t="shared" si="200"/>
        <v>0</v>
      </c>
    </row>
    <row r="3200" spans="1:14">
      <c r="A3200" s="139">
        <v>3194</v>
      </c>
      <c r="B3200" s="109"/>
      <c r="C3200" s="132">
        <f>IF(H3200&lt;&gt;"",COUNTA($H$12:H3200),"")</f>
        <v>1590</v>
      </c>
      <c r="D3200" s="15"/>
      <c r="E3200" s="131" t="s">
        <v>255</v>
      </c>
      <c r="F3200" s="83" t="s">
        <v>10</v>
      </c>
      <c r="G3200" s="16">
        <v>1</v>
      </c>
      <c r="H3200" s="169">
        <v>0</v>
      </c>
      <c r="I3200" s="177">
        <f t="shared" si="201"/>
        <v>0</v>
      </c>
      <c r="K3200" s="141">
        <f>Tabela1[[#This Row],[Količina]]-Tabela1[[#This Row],[Cena skupaj]]</f>
        <v>1</v>
      </c>
      <c r="L3200" s="162">
        <f>IF(Tabela1[[#This Row],[Cena za enoto]]=1,Tabela1[[#This Row],[Količina]],0)</f>
        <v>0</v>
      </c>
      <c r="M3200" s="139">
        <f>Tabela1[[#This Row],[Cena za enoto]]</f>
        <v>0</v>
      </c>
      <c r="N3200" s="139">
        <f t="shared" si="200"/>
        <v>0</v>
      </c>
    </row>
    <row r="3201" spans="1:14">
      <c r="A3201" s="139">
        <v>3195</v>
      </c>
      <c r="B3201" s="109"/>
      <c r="C3201" s="132">
        <f>IF(H3201&lt;&gt;"",COUNTA($H$12:H3201),"")</f>
        <v>1591</v>
      </c>
      <c r="D3201" s="15"/>
      <c r="E3201" s="131" t="s">
        <v>2363</v>
      </c>
      <c r="F3201" s="83" t="s">
        <v>10</v>
      </c>
      <c r="G3201" s="16">
        <v>6</v>
      </c>
      <c r="H3201" s="169">
        <v>0</v>
      </c>
      <c r="I3201" s="177">
        <f t="shared" si="201"/>
        <v>0</v>
      </c>
      <c r="K3201" s="141">
        <f>Tabela1[[#This Row],[Količina]]-Tabela1[[#This Row],[Cena skupaj]]</f>
        <v>6</v>
      </c>
      <c r="L3201" s="162">
        <f>IF(Tabela1[[#This Row],[Cena za enoto]]=1,Tabela1[[#This Row],[Količina]],0)</f>
        <v>0</v>
      </c>
      <c r="M3201" s="139">
        <f>Tabela1[[#This Row],[Cena za enoto]]</f>
        <v>0</v>
      </c>
      <c r="N3201" s="139">
        <f t="shared" si="200"/>
        <v>0</v>
      </c>
    </row>
    <row r="3202" spans="1:14">
      <c r="A3202" s="139">
        <v>3196</v>
      </c>
      <c r="B3202" s="109"/>
      <c r="C3202" s="132">
        <f>IF(H3202&lt;&gt;"",COUNTA($H$12:H3202),"")</f>
        <v>1592</v>
      </c>
      <c r="D3202" s="15"/>
      <c r="E3202" s="131" t="s">
        <v>256</v>
      </c>
      <c r="F3202" s="83" t="s">
        <v>10</v>
      </c>
      <c r="G3202" s="16">
        <v>1</v>
      </c>
      <c r="H3202" s="169">
        <v>0</v>
      </c>
      <c r="I3202" s="177">
        <f t="shared" si="201"/>
        <v>0</v>
      </c>
      <c r="K3202" s="141">
        <f>Tabela1[[#This Row],[Količina]]-Tabela1[[#This Row],[Cena skupaj]]</f>
        <v>1</v>
      </c>
      <c r="L3202" s="162">
        <f>IF(Tabela1[[#This Row],[Cena za enoto]]=1,Tabela1[[#This Row],[Količina]],0)</f>
        <v>0</v>
      </c>
      <c r="M3202" s="139">
        <f>Tabela1[[#This Row],[Cena za enoto]]</f>
        <v>0</v>
      </c>
      <c r="N3202" s="139">
        <f t="shared" si="200"/>
        <v>0</v>
      </c>
    </row>
    <row r="3203" spans="1:14">
      <c r="A3203" s="139">
        <v>3197</v>
      </c>
      <c r="B3203" s="109"/>
      <c r="C3203" s="132">
        <f>IF(H3203&lt;&gt;"",COUNTA($H$12:H3203),"")</f>
        <v>1593</v>
      </c>
      <c r="D3203" s="15"/>
      <c r="E3203" s="131" t="s">
        <v>2364</v>
      </c>
      <c r="F3203" s="83" t="s">
        <v>10</v>
      </c>
      <c r="G3203" s="16">
        <v>1</v>
      </c>
      <c r="H3203" s="169">
        <v>0</v>
      </c>
      <c r="I3203" s="177">
        <f t="shared" si="201"/>
        <v>0</v>
      </c>
      <c r="K3203" s="141">
        <f>Tabela1[[#This Row],[Količina]]-Tabela1[[#This Row],[Cena skupaj]]</f>
        <v>1</v>
      </c>
      <c r="L3203" s="162">
        <f>IF(Tabela1[[#This Row],[Cena za enoto]]=1,Tabela1[[#This Row],[Količina]],0)</f>
        <v>0</v>
      </c>
      <c r="M3203" s="139">
        <f>Tabela1[[#This Row],[Cena za enoto]]</f>
        <v>0</v>
      </c>
      <c r="N3203" s="139">
        <f t="shared" si="200"/>
        <v>0</v>
      </c>
    </row>
    <row r="3204" spans="1:14">
      <c r="A3204" s="139">
        <v>3198</v>
      </c>
      <c r="B3204" s="109"/>
      <c r="C3204" s="132">
        <f>IF(H3204&lt;&gt;"",COUNTA($H$12:H3204),"")</f>
        <v>1594</v>
      </c>
      <c r="D3204" s="15"/>
      <c r="E3204" s="131" t="s">
        <v>2365</v>
      </c>
      <c r="F3204" s="83" t="s">
        <v>10</v>
      </c>
      <c r="G3204" s="16">
        <v>2</v>
      </c>
      <c r="H3204" s="169">
        <v>0</v>
      </c>
      <c r="I3204" s="177">
        <f t="shared" si="201"/>
        <v>0</v>
      </c>
      <c r="K3204" s="141">
        <f>Tabela1[[#This Row],[Količina]]-Tabela1[[#This Row],[Cena skupaj]]</f>
        <v>2</v>
      </c>
      <c r="L3204" s="162">
        <f>IF(Tabela1[[#This Row],[Cena za enoto]]=1,Tabela1[[#This Row],[Količina]],0)</f>
        <v>0</v>
      </c>
      <c r="M3204" s="139">
        <f>Tabela1[[#This Row],[Cena za enoto]]</f>
        <v>0</v>
      </c>
      <c r="N3204" s="139">
        <f t="shared" si="200"/>
        <v>0</v>
      </c>
    </row>
    <row r="3205" spans="1:14">
      <c r="A3205" s="139">
        <v>3199</v>
      </c>
      <c r="B3205" s="109"/>
      <c r="C3205" s="132" t="str">
        <f>IF(H3205&lt;&gt;"",COUNTA($H$12:H3205),"")</f>
        <v/>
      </c>
      <c r="D3205" s="15">
        <v>23</v>
      </c>
      <c r="E3205" s="131" t="s">
        <v>2366</v>
      </c>
      <c r="F3205" s="83"/>
      <c r="G3205" s="16"/>
      <c r="H3205" s="159"/>
      <c r="I3205" s="177" t="str">
        <f t="shared" ref="I3205:I3236" si="202">IF(ISNUMBER(G3205),ROUND(G3205*H3205,2),"")</f>
        <v/>
      </c>
      <c r="L3205" s="162">
        <f>IF(Tabela1[[#This Row],[Cena za enoto]]=1,Tabela1[[#This Row],[Količina]],0)</f>
        <v>0</v>
      </c>
      <c r="M3205" s="139">
        <f>Tabela1[[#This Row],[Cena za enoto]]</f>
        <v>0</v>
      </c>
      <c r="N3205" s="139">
        <f t="shared" si="200"/>
        <v>0</v>
      </c>
    </row>
    <row r="3206" spans="1:14">
      <c r="A3206" s="139">
        <v>3200</v>
      </c>
      <c r="B3206" s="109"/>
      <c r="C3206" s="132">
        <f>IF(H3206&lt;&gt;"",COUNTA($H$12:H3206),"")</f>
        <v>1595</v>
      </c>
      <c r="D3206" s="15"/>
      <c r="E3206" s="131" t="s">
        <v>2414</v>
      </c>
      <c r="F3206" s="83" t="s">
        <v>10</v>
      </c>
      <c r="G3206" s="16">
        <v>1</v>
      </c>
      <c r="H3206" s="169">
        <v>0</v>
      </c>
      <c r="I3206" s="177">
        <f t="shared" si="202"/>
        <v>0</v>
      </c>
      <c r="K3206" s="141">
        <f>Tabela1[[#This Row],[Količina]]-Tabela1[[#This Row],[Cena skupaj]]</f>
        <v>1</v>
      </c>
      <c r="L3206" s="162">
        <f>IF(Tabela1[[#This Row],[Cena za enoto]]=1,Tabela1[[#This Row],[Količina]],0)</f>
        <v>0</v>
      </c>
      <c r="M3206" s="139">
        <f>Tabela1[[#This Row],[Cena za enoto]]</f>
        <v>0</v>
      </c>
      <c r="N3206" s="139">
        <f t="shared" si="200"/>
        <v>0</v>
      </c>
    </row>
    <row r="3207" spans="1:14">
      <c r="A3207" s="139">
        <v>3201</v>
      </c>
      <c r="B3207" s="109"/>
      <c r="C3207" s="132" t="str">
        <f>IF(H3207&lt;&gt;"",COUNTA($H$12:H3207),"")</f>
        <v/>
      </c>
      <c r="D3207" s="15">
        <v>24</v>
      </c>
      <c r="E3207" s="131" t="s">
        <v>2367</v>
      </c>
      <c r="F3207" s="83"/>
      <c r="G3207" s="16"/>
      <c r="H3207" s="159"/>
      <c r="I3207" s="177" t="str">
        <f t="shared" si="202"/>
        <v/>
      </c>
      <c r="L3207" s="162">
        <f>IF(Tabela1[[#This Row],[Cena za enoto]]=1,Tabela1[[#This Row],[Količina]],0)</f>
        <v>0</v>
      </c>
      <c r="M3207" s="139">
        <f>Tabela1[[#This Row],[Cena za enoto]]</f>
        <v>0</v>
      </c>
      <c r="N3207" s="139">
        <f t="shared" si="200"/>
        <v>0</v>
      </c>
    </row>
    <row r="3208" spans="1:14">
      <c r="A3208" s="139">
        <v>3202</v>
      </c>
      <c r="B3208" s="109"/>
      <c r="C3208" s="132">
        <f>IF(H3208&lt;&gt;"",COUNTA($H$12:H3208),"")</f>
        <v>1596</v>
      </c>
      <c r="D3208" s="15"/>
      <c r="E3208" s="131" t="s">
        <v>2415</v>
      </c>
      <c r="F3208" s="83" t="s">
        <v>10</v>
      </c>
      <c r="G3208" s="16">
        <v>4</v>
      </c>
      <c r="H3208" s="169">
        <v>0</v>
      </c>
      <c r="I3208" s="177">
        <f t="shared" si="202"/>
        <v>0</v>
      </c>
      <c r="K3208" s="141">
        <f>Tabela1[[#This Row],[Količina]]-Tabela1[[#This Row],[Cena skupaj]]</f>
        <v>4</v>
      </c>
      <c r="L3208" s="162">
        <f>IF(Tabela1[[#This Row],[Cena za enoto]]=1,Tabela1[[#This Row],[Količina]],0)</f>
        <v>0</v>
      </c>
      <c r="M3208" s="139">
        <f>Tabela1[[#This Row],[Cena za enoto]]</f>
        <v>0</v>
      </c>
      <c r="N3208" s="139">
        <f t="shared" si="200"/>
        <v>0</v>
      </c>
    </row>
    <row r="3209" spans="1:14">
      <c r="A3209" s="139">
        <v>3203</v>
      </c>
      <c r="B3209" s="109"/>
      <c r="C3209" s="132">
        <f>IF(H3209&lt;&gt;"",COUNTA($H$12:H3209),"")</f>
        <v>1597</v>
      </c>
      <c r="D3209" s="15"/>
      <c r="E3209" s="131" t="s">
        <v>2416</v>
      </c>
      <c r="F3209" s="83" t="s">
        <v>10</v>
      </c>
      <c r="G3209" s="16">
        <v>1</v>
      </c>
      <c r="H3209" s="169">
        <v>0</v>
      </c>
      <c r="I3209" s="177">
        <f t="shared" si="202"/>
        <v>0</v>
      </c>
      <c r="K3209" s="141">
        <f>Tabela1[[#This Row],[Količina]]-Tabela1[[#This Row],[Cena skupaj]]</f>
        <v>1</v>
      </c>
      <c r="L3209" s="162">
        <f>IF(Tabela1[[#This Row],[Cena za enoto]]=1,Tabela1[[#This Row],[Količina]],0)</f>
        <v>0</v>
      </c>
      <c r="M3209" s="139">
        <f>Tabela1[[#This Row],[Cena za enoto]]</f>
        <v>0</v>
      </c>
      <c r="N3209" s="139">
        <f t="shared" si="200"/>
        <v>0</v>
      </c>
    </row>
    <row r="3210" spans="1:14" ht="22.5">
      <c r="A3210" s="139">
        <v>3204</v>
      </c>
      <c r="B3210" s="109"/>
      <c r="C3210" s="132">
        <f>IF(H3210&lt;&gt;"",COUNTA($H$12:H3210),"")</f>
        <v>1598</v>
      </c>
      <c r="D3210" s="15">
        <v>25</v>
      </c>
      <c r="E3210" s="131" t="s">
        <v>2368</v>
      </c>
      <c r="F3210" s="83" t="s">
        <v>10</v>
      </c>
      <c r="G3210" s="16">
        <v>5</v>
      </c>
      <c r="H3210" s="169">
        <v>0</v>
      </c>
      <c r="I3210" s="177">
        <f t="shared" si="202"/>
        <v>0</v>
      </c>
      <c r="K3210" s="141">
        <f>Tabela1[[#This Row],[Količina]]-Tabela1[[#This Row],[Cena skupaj]]</f>
        <v>5</v>
      </c>
      <c r="L3210" s="162">
        <f>IF(Tabela1[[#This Row],[Cena za enoto]]=1,Tabela1[[#This Row],[Količina]],0)</f>
        <v>0</v>
      </c>
      <c r="M3210" s="139">
        <f>Tabela1[[#This Row],[Cena za enoto]]</f>
        <v>0</v>
      </c>
      <c r="N3210" s="139">
        <f t="shared" si="200"/>
        <v>0</v>
      </c>
    </row>
    <row r="3211" spans="1:14" ht="22.5">
      <c r="A3211" s="139">
        <v>3205</v>
      </c>
      <c r="B3211" s="109"/>
      <c r="C3211" s="132">
        <f>IF(H3211&lt;&gt;"",COUNTA($H$12:H3211),"")</f>
        <v>1599</v>
      </c>
      <c r="D3211" s="15">
        <v>26</v>
      </c>
      <c r="E3211" s="131" t="s">
        <v>2399</v>
      </c>
      <c r="F3211" s="83" t="s">
        <v>10</v>
      </c>
      <c r="G3211" s="16">
        <v>1</v>
      </c>
      <c r="H3211" s="169">
        <v>0</v>
      </c>
      <c r="I3211" s="177">
        <f t="shared" si="202"/>
        <v>0</v>
      </c>
      <c r="K3211" s="141">
        <f>Tabela1[[#This Row],[Količina]]-Tabela1[[#This Row],[Cena skupaj]]</f>
        <v>1</v>
      </c>
      <c r="L3211" s="162">
        <f>IF(Tabela1[[#This Row],[Cena za enoto]]=1,Tabela1[[#This Row],[Količina]],0)</f>
        <v>0</v>
      </c>
      <c r="M3211" s="139">
        <f>Tabela1[[#This Row],[Cena za enoto]]</f>
        <v>0</v>
      </c>
      <c r="N3211" s="139">
        <f t="shared" si="200"/>
        <v>0</v>
      </c>
    </row>
    <row r="3212" spans="1:14" ht="22.5">
      <c r="A3212" s="139">
        <v>3206</v>
      </c>
      <c r="B3212" s="109"/>
      <c r="C3212" s="132">
        <f>IF(H3212&lt;&gt;"",COUNTA($H$12:H3212),"")</f>
        <v>1600</v>
      </c>
      <c r="D3212" s="15">
        <v>27</v>
      </c>
      <c r="E3212" s="131" t="s">
        <v>2400</v>
      </c>
      <c r="F3212" s="83" t="s">
        <v>10</v>
      </c>
      <c r="G3212" s="16">
        <v>1</v>
      </c>
      <c r="H3212" s="169">
        <v>0</v>
      </c>
      <c r="I3212" s="177">
        <f t="shared" si="202"/>
        <v>0</v>
      </c>
      <c r="K3212" s="141">
        <f>Tabela1[[#This Row],[Količina]]-Tabela1[[#This Row],[Cena skupaj]]</f>
        <v>1</v>
      </c>
      <c r="L3212" s="162">
        <f>IF(Tabela1[[#This Row],[Cena za enoto]]=1,Tabela1[[#This Row],[Količina]],0)</f>
        <v>0</v>
      </c>
      <c r="M3212" s="139">
        <f>Tabela1[[#This Row],[Cena za enoto]]</f>
        <v>0</v>
      </c>
      <c r="N3212" s="139">
        <f t="shared" si="200"/>
        <v>0</v>
      </c>
    </row>
    <row r="3213" spans="1:14" ht="33.75">
      <c r="A3213" s="139">
        <v>3207</v>
      </c>
      <c r="B3213" s="109"/>
      <c r="C3213" s="132">
        <f>IF(H3213&lt;&gt;"",COUNTA($H$12:H3213),"")</f>
        <v>1601</v>
      </c>
      <c r="D3213" s="15">
        <v>28</v>
      </c>
      <c r="E3213" s="131" t="s">
        <v>2401</v>
      </c>
      <c r="F3213" s="83" t="s">
        <v>10</v>
      </c>
      <c r="G3213" s="16">
        <v>3</v>
      </c>
      <c r="H3213" s="169">
        <v>0</v>
      </c>
      <c r="I3213" s="177">
        <f t="shared" si="202"/>
        <v>0</v>
      </c>
      <c r="K3213" s="141">
        <f>Tabela1[[#This Row],[Količina]]-Tabela1[[#This Row],[Cena skupaj]]</f>
        <v>3</v>
      </c>
      <c r="L3213" s="162">
        <f>IF(Tabela1[[#This Row],[Cena za enoto]]=1,Tabela1[[#This Row],[Količina]],0)</f>
        <v>0</v>
      </c>
      <c r="M3213" s="139">
        <f>Tabela1[[#This Row],[Cena za enoto]]</f>
        <v>0</v>
      </c>
      <c r="N3213" s="139">
        <f t="shared" si="200"/>
        <v>0</v>
      </c>
    </row>
    <row r="3214" spans="1:14" ht="33.75">
      <c r="A3214" s="139">
        <v>3208</v>
      </c>
      <c r="B3214" s="109"/>
      <c r="C3214" s="132">
        <f>IF(H3214&lt;&gt;"",COUNTA($H$12:H3214),"")</f>
        <v>1602</v>
      </c>
      <c r="D3214" s="15">
        <v>29</v>
      </c>
      <c r="E3214" s="131" t="s">
        <v>2402</v>
      </c>
      <c r="F3214" s="83" t="s">
        <v>10</v>
      </c>
      <c r="G3214" s="16">
        <v>1</v>
      </c>
      <c r="H3214" s="169">
        <v>0</v>
      </c>
      <c r="I3214" s="177">
        <f t="shared" si="202"/>
        <v>0</v>
      </c>
      <c r="K3214" s="141">
        <f>Tabela1[[#This Row],[Količina]]-Tabela1[[#This Row],[Cena skupaj]]</f>
        <v>1</v>
      </c>
      <c r="L3214" s="162">
        <f>IF(Tabela1[[#This Row],[Cena za enoto]]=1,Tabela1[[#This Row],[Količina]],0)</f>
        <v>0</v>
      </c>
      <c r="M3214" s="139">
        <f>Tabela1[[#This Row],[Cena za enoto]]</f>
        <v>0</v>
      </c>
      <c r="N3214" s="139">
        <f t="shared" ref="N3214:N3277" si="203">L3214*M3214</f>
        <v>0</v>
      </c>
    </row>
    <row r="3215" spans="1:14">
      <c r="A3215" s="139">
        <v>3209</v>
      </c>
      <c r="B3215" s="109"/>
      <c r="C3215" s="132">
        <f>IF(H3215&lt;&gt;"",COUNTA($H$12:H3215),"")</f>
        <v>1603</v>
      </c>
      <c r="D3215" s="15">
        <v>30</v>
      </c>
      <c r="E3215" s="131" t="s">
        <v>2369</v>
      </c>
      <c r="F3215" s="83" t="s">
        <v>10</v>
      </c>
      <c r="G3215" s="16">
        <v>1</v>
      </c>
      <c r="H3215" s="169">
        <v>0</v>
      </c>
      <c r="I3215" s="177">
        <f t="shared" si="202"/>
        <v>0</v>
      </c>
      <c r="K3215" s="141">
        <f>Tabela1[[#This Row],[Količina]]-Tabela1[[#This Row],[Cena skupaj]]</f>
        <v>1</v>
      </c>
      <c r="L3215" s="162">
        <f>IF(Tabela1[[#This Row],[Cena za enoto]]=1,Tabela1[[#This Row],[Količina]],0)</f>
        <v>0</v>
      </c>
      <c r="M3215" s="139">
        <f>Tabela1[[#This Row],[Cena za enoto]]</f>
        <v>0</v>
      </c>
      <c r="N3215" s="139">
        <f t="shared" si="203"/>
        <v>0</v>
      </c>
    </row>
    <row r="3216" spans="1:14" ht="33.75">
      <c r="A3216" s="139">
        <v>3210</v>
      </c>
      <c r="B3216" s="109"/>
      <c r="C3216" s="132">
        <f>IF(H3216&lt;&gt;"",COUNTA($H$12:H3216),"")</f>
        <v>1604</v>
      </c>
      <c r="D3216" s="15">
        <v>31</v>
      </c>
      <c r="E3216" s="131" t="s">
        <v>257</v>
      </c>
      <c r="F3216" s="83" t="s">
        <v>10</v>
      </c>
      <c r="G3216" s="16">
        <v>15</v>
      </c>
      <c r="H3216" s="169">
        <v>0</v>
      </c>
      <c r="I3216" s="177">
        <f t="shared" si="202"/>
        <v>0</v>
      </c>
      <c r="K3216" s="141">
        <f>Tabela1[[#This Row],[Količina]]-Tabela1[[#This Row],[Cena skupaj]]</f>
        <v>15</v>
      </c>
      <c r="L3216" s="162">
        <f>IF(Tabela1[[#This Row],[Cena za enoto]]=1,Tabela1[[#This Row],[Količina]],0)</f>
        <v>0</v>
      </c>
      <c r="M3216" s="139">
        <f>Tabela1[[#This Row],[Cena za enoto]]</f>
        <v>0</v>
      </c>
      <c r="N3216" s="139">
        <f t="shared" si="203"/>
        <v>0</v>
      </c>
    </row>
    <row r="3217" spans="1:14" ht="33.75">
      <c r="A3217" s="139">
        <v>3211</v>
      </c>
      <c r="B3217" s="109"/>
      <c r="C3217" s="132">
        <f>IF(H3217&lt;&gt;"",COUNTA($H$12:H3217),"")</f>
        <v>1605</v>
      </c>
      <c r="D3217" s="15">
        <v>32</v>
      </c>
      <c r="E3217" s="131" t="s">
        <v>2370</v>
      </c>
      <c r="F3217" s="83" t="s">
        <v>10</v>
      </c>
      <c r="G3217" s="16">
        <v>4</v>
      </c>
      <c r="H3217" s="169">
        <v>0</v>
      </c>
      <c r="I3217" s="177">
        <f t="shared" si="202"/>
        <v>0</v>
      </c>
      <c r="K3217" s="141">
        <f>Tabela1[[#This Row],[Količina]]-Tabela1[[#This Row],[Cena skupaj]]</f>
        <v>4</v>
      </c>
      <c r="L3217" s="162">
        <f>IF(Tabela1[[#This Row],[Cena za enoto]]=1,Tabela1[[#This Row],[Količina]],0)</f>
        <v>0</v>
      </c>
      <c r="M3217" s="139">
        <f>Tabela1[[#This Row],[Cena za enoto]]</f>
        <v>0</v>
      </c>
      <c r="N3217" s="139">
        <f t="shared" si="203"/>
        <v>0</v>
      </c>
    </row>
    <row r="3218" spans="1:14">
      <c r="A3218" s="139">
        <v>3212</v>
      </c>
      <c r="B3218" s="109"/>
      <c r="C3218" s="132">
        <f>IF(H3218&lt;&gt;"",COUNTA($H$12:H3218),"")</f>
        <v>1606</v>
      </c>
      <c r="D3218" s="15">
        <v>33</v>
      </c>
      <c r="E3218" s="131" t="s">
        <v>2371</v>
      </c>
      <c r="F3218" s="83" t="s">
        <v>10</v>
      </c>
      <c r="G3218" s="16">
        <v>4</v>
      </c>
      <c r="H3218" s="169">
        <v>0</v>
      </c>
      <c r="I3218" s="177">
        <f t="shared" si="202"/>
        <v>0</v>
      </c>
      <c r="K3218" s="141">
        <f>Tabela1[[#This Row],[Količina]]-Tabela1[[#This Row],[Cena skupaj]]</f>
        <v>4</v>
      </c>
      <c r="L3218" s="162">
        <f>IF(Tabela1[[#This Row],[Cena za enoto]]=1,Tabela1[[#This Row],[Količina]],0)</f>
        <v>0</v>
      </c>
      <c r="M3218" s="139">
        <f>Tabela1[[#This Row],[Cena za enoto]]</f>
        <v>0</v>
      </c>
      <c r="N3218" s="139">
        <f t="shared" si="203"/>
        <v>0</v>
      </c>
    </row>
    <row r="3219" spans="1:14" ht="22.5">
      <c r="A3219" s="139">
        <v>3213</v>
      </c>
      <c r="B3219" s="109"/>
      <c r="C3219" s="132">
        <f>IF(H3219&lt;&gt;"",COUNTA($H$12:H3219),"")</f>
        <v>1607</v>
      </c>
      <c r="D3219" s="15">
        <v>34</v>
      </c>
      <c r="E3219" s="131" t="s">
        <v>2372</v>
      </c>
      <c r="F3219" s="83" t="s">
        <v>10</v>
      </c>
      <c r="G3219" s="16">
        <v>3</v>
      </c>
      <c r="H3219" s="169">
        <v>0</v>
      </c>
      <c r="I3219" s="177">
        <f t="shared" si="202"/>
        <v>0</v>
      </c>
      <c r="K3219" s="141">
        <f>Tabela1[[#This Row],[Količina]]-Tabela1[[#This Row],[Cena skupaj]]</f>
        <v>3</v>
      </c>
      <c r="L3219" s="162">
        <f>IF(Tabela1[[#This Row],[Cena za enoto]]=1,Tabela1[[#This Row],[Količina]],0)</f>
        <v>0</v>
      </c>
      <c r="M3219" s="139">
        <f>Tabela1[[#This Row],[Cena za enoto]]</f>
        <v>0</v>
      </c>
      <c r="N3219" s="139">
        <f t="shared" si="203"/>
        <v>0</v>
      </c>
    </row>
    <row r="3220" spans="1:14" ht="22.5">
      <c r="A3220" s="139">
        <v>3214</v>
      </c>
      <c r="B3220" s="109"/>
      <c r="C3220" s="132">
        <f>IF(H3220&lt;&gt;"",COUNTA($H$12:H3220),"")</f>
        <v>1608</v>
      </c>
      <c r="D3220" s="15">
        <v>35</v>
      </c>
      <c r="E3220" s="131" t="s">
        <v>2403</v>
      </c>
      <c r="F3220" s="83" t="s">
        <v>10</v>
      </c>
      <c r="G3220" s="16">
        <v>1</v>
      </c>
      <c r="H3220" s="169">
        <v>0</v>
      </c>
      <c r="I3220" s="177">
        <f t="shared" si="202"/>
        <v>0</v>
      </c>
      <c r="K3220" s="141">
        <f>Tabela1[[#This Row],[Količina]]-Tabela1[[#This Row],[Cena skupaj]]</f>
        <v>1</v>
      </c>
      <c r="L3220" s="162">
        <f>IF(Tabela1[[#This Row],[Cena za enoto]]=1,Tabela1[[#This Row],[Količina]],0)</f>
        <v>0</v>
      </c>
      <c r="M3220" s="139">
        <f>Tabela1[[#This Row],[Cena za enoto]]</f>
        <v>0</v>
      </c>
      <c r="N3220" s="139">
        <f t="shared" si="203"/>
        <v>0</v>
      </c>
    </row>
    <row r="3221" spans="1:14" ht="33.75">
      <c r="A3221" s="139">
        <v>3215</v>
      </c>
      <c r="B3221" s="109"/>
      <c r="C3221" s="132">
        <f>IF(H3221&lt;&gt;"",COUNTA($H$12:H3221),"")</f>
        <v>1609</v>
      </c>
      <c r="D3221" s="15">
        <v>36</v>
      </c>
      <c r="E3221" s="131" t="s">
        <v>2404</v>
      </c>
      <c r="F3221" s="83" t="s">
        <v>10</v>
      </c>
      <c r="G3221" s="16">
        <v>1</v>
      </c>
      <c r="H3221" s="169">
        <v>0</v>
      </c>
      <c r="I3221" s="177">
        <f t="shared" si="202"/>
        <v>0</v>
      </c>
      <c r="K3221" s="141">
        <f>Tabela1[[#This Row],[Količina]]-Tabela1[[#This Row],[Cena skupaj]]</f>
        <v>1</v>
      </c>
      <c r="L3221" s="162">
        <f>IF(Tabela1[[#This Row],[Cena za enoto]]=1,Tabela1[[#This Row],[Količina]],0)</f>
        <v>0</v>
      </c>
      <c r="M3221" s="139">
        <f>Tabela1[[#This Row],[Cena za enoto]]</f>
        <v>0</v>
      </c>
      <c r="N3221" s="139">
        <f t="shared" si="203"/>
        <v>0</v>
      </c>
    </row>
    <row r="3222" spans="1:14">
      <c r="A3222" s="139">
        <v>3216</v>
      </c>
      <c r="B3222" s="109"/>
      <c r="C3222" s="132">
        <f>IF(H3222&lt;&gt;"",COUNTA($H$12:H3222),"")</f>
        <v>1610</v>
      </c>
      <c r="D3222" s="15">
        <v>37</v>
      </c>
      <c r="E3222" s="131" t="s">
        <v>2373</v>
      </c>
      <c r="F3222" s="83" t="s">
        <v>10</v>
      </c>
      <c r="G3222" s="16">
        <v>3</v>
      </c>
      <c r="H3222" s="169">
        <v>0</v>
      </c>
      <c r="I3222" s="177">
        <f t="shared" si="202"/>
        <v>0</v>
      </c>
      <c r="K3222" s="141">
        <f>Tabela1[[#This Row],[Količina]]-Tabela1[[#This Row],[Cena skupaj]]</f>
        <v>3</v>
      </c>
      <c r="L3222" s="162">
        <f>IF(Tabela1[[#This Row],[Cena za enoto]]=1,Tabela1[[#This Row],[Količina]],0)</f>
        <v>0</v>
      </c>
      <c r="M3222" s="139">
        <f>Tabela1[[#This Row],[Cena za enoto]]</f>
        <v>0</v>
      </c>
      <c r="N3222" s="139">
        <f t="shared" si="203"/>
        <v>0</v>
      </c>
    </row>
    <row r="3223" spans="1:14">
      <c r="A3223" s="139">
        <v>3217</v>
      </c>
      <c r="B3223" s="109"/>
      <c r="C3223" s="132">
        <f>IF(H3223&lt;&gt;"",COUNTA($H$12:H3223),"")</f>
        <v>1611</v>
      </c>
      <c r="D3223" s="15">
        <v>38</v>
      </c>
      <c r="E3223" s="131" t="s">
        <v>2374</v>
      </c>
      <c r="F3223" s="83" t="s">
        <v>10</v>
      </c>
      <c r="G3223" s="16">
        <v>3</v>
      </c>
      <c r="H3223" s="169">
        <v>0</v>
      </c>
      <c r="I3223" s="177">
        <f t="shared" si="202"/>
        <v>0</v>
      </c>
      <c r="K3223" s="141">
        <f>Tabela1[[#This Row],[Količina]]-Tabela1[[#This Row],[Cena skupaj]]</f>
        <v>3</v>
      </c>
      <c r="L3223" s="162">
        <f>IF(Tabela1[[#This Row],[Cena za enoto]]=1,Tabela1[[#This Row],[Količina]],0)</f>
        <v>0</v>
      </c>
      <c r="M3223" s="139">
        <f>Tabela1[[#This Row],[Cena za enoto]]</f>
        <v>0</v>
      </c>
      <c r="N3223" s="139">
        <f t="shared" si="203"/>
        <v>0</v>
      </c>
    </row>
    <row r="3224" spans="1:14" ht="22.5">
      <c r="A3224" s="139">
        <v>3218</v>
      </c>
      <c r="B3224" s="109"/>
      <c r="C3224" s="132">
        <f>IF(H3224&lt;&gt;"",COUNTA($H$12:H3224),"")</f>
        <v>1612</v>
      </c>
      <c r="D3224" s="15">
        <v>39</v>
      </c>
      <c r="E3224" s="131" t="s">
        <v>2375</v>
      </c>
      <c r="F3224" s="83" t="s">
        <v>10</v>
      </c>
      <c r="G3224" s="16">
        <v>10</v>
      </c>
      <c r="H3224" s="169">
        <v>0</v>
      </c>
      <c r="I3224" s="177">
        <f t="shared" si="202"/>
        <v>0</v>
      </c>
      <c r="K3224" s="141">
        <f>Tabela1[[#This Row],[Količina]]-Tabela1[[#This Row],[Cena skupaj]]</f>
        <v>10</v>
      </c>
      <c r="L3224" s="162">
        <f>IF(Tabela1[[#This Row],[Cena za enoto]]=1,Tabela1[[#This Row],[Količina]],0)</f>
        <v>0</v>
      </c>
      <c r="M3224" s="139">
        <f>Tabela1[[#This Row],[Cena za enoto]]</f>
        <v>0</v>
      </c>
      <c r="N3224" s="139">
        <f t="shared" si="203"/>
        <v>0</v>
      </c>
    </row>
    <row r="3225" spans="1:14" s="145" customFormat="1" ht="33.75">
      <c r="A3225" s="139">
        <v>3219</v>
      </c>
      <c r="B3225" s="116"/>
      <c r="C3225" s="190" t="str">
        <f>IF(H3225&lt;&gt;"",COUNTA($H$12:H3225),"")</f>
        <v/>
      </c>
      <c r="D3225" s="44">
        <v>40</v>
      </c>
      <c r="E3225" s="205" t="s">
        <v>3521</v>
      </c>
      <c r="F3225" s="117"/>
      <c r="G3225" s="117"/>
      <c r="H3225" s="159"/>
      <c r="I3225" s="159" t="str">
        <f t="shared" si="202"/>
        <v/>
      </c>
      <c r="J3225" s="58"/>
      <c r="K3225" s="141"/>
      <c r="L3225" s="162">
        <f>IF(Tabela1[[#This Row],[Cena za enoto]]=1,Tabela1[[#This Row],[Količina]],0)</f>
        <v>0</v>
      </c>
      <c r="M3225" s="139">
        <f>Tabela1[[#This Row],[Cena za enoto]]</f>
        <v>0</v>
      </c>
      <c r="N3225" s="139">
        <f t="shared" si="203"/>
        <v>0</v>
      </c>
    </row>
    <row r="3226" spans="1:14" s="145" customFormat="1" ht="33.75">
      <c r="A3226" s="139">
        <v>3220</v>
      </c>
      <c r="B3226" s="116"/>
      <c r="C3226" s="190" t="str">
        <f>IF(H3226&lt;&gt;"",COUNTA($H$12:H3226),"")</f>
        <v/>
      </c>
      <c r="D3226" s="44">
        <v>41</v>
      </c>
      <c r="E3226" s="205" t="s">
        <v>3522</v>
      </c>
      <c r="F3226" s="117"/>
      <c r="G3226" s="117"/>
      <c r="H3226" s="159"/>
      <c r="I3226" s="159" t="str">
        <f t="shared" si="202"/>
        <v/>
      </c>
      <c r="J3226" s="58"/>
      <c r="K3226" s="141"/>
      <c r="L3226" s="162">
        <f>IF(Tabela1[[#This Row],[Cena za enoto]]=1,Tabela1[[#This Row],[Količina]],0)</f>
        <v>0</v>
      </c>
      <c r="M3226" s="139">
        <f>Tabela1[[#This Row],[Cena za enoto]]</f>
        <v>0</v>
      </c>
      <c r="N3226" s="139">
        <f t="shared" si="203"/>
        <v>0</v>
      </c>
    </row>
    <row r="3227" spans="1:14">
      <c r="A3227" s="139">
        <v>3221</v>
      </c>
      <c r="B3227" s="109"/>
      <c r="C3227" s="132">
        <f>IF(H3227&lt;&gt;"",COUNTA($H$12:H3227),"")</f>
        <v>1613</v>
      </c>
      <c r="D3227" s="15">
        <v>42</v>
      </c>
      <c r="E3227" s="131" t="s">
        <v>2376</v>
      </c>
      <c r="F3227" s="83" t="s">
        <v>10</v>
      </c>
      <c r="G3227" s="16">
        <v>3</v>
      </c>
      <c r="H3227" s="169">
        <v>0</v>
      </c>
      <c r="I3227" s="177">
        <f t="shared" si="202"/>
        <v>0</v>
      </c>
      <c r="K3227" s="141">
        <f>Tabela1[[#This Row],[Količina]]-Tabela1[[#This Row],[Cena skupaj]]</f>
        <v>3</v>
      </c>
      <c r="L3227" s="162">
        <f>IF(Tabela1[[#This Row],[Cena za enoto]]=1,Tabela1[[#This Row],[Količina]],0)</f>
        <v>0</v>
      </c>
      <c r="M3227" s="139">
        <f>Tabela1[[#This Row],[Cena za enoto]]</f>
        <v>0</v>
      </c>
      <c r="N3227" s="139">
        <f t="shared" si="203"/>
        <v>0</v>
      </c>
    </row>
    <row r="3228" spans="1:14" ht="22.5">
      <c r="A3228" s="139">
        <v>3222</v>
      </c>
      <c r="B3228" s="109"/>
      <c r="C3228" s="132">
        <f>IF(H3228&lt;&gt;"",COUNTA($H$12:H3228),"")</f>
        <v>1614</v>
      </c>
      <c r="D3228" s="15">
        <v>43</v>
      </c>
      <c r="E3228" s="131" t="s">
        <v>2377</v>
      </c>
      <c r="F3228" s="83" t="s">
        <v>10</v>
      </c>
      <c r="G3228" s="16">
        <v>2</v>
      </c>
      <c r="H3228" s="169">
        <v>0</v>
      </c>
      <c r="I3228" s="177">
        <f t="shared" si="202"/>
        <v>0</v>
      </c>
      <c r="K3228" s="141">
        <f>Tabela1[[#This Row],[Količina]]-Tabela1[[#This Row],[Cena skupaj]]</f>
        <v>2</v>
      </c>
      <c r="L3228" s="162">
        <f>IF(Tabela1[[#This Row],[Cena za enoto]]=1,Tabela1[[#This Row],[Količina]],0)</f>
        <v>0</v>
      </c>
      <c r="M3228" s="139">
        <f>Tabela1[[#This Row],[Cena za enoto]]</f>
        <v>0</v>
      </c>
      <c r="N3228" s="139">
        <f t="shared" si="203"/>
        <v>0</v>
      </c>
    </row>
    <row r="3229" spans="1:14" ht="22.5">
      <c r="A3229" s="139">
        <v>3223</v>
      </c>
      <c r="B3229" s="109"/>
      <c r="C3229" s="132">
        <f>IF(H3229&lt;&gt;"",COUNTA($H$12:H3229),"")</f>
        <v>1615</v>
      </c>
      <c r="D3229" s="15">
        <v>44</v>
      </c>
      <c r="E3229" s="131" t="s">
        <v>2378</v>
      </c>
      <c r="F3229" s="83" t="s">
        <v>10</v>
      </c>
      <c r="G3229" s="16">
        <v>2</v>
      </c>
      <c r="H3229" s="169">
        <v>0</v>
      </c>
      <c r="I3229" s="177">
        <f t="shared" si="202"/>
        <v>0</v>
      </c>
      <c r="K3229" s="141">
        <f>Tabela1[[#This Row],[Količina]]-Tabela1[[#This Row],[Cena skupaj]]</f>
        <v>2</v>
      </c>
      <c r="L3229" s="162">
        <f>IF(Tabela1[[#This Row],[Cena za enoto]]=1,Tabela1[[#This Row],[Količina]],0)</f>
        <v>0</v>
      </c>
      <c r="M3229" s="139">
        <f>Tabela1[[#This Row],[Cena za enoto]]</f>
        <v>0</v>
      </c>
      <c r="N3229" s="139">
        <f t="shared" si="203"/>
        <v>0</v>
      </c>
    </row>
    <row r="3230" spans="1:14" ht="33.75">
      <c r="A3230" s="139">
        <v>3224</v>
      </c>
      <c r="B3230" s="109"/>
      <c r="C3230" s="132">
        <f>IF(H3230&lt;&gt;"",COUNTA($H$12:H3230),"")</f>
        <v>1616</v>
      </c>
      <c r="D3230" s="15">
        <v>45</v>
      </c>
      <c r="E3230" s="131" t="s">
        <v>2405</v>
      </c>
      <c r="F3230" s="83" t="s">
        <v>10</v>
      </c>
      <c r="G3230" s="16">
        <v>3</v>
      </c>
      <c r="H3230" s="169">
        <v>0</v>
      </c>
      <c r="I3230" s="177">
        <f t="shared" si="202"/>
        <v>0</v>
      </c>
      <c r="K3230" s="141">
        <f>Tabela1[[#This Row],[Količina]]-Tabela1[[#This Row],[Cena skupaj]]</f>
        <v>3</v>
      </c>
      <c r="L3230" s="162">
        <f>IF(Tabela1[[#This Row],[Cena za enoto]]=1,Tabela1[[#This Row],[Količina]],0)</f>
        <v>0</v>
      </c>
      <c r="M3230" s="139">
        <f>Tabela1[[#This Row],[Cena za enoto]]</f>
        <v>0</v>
      </c>
      <c r="N3230" s="139">
        <f t="shared" si="203"/>
        <v>0</v>
      </c>
    </row>
    <row r="3231" spans="1:14" ht="33.75">
      <c r="A3231" s="139">
        <v>3225</v>
      </c>
      <c r="B3231" s="109"/>
      <c r="C3231" s="132">
        <f>IF(H3231&lt;&gt;"",COUNTA($H$12:H3231),"")</f>
        <v>1617</v>
      </c>
      <c r="D3231" s="15">
        <v>46</v>
      </c>
      <c r="E3231" s="131" t="s">
        <v>2406</v>
      </c>
      <c r="F3231" s="83" t="s">
        <v>10</v>
      </c>
      <c r="G3231" s="16">
        <v>2</v>
      </c>
      <c r="H3231" s="169">
        <v>0</v>
      </c>
      <c r="I3231" s="177">
        <f t="shared" si="202"/>
        <v>0</v>
      </c>
      <c r="K3231" s="141">
        <f>Tabela1[[#This Row],[Količina]]-Tabela1[[#This Row],[Cena skupaj]]</f>
        <v>2</v>
      </c>
      <c r="L3231" s="162">
        <f>IF(Tabela1[[#This Row],[Cena za enoto]]=1,Tabela1[[#This Row],[Količina]],0)</f>
        <v>0</v>
      </c>
      <c r="M3231" s="139">
        <f>Tabela1[[#This Row],[Cena za enoto]]</f>
        <v>0</v>
      </c>
      <c r="N3231" s="139">
        <f t="shared" si="203"/>
        <v>0</v>
      </c>
    </row>
    <row r="3232" spans="1:14" ht="33.75">
      <c r="A3232" s="139">
        <v>3226</v>
      </c>
      <c r="B3232" s="109"/>
      <c r="C3232" s="132">
        <f>IF(H3232&lt;&gt;"",COUNTA($H$12:H3232),"")</f>
        <v>1618</v>
      </c>
      <c r="D3232" s="15">
        <v>47</v>
      </c>
      <c r="E3232" s="131" t="s">
        <v>2407</v>
      </c>
      <c r="F3232" s="83" t="s">
        <v>10</v>
      </c>
      <c r="G3232" s="16">
        <v>1</v>
      </c>
      <c r="H3232" s="169">
        <v>0</v>
      </c>
      <c r="I3232" s="177">
        <f t="shared" si="202"/>
        <v>0</v>
      </c>
      <c r="K3232" s="141">
        <f>Tabela1[[#This Row],[Količina]]-Tabela1[[#This Row],[Cena skupaj]]</f>
        <v>1</v>
      </c>
      <c r="L3232" s="162">
        <f>IF(Tabela1[[#This Row],[Cena za enoto]]=1,Tabela1[[#This Row],[Količina]],0)</f>
        <v>0</v>
      </c>
      <c r="M3232" s="139">
        <f>Tabela1[[#This Row],[Cena za enoto]]</f>
        <v>0</v>
      </c>
      <c r="N3232" s="139">
        <f t="shared" si="203"/>
        <v>0</v>
      </c>
    </row>
    <row r="3233" spans="1:14" ht="33.75">
      <c r="A3233" s="139">
        <v>3227</v>
      </c>
      <c r="B3233" s="109"/>
      <c r="C3233" s="132">
        <f>IF(H3233&lt;&gt;"",COUNTA($H$12:H3233),"")</f>
        <v>1619</v>
      </c>
      <c r="D3233" s="15">
        <v>48</v>
      </c>
      <c r="E3233" s="131" t="s">
        <v>2408</v>
      </c>
      <c r="F3233" s="83" t="s">
        <v>10</v>
      </c>
      <c r="G3233" s="16">
        <v>1</v>
      </c>
      <c r="H3233" s="169">
        <v>0</v>
      </c>
      <c r="I3233" s="177">
        <f t="shared" si="202"/>
        <v>0</v>
      </c>
      <c r="K3233" s="141">
        <f>Tabela1[[#This Row],[Količina]]-Tabela1[[#This Row],[Cena skupaj]]</f>
        <v>1</v>
      </c>
      <c r="L3233" s="162">
        <f>IF(Tabela1[[#This Row],[Cena za enoto]]=1,Tabela1[[#This Row],[Količina]],0)</f>
        <v>0</v>
      </c>
      <c r="M3233" s="139">
        <f>Tabela1[[#This Row],[Cena za enoto]]</f>
        <v>0</v>
      </c>
      <c r="N3233" s="139">
        <f t="shared" si="203"/>
        <v>0</v>
      </c>
    </row>
    <row r="3234" spans="1:14" ht="33.75">
      <c r="A3234" s="139">
        <v>3228</v>
      </c>
      <c r="B3234" s="109"/>
      <c r="C3234" s="132">
        <f>IF(H3234&lt;&gt;"",COUNTA($H$12:H3234),"")</f>
        <v>1620</v>
      </c>
      <c r="D3234" s="15">
        <v>49</v>
      </c>
      <c r="E3234" s="131" t="s">
        <v>2409</v>
      </c>
      <c r="F3234" s="83" t="s">
        <v>10</v>
      </c>
      <c r="G3234" s="16">
        <v>1</v>
      </c>
      <c r="H3234" s="169">
        <v>0</v>
      </c>
      <c r="I3234" s="177">
        <f t="shared" si="202"/>
        <v>0</v>
      </c>
      <c r="K3234" s="141">
        <f>Tabela1[[#This Row],[Količina]]-Tabela1[[#This Row],[Cena skupaj]]</f>
        <v>1</v>
      </c>
      <c r="L3234" s="162">
        <f>IF(Tabela1[[#This Row],[Cena za enoto]]=1,Tabela1[[#This Row],[Količina]],0)</f>
        <v>0</v>
      </c>
      <c r="M3234" s="139">
        <f>Tabela1[[#This Row],[Cena za enoto]]</f>
        <v>0</v>
      </c>
      <c r="N3234" s="139">
        <f t="shared" si="203"/>
        <v>0</v>
      </c>
    </row>
    <row r="3235" spans="1:14" ht="22.5">
      <c r="A3235" s="139">
        <v>3229</v>
      </c>
      <c r="B3235" s="109"/>
      <c r="C3235" s="132">
        <f>IF(H3235&lt;&gt;"",COUNTA($H$12:H3235),"")</f>
        <v>1621</v>
      </c>
      <c r="D3235" s="15">
        <v>50</v>
      </c>
      <c r="E3235" s="131" t="s">
        <v>2410</v>
      </c>
      <c r="F3235" s="83" t="s">
        <v>10</v>
      </c>
      <c r="G3235" s="16">
        <v>6</v>
      </c>
      <c r="H3235" s="169">
        <v>0</v>
      </c>
      <c r="I3235" s="177">
        <f t="shared" si="202"/>
        <v>0</v>
      </c>
      <c r="K3235" s="141">
        <f>Tabela1[[#This Row],[Količina]]-Tabela1[[#This Row],[Cena skupaj]]</f>
        <v>6</v>
      </c>
      <c r="L3235" s="162">
        <f>IF(Tabela1[[#This Row],[Cena za enoto]]=1,Tabela1[[#This Row],[Količina]],0)</f>
        <v>0</v>
      </c>
      <c r="M3235" s="139">
        <f>Tabela1[[#This Row],[Cena za enoto]]</f>
        <v>0</v>
      </c>
      <c r="N3235" s="139">
        <f t="shared" si="203"/>
        <v>0</v>
      </c>
    </row>
    <row r="3236" spans="1:14" ht="33.75">
      <c r="A3236" s="139">
        <v>3230</v>
      </c>
      <c r="B3236" s="109"/>
      <c r="C3236" s="132">
        <f>IF(H3236&lt;&gt;"",COUNTA($H$12:H3236),"")</f>
        <v>1622</v>
      </c>
      <c r="D3236" s="15">
        <v>51</v>
      </c>
      <c r="E3236" s="131" t="s">
        <v>2379</v>
      </c>
      <c r="F3236" s="83" t="s">
        <v>10</v>
      </c>
      <c r="G3236" s="16">
        <v>108</v>
      </c>
      <c r="H3236" s="169">
        <v>0</v>
      </c>
      <c r="I3236" s="177">
        <f t="shared" si="202"/>
        <v>0</v>
      </c>
      <c r="K3236" s="141">
        <f>Tabela1[[#This Row],[Količina]]-Tabela1[[#This Row],[Cena skupaj]]</f>
        <v>108</v>
      </c>
      <c r="L3236" s="162">
        <f>IF(Tabela1[[#This Row],[Cena za enoto]]=1,Tabela1[[#This Row],[Količina]],0)</f>
        <v>0</v>
      </c>
      <c r="M3236" s="139">
        <f>Tabela1[[#This Row],[Cena za enoto]]</f>
        <v>0</v>
      </c>
      <c r="N3236" s="139">
        <f t="shared" si="203"/>
        <v>0</v>
      </c>
    </row>
    <row r="3237" spans="1:14" ht="22.5">
      <c r="A3237" s="139">
        <v>3231</v>
      </c>
      <c r="B3237" s="109"/>
      <c r="C3237" s="132">
        <f>IF(H3237&lt;&gt;"",COUNTA($H$12:H3237),"")</f>
        <v>1623</v>
      </c>
      <c r="D3237" s="15">
        <v>52</v>
      </c>
      <c r="E3237" s="131" t="s">
        <v>2380</v>
      </c>
      <c r="F3237" s="83" t="s">
        <v>10</v>
      </c>
      <c r="G3237" s="16">
        <v>33</v>
      </c>
      <c r="H3237" s="169">
        <v>0</v>
      </c>
      <c r="I3237" s="177">
        <f t="shared" ref="I3237:I3260" si="204">IF(ISNUMBER(G3237),ROUND(G3237*H3237,2),"")</f>
        <v>0</v>
      </c>
      <c r="K3237" s="141">
        <f>Tabela1[[#This Row],[Količina]]-Tabela1[[#This Row],[Cena skupaj]]</f>
        <v>33</v>
      </c>
      <c r="L3237" s="162">
        <f>IF(Tabela1[[#This Row],[Cena za enoto]]=1,Tabela1[[#This Row],[Količina]],0)</f>
        <v>0</v>
      </c>
      <c r="M3237" s="139">
        <f>Tabela1[[#This Row],[Cena za enoto]]</f>
        <v>0</v>
      </c>
      <c r="N3237" s="139">
        <f t="shared" si="203"/>
        <v>0</v>
      </c>
    </row>
    <row r="3238" spans="1:14" ht="22.5">
      <c r="A3238" s="139">
        <v>3232</v>
      </c>
      <c r="B3238" s="109"/>
      <c r="C3238" s="132">
        <f>IF(H3238&lt;&gt;"",COUNTA($H$12:H3238),"")</f>
        <v>1624</v>
      </c>
      <c r="D3238" s="15">
        <v>53</v>
      </c>
      <c r="E3238" s="131" t="s">
        <v>2381</v>
      </c>
      <c r="F3238" s="83" t="s">
        <v>14</v>
      </c>
      <c r="G3238" s="16">
        <v>10320</v>
      </c>
      <c r="H3238" s="169">
        <v>0</v>
      </c>
      <c r="I3238" s="177">
        <f t="shared" si="204"/>
        <v>0</v>
      </c>
      <c r="K3238" s="141">
        <f>Tabela1[[#This Row],[Količina]]-Tabela1[[#This Row],[Cena skupaj]]</f>
        <v>10320</v>
      </c>
      <c r="L3238" s="162">
        <f>IF(Tabela1[[#This Row],[Cena za enoto]]=1,Tabela1[[#This Row],[Količina]],0)</f>
        <v>0</v>
      </c>
      <c r="M3238" s="139">
        <f>Tabela1[[#This Row],[Cena za enoto]]</f>
        <v>0</v>
      </c>
      <c r="N3238" s="139">
        <f t="shared" si="203"/>
        <v>0</v>
      </c>
    </row>
    <row r="3239" spans="1:14">
      <c r="A3239" s="139">
        <v>3233</v>
      </c>
      <c r="B3239" s="109"/>
      <c r="C3239" s="132">
        <f>IF(H3239&lt;&gt;"",COUNTA($H$12:H3239),"")</f>
        <v>1625</v>
      </c>
      <c r="D3239" s="15">
        <v>54</v>
      </c>
      <c r="E3239" s="131" t="s">
        <v>2382</v>
      </c>
      <c r="F3239" s="83" t="s">
        <v>14</v>
      </c>
      <c r="G3239" s="16">
        <v>350</v>
      </c>
      <c r="H3239" s="169">
        <v>0</v>
      </c>
      <c r="I3239" s="177">
        <f t="shared" si="204"/>
        <v>0</v>
      </c>
      <c r="K3239" s="141">
        <f>Tabela1[[#This Row],[Količina]]-Tabela1[[#This Row],[Cena skupaj]]</f>
        <v>350</v>
      </c>
      <c r="L3239" s="162">
        <f>IF(Tabela1[[#This Row],[Cena za enoto]]=1,Tabela1[[#This Row],[Količina]],0)</f>
        <v>0</v>
      </c>
      <c r="M3239" s="139">
        <f>Tabela1[[#This Row],[Cena za enoto]]</f>
        <v>0</v>
      </c>
      <c r="N3239" s="139">
        <f t="shared" si="203"/>
        <v>0</v>
      </c>
    </row>
    <row r="3240" spans="1:14" ht="33.75">
      <c r="A3240" s="139">
        <v>3234</v>
      </c>
      <c r="B3240" s="109"/>
      <c r="C3240" s="132">
        <f>IF(H3240&lt;&gt;"",COUNTA($H$12:H3240),"")</f>
        <v>1626</v>
      </c>
      <c r="D3240" s="15">
        <v>55</v>
      </c>
      <c r="E3240" s="131" t="s">
        <v>2383</v>
      </c>
      <c r="F3240" s="83" t="s">
        <v>10</v>
      </c>
      <c r="G3240" s="16">
        <v>4</v>
      </c>
      <c r="H3240" s="169">
        <v>0</v>
      </c>
      <c r="I3240" s="177">
        <f t="shared" si="204"/>
        <v>0</v>
      </c>
      <c r="K3240" s="141">
        <f>Tabela1[[#This Row],[Količina]]-Tabela1[[#This Row],[Cena skupaj]]</f>
        <v>4</v>
      </c>
      <c r="L3240" s="162">
        <f>IF(Tabela1[[#This Row],[Cena za enoto]]=1,Tabela1[[#This Row],[Količina]],0)</f>
        <v>0</v>
      </c>
      <c r="M3240" s="139">
        <f>Tabela1[[#This Row],[Cena za enoto]]</f>
        <v>0</v>
      </c>
      <c r="N3240" s="139">
        <f t="shared" si="203"/>
        <v>0</v>
      </c>
    </row>
    <row r="3241" spans="1:14" ht="33.75">
      <c r="A3241" s="139">
        <v>3235</v>
      </c>
      <c r="B3241" s="109"/>
      <c r="C3241" s="132">
        <f>IF(H3241&lt;&gt;"",COUNTA($H$12:H3241),"")</f>
        <v>1627</v>
      </c>
      <c r="D3241" s="15">
        <v>56</v>
      </c>
      <c r="E3241" s="131" t="s">
        <v>2384</v>
      </c>
      <c r="F3241" s="83" t="s">
        <v>10</v>
      </c>
      <c r="G3241" s="16">
        <v>9</v>
      </c>
      <c r="H3241" s="169">
        <v>0</v>
      </c>
      <c r="I3241" s="177">
        <f t="shared" si="204"/>
        <v>0</v>
      </c>
      <c r="K3241" s="141">
        <f>Tabela1[[#This Row],[Količina]]-Tabela1[[#This Row],[Cena skupaj]]</f>
        <v>9</v>
      </c>
      <c r="L3241" s="162">
        <f>IF(Tabela1[[#This Row],[Cena za enoto]]=1,Tabela1[[#This Row],[Količina]],0)</f>
        <v>0</v>
      </c>
      <c r="M3241" s="139">
        <f>Tabela1[[#This Row],[Cena za enoto]]</f>
        <v>0</v>
      </c>
      <c r="N3241" s="139">
        <f t="shared" si="203"/>
        <v>0</v>
      </c>
    </row>
    <row r="3242" spans="1:14" ht="45">
      <c r="A3242" s="139">
        <v>3236</v>
      </c>
      <c r="B3242" s="109"/>
      <c r="C3242" s="132">
        <f>IF(H3242&lt;&gt;"",COUNTA($H$12:H3242),"")</f>
        <v>1628</v>
      </c>
      <c r="D3242" s="15">
        <v>57</v>
      </c>
      <c r="E3242" s="131" t="s">
        <v>2385</v>
      </c>
      <c r="F3242" s="83" t="s">
        <v>10</v>
      </c>
      <c r="G3242" s="16">
        <v>9</v>
      </c>
      <c r="H3242" s="169">
        <v>0</v>
      </c>
      <c r="I3242" s="177">
        <f t="shared" si="204"/>
        <v>0</v>
      </c>
      <c r="K3242" s="141">
        <f>Tabela1[[#This Row],[Količina]]-Tabela1[[#This Row],[Cena skupaj]]</f>
        <v>9</v>
      </c>
      <c r="L3242" s="162">
        <f>IF(Tabela1[[#This Row],[Cena za enoto]]=1,Tabela1[[#This Row],[Količina]],0)</f>
        <v>0</v>
      </c>
      <c r="M3242" s="139">
        <f>Tabela1[[#This Row],[Cena za enoto]]</f>
        <v>0</v>
      </c>
      <c r="N3242" s="139">
        <f t="shared" si="203"/>
        <v>0</v>
      </c>
    </row>
    <row r="3243" spans="1:14" ht="22.5">
      <c r="A3243" s="139">
        <v>3237</v>
      </c>
      <c r="B3243" s="109"/>
      <c r="C3243" s="132">
        <f>IF(H3243&lt;&gt;"",COUNTA($H$12:H3243),"")</f>
        <v>1629</v>
      </c>
      <c r="D3243" s="15">
        <v>58</v>
      </c>
      <c r="E3243" s="131" t="s">
        <v>2386</v>
      </c>
      <c r="F3243" s="83" t="s">
        <v>10</v>
      </c>
      <c r="G3243" s="16">
        <v>11</v>
      </c>
      <c r="H3243" s="169">
        <v>0</v>
      </c>
      <c r="I3243" s="177">
        <f t="shared" si="204"/>
        <v>0</v>
      </c>
      <c r="K3243" s="141">
        <f>Tabela1[[#This Row],[Količina]]-Tabela1[[#This Row],[Cena skupaj]]</f>
        <v>11</v>
      </c>
      <c r="L3243" s="162">
        <f>IF(Tabela1[[#This Row],[Cena za enoto]]=1,Tabela1[[#This Row],[Količina]],0)</f>
        <v>0</v>
      </c>
      <c r="M3243" s="139">
        <f>Tabela1[[#This Row],[Cena za enoto]]</f>
        <v>0</v>
      </c>
      <c r="N3243" s="139">
        <f t="shared" si="203"/>
        <v>0</v>
      </c>
    </row>
    <row r="3244" spans="1:14" ht="22.5">
      <c r="A3244" s="139">
        <v>3238</v>
      </c>
      <c r="B3244" s="109"/>
      <c r="C3244" s="132">
        <f>IF(H3244&lt;&gt;"",COUNTA($H$12:H3244),"")</f>
        <v>1630</v>
      </c>
      <c r="D3244" s="15">
        <v>59</v>
      </c>
      <c r="E3244" s="131" t="s">
        <v>2387</v>
      </c>
      <c r="F3244" s="83" t="s">
        <v>10</v>
      </c>
      <c r="G3244" s="16">
        <v>2</v>
      </c>
      <c r="H3244" s="169">
        <v>0</v>
      </c>
      <c r="I3244" s="177">
        <f t="shared" si="204"/>
        <v>0</v>
      </c>
      <c r="K3244" s="141">
        <f>Tabela1[[#This Row],[Količina]]-Tabela1[[#This Row],[Cena skupaj]]</f>
        <v>2</v>
      </c>
      <c r="L3244" s="162">
        <f>IF(Tabela1[[#This Row],[Cena za enoto]]=1,Tabela1[[#This Row],[Količina]],0)</f>
        <v>0</v>
      </c>
      <c r="M3244" s="139">
        <f>Tabela1[[#This Row],[Cena za enoto]]</f>
        <v>0</v>
      </c>
      <c r="N3244" s="139">
        <f t="shared" si="203"/>
        <v>0</v>
      </c>
    </row>
    <row r="3245" spans="1:14" ht="22.5">
      <c r="A3245" s="139">
        <v>3239</v>
      </c>
      <c r="B3245" s="109"/>
      <c r="C3245" s="132">
        <f>IF(H3245&lt;&gt;"",COUNTA($H$12:H3245),"")</f>
        <v>1631</v>
      </c>
      <c r="D3245" s="15">
        <v>60</v>
      </c>
      <c r="E3245" s="131" t="s">
        <v>2388</v>
      </c>
      <c r="F3245" s="83" t="s">
        <v>10</v>
      </c>
      <c r="G3245" s="16">
        <v>4</v>
      </c>
      <c r="H3245" s="169">
        <v>0</v>
      </c>
      <c r="I3245" s="177">
        <f t="shared" si="204"/>
        <v>0</v>
      </c>
      <c r="K3245" s="141">
        <f>Tabela1[[#This Row],[Količina]]-Tabela1[[#This Row],[Cena skupaj]]</f>
        <v>4</v>
      </c>
      <c r="L3245" s="162">
        <f>IF(Tabela1[[#This Row],[Cena za enoto]]=1,Tabela1[[#This Row],[Količina]],0)</f>
        <v>0</v>
      </c>
      <c r="M3245" s="139">
        <f>Tabela1[[#This Row],[Cena za enoto]]</f>
        <v>0</v>
      </c>
      <c r="N3245" s="139">
        <f t="shared" si="203"/>
        <v>0</v>
      </c>
    </row>
    <row r="3246" spans="1:14" ht="22.5">
      <c r="A3246" s="139">
        <v>3240</v>
      </c>
      <c r="B3246" s="109"/>
      <c r="C3246" s="132">
        <f>IF(H3246&lt;&gt;"",COUNTA($H$12:H3246),"")</f>
        <v>1632</v>
      </c>
      <c r="D3246" s="15">
        <v>61</v>
      </c>
      <c r="E3246" s="131" t="s">
        <v>2389</v>
      </c>
      <c r="F3246" s="83" t="s">
        <v>10</v>
      </c>
      <c r="G3246" s="16">
        <v>1</v>
      </c>
      <c r="H3246" s="169">
        <v>0</v>
      </c>
      <c r="I3246" s="177">
        <f t="shared" si="204"/>
        <v>0</v>
      </c>
      <c r="K3246" s="141">
        <f>Tabela1[[#This Row],[Količina]]-Tabela1[[#This Row],[Cena skupaj]]</f>
        <v>1</v>
      </c>
      <c r="L3246" s="162">
        <f>IF(Tabela1[[#This Row],[Cena za enoto]]=1,Tabela1[[#This Row],[Količina]],0)</f>
        <v>0</v>
      </c>
      <c r="M3246" s="139">
        <f>Tabela1[[#This Row],[Cena za enoto]]</f>
        <v>0</v>
      </c>
      <c r="N3246" s="139">
        <f t="shared" si="203"/>
        <v>0</v>
      </c>
    </row>
    <row r="3247" spans="1:14" ht="45">
      <c r="A3247" s="139">
        <v>3241</v>
      </c>
      <c r="B3247" s="109"/>
      <c r="C3247" s="132">
        <f>IF(H3247&lt;&gt;"",COUNTA($H$12:H3247),"")</f>
        <v>1633</v>
      </c>
      <c r="D3247" s="15">
        <v>62</v>
      </c>
      <c r="E3247" s="131" t="s">
        <v>2390</v>
      </c>
      <c r="F3247" s="83" t="s">
        <v>10</v>
      </c>
      <c r="G3247" s="16">
        <v>18</v>
      </c>
      <c r="H3247" s="169">
        <v>0</v>
      </c>
      <c r="I3247" s="177">
        <f t="shared" si="204"/>
        <v>0</v>
      </c>
      <c r="K3247" s="141">
        <f>Tabela1[[#This Row],[Količina]]-Tabela1[[#This Row],[Cena skupaj]]</f>
        <v>18</v>
      </c>
      <c r="L3247" s="162">
        <f>IF(Tabela1[[#This Row],[Cena za enoto]]=1,Tabela1[[#This Row],[Količina]],0)</f>
        <v>0</v>
      </c>
      <c r="M3247" s="139">
        <f>Tabela1[[#This Row],[Cena za enoto]]</f>
        <v>0</v>
      </c>
      <c r="N3247" s="139">
        <f t="shared" si="203"/>
        <v>0</v>
      </c>
    </row>
    <row r="3248" spans="1:14">
      <c r="A3248" s="139">
        <v>3242</v>
      </c>
      <c r="B3248" s="109"/>
      <c r="C3248" s="132">
        <f>IF(H3248&lt;&gt;"",COUNTA($H$12:H3248),"")</f>
        <v>1634</v>
      </c>
      <c r="D3248" s="15">
        <v>63</v>
      </c>
      <c r="E3248" s="131" t="s">
        <v>258</v>
      </c>
      <c r="F3248" s="83" t="s">
        <v>10</v>
      </c>
      <c r="G3248" s="16">
        <v>5</v>
      </c>
      <c r="H3248" s="169">
        <v>0</v>
      </c>
      <c r="I3248" s="177">
        <f t="shared" si="204"/>
        <v>0</v>
      </c>
      <c r="K3248" s="141">
        <f>Tabela1[[#This Row],[Količina]]-Tabela1[[#This Row],[Cena skupaj]]</f>
        <v>5</v>
      </c>
      <c r="L3248" s="162">
        <f>IF(Tabela1[[#This Row],[Cena za enoto]]=1,Tabela1[[#This Row],[Količina]],0)</f>
        <v>0</v>
      </c>
      <c r="M3248" s="139">
        <f>Tabela1[[#This Row],[Cena za enoto]]</f>
        <v>0</v>
      </c>
      <c r="N3248" s="139">
        <f t="shared" si="203"/>
        <v>0</v>
      </c>
    </row>
    <row r="3249" spans="1:14" ht="33.75">
      <c r="A3249" s="139">
        <v>3243</v>
      </c>
      <c r="B3249" s="109"/>
      <c r="C3249" s="132">
        <f>IF(H3249&lt;&gt;"",COUNTA($H$12:H3249),"")</f>
        <v>1635</v>
      </c>
      <c r="D3249" s="15">
        <v>64</v>
      </c>
      <c r="E3249" s="131" t="s">
        <v>2391</v>
      </c>
      <c r="F3249" s="83" t="s">
        <v>10</v>
      </c>
      <c r="G3249" s="16">
        <v>5</v>
      </c>
      <c r="H3249" s="169">
        <v>0</v>
      </c>
      <c r="I3249" s="177">
        <f t="shared" si="204"/>
        <v>0</v>
      </c>
      <c r="K3249" s="141">
        <f>Tabela1[[#This Row],[Količina]]-Tabela1[[#This Row],[Cena skupaj]]</f>
        <v>5</v>
      </c>
      <c r="L3249" s="162">
        <f>IF(Tabela1[[#This Row],[Cena za enoto]]=1,Tabela1[[#This Row],[Količina]],0)</f>
        <v>0</v>
      </c>
      <c r="M3249" s="139">
        <f>Tabela1[[#This Row],[Cena za enoto]]</f>
        <v>0</v>
      </c>
      <c r="N3249" s="139">
        <f t="shared" si="203"/>
        <v>0</v>
      </c>
    </row>
    <row r="3250" spans="1:14">
      <c r="A3250" s="139">
        <v>3244</v>
      </c>
      <c r="B3250" s="109"/>
      <c r="C3250" s="132">
        <f>IF(H3250&lt;&gt;"",COUNTA($H$12:H3250),"")</f>
        <v>1636</v>
      </c>
      <c r="D3250" s="15">
        <v>65</v>
      </c>
      <c r="E3250" s="131" t="s">
        <v>2392</v>
      </c>
      <c r="F3250" s="83" t="s">
        <v>10</v>
      </c>
      <c r="G3250" s="16">
        <v>1</v>
      </c>
      <c r="H3250" s="169">
        <v>0</v>
      </c>
      <c r="I3250" s="177">
        <f t="shared" si="204"/>
        <v>0</v>
      </c>
      <c r="K3250" s="141">
        <f>Tabela1[[#This Row],[Količina]]-Tabela1[[#This Row],[Cena skupaj]]</f>
        <v>1</v>
      </c>
      <c r="L3250" s="162">
        <f>IF(Tabela1[[#This Row],[Cena za enoto]]=1,Tabela1[[#This Row],[Količina]],0)</f>
        <v>0</v>
      </c>
      <c r="M3250" s="139">
        <f>Tabela1[[#This Row],[Cena za enoto]]</f>
        <v>0</v>
      </c>
      <c r="N3250" s="139">
        <f t="shared" si="203"/>
        <v>0</v>
      </c>
    </row>
    <row r="3251" spans="1:14">
      <c r="A3251" s="139">
        <v>3245</v>
      </c>
      <c r="B3251" s="109"/>
      <c r="C3251" s="132">
        <f>IF(H3251&lt;&gt;"",COUNTA($H$12:H3251),"")</f>
        <v>1637</v>
      </c>
      <c r="D3251" s="15">
        <v>66</v>
      </c>
      <c r="E3251" s="131" t="s">
        <v>2393</v>
      </c>
      <c r="F3251" s="83" t="s">
        <v>10</v>
      </c>
      <c r="G3251" s="16">
        <v>1</v>
      </c>
      <c r="H3251" s="169">
        <v>0</v>
      </c>
      <c r="I3251" s="177">
        <f t="shared" si="204"/>
        <v>0</v>
      </c>
      <c r="K3251" s="141">
        <f>Tabela1[[#This Row],[Količina]]-Tabela1[[#This Row],[Cena skupaj]]</f>
        <v>1</v>
      </c>
      <c r="L3251" s="162">
        <f>IF(Tabela1[[#This Row],[Cena za enoto]]=1,Tabela1[[#This Row],[Količina]],0)</f>
        <v>0</v>
      </c>
      <c r="M3251" s="139">
        <f>Tabela1[[#This Row],[Cena za enoto]]</f>
        <v>0</v>
      </c>
      <c r="N3251" s="139">
        <f t="shared" si="203"/>
        <v>0</v>
      </c>
    </row>
    <row r="3252" spans="1:14">
      <c r="A3252" s="139">
        <v>3246</v>
      </c>
      <c r="B3252" s="109"/>
      <c r="C3252" s="132">
        <f>IF(H3252&lt;&gt;"",COUNTA($H$12:H3252),"")</f>
        <v>1638</v>
      </c>
      <c r="D3252" s="15">
        <v>67</v>
      </c>
      <c r="E3252" s="131" t="s">
        <v>2394</v>
      </c>
      <c r="F3252" s="83" t="s">
        <v>10</v>
      </c>
      <c r="G3252" s="16">
        <v>16</v>
      </c>
      <c r="H3252" s="169">
        <v>0</v>
      </c>
      <c r="I3252" s="177">
        <f t="shared" si="204"/>
        <v>0</v>
      </c>
      <c r="K3252" s="141">
        <f>Tabela1[[#This Row],[Količina]]-Tabela1[[#This Row],[Cena skupaj]]</f>
        <v>16</v>
      </c>
      <c r="L3252" s="162">
        <f>IF(Tabela1[[#This Row],[Cena za enoto]]=1,Tabela1[[#This Row],[Količina]],0)</f>
        <v>0</v>
      </c>
      <c r="M3252" s="139">
        <f>Tabela1[[#This Row],[Cena za enoto]]</f>
        <v>0</v>
      </c>
      <c r="N3252" s="139">
        <f t="shared" si="203"/>
        <v>0</v>
      </c>
    </row>
    <row r="3253" spans="1:14">
      <c r="A3253" s="139">
        <v>3247</v>
      </c>
      <c r="B3253" s="109"/>
      <c r="C3253" s="132">
        <f>IF(H3253&lt;&gt;"",COUNTA($H$12:H3253),"")</f>
        <v>1639</v>
      </c>
      <c r="D3253" s="15">
        <v>68</v>
      </c>
      <c r="E3253" s="131" t="s">
        <v>2395</v>
      </c>
      <c r="F3253" s="83" t="s">
        <v>10</v>
      </c>
      <c r="G3253" s="16">
        <v>1</v>
      </c>
      <c r="H3253" s="169">
        <v>0</v>
      </c>
      <c r="I3253" s="177">
        <f t="shared" si="204"/>
        <v>0</v>
      </c>
      <c r="K3253" s="141">
        <f>Tabela1[[#This Row],[Količina]]-Tabela1[[#This Row],[Cena skupaj]]</f>
        <v>1</v>
      </c>
      <c r="L3253" s="162">
        <f>IF(Tabela1[[#This Row],[Cena za enoto]]=1,Tabela1[[#This Row],[Količina]],0)</f>
        <v>0</v>
      </c>
      <c r="M3253" s="139">
        <f>Tabela1[[#This Row],[Cena za enoto]]</f>
        <v>0</v>
      </c>
      <c r="N3253" s="139">
        <f t="shared" si="203"/>
        <v>0</v>
      </c>
    </row>
    <row r="3254" spans="1:14">
      <c r="A3254" s="139">
        <v>3248</v>
      </c>
      <c r="B3254" s="109"/>
      <c r="C3254" s="132">
        <f>IF(H3254&lt;&gt;"",COUNTA($H$12:H3254),"")</f>
        <v>1640</v>
      </c>
      <c r="D3254" s="15">
        <v>69</v>
      </c>
      <c r="E3254" s="131" t="s">
        <v>2396</v>
      </c>
      <c r="F3254" s="83" t="s">
        <v>10</v>
      </c>
      <c r="G3254" s="16">
        <v>1</v>
      </c>
      <c r="H3254" s="169">
        <v>0</v>
      </c>
      <c r="I3254" s="177">
        <f t="shared" si="204"/>
        <v>0</v>
      </c>
      <c r="K3254" s="141">
        <f>Tabela1[[#This Row],[Količina]]-Tabela1[[#This Row],[Cena skupaj]]</f>
        <v>1</v>
      </c>
      <c r="L3254" s="162">
        <f>IF(Tabela1[[#This Row],[Cena za enoto]]=1,Tabela1[[#This Row],[Količina]],0)</f>
        <v>0</v>
      </c>
      <c r="M3254" s="139">
        <f>Tabela1[[#This Row],[Cena za enoto]]</f>
        <v>0</v>
      </c>
      <c r="N3254" s="139">
        <f t="shared" si="203"/>
        <v>0</v>
      </c>
    </row>
    <row r="3255" spans="1:14" s="143" customFormat="1">
      <c r="A3255" s="139">
        <v>3249</v>
      </c>
      <c r="B3255" s="109"/>
      <c r="C3255" s="132" t="str">
        <f>IF(H3255&lt;&gt;"",COUNTA($H$12:H3255),"")</f>
        <v/>
      </c>
      <c r="D3255" s="15">
        <v>70</v>
      </c>
      <c r="E3255" s="131" t="s">
        <v>2411</v>
      </c>
      <c r="F3255" s="83"/>
      <c r="G3255" s="16"/>
      <c r="H3255" s="159"/>
      <c r="I3255" s="177" t="str">
        <f t="shared" si="204"/>
        <v/>
      </c>
      <c r="J3255" s="42"/>
      <c r="K3255" s="141"/>
      <c r="L3255" s="162">
        <f>IF(Tabela1[[#This Row],[Cena za enoto]]=1,Tabela1[[#This Row],[Količina]],0)</f>
        <v>0</v>
      </c>
      <c r="M3255" s="139">
        <f>Tabela1[[#This Row],[Cena za enoto]]</f>
        <v>0</v>
      </c>
      <c r="N3255" s="139">
        <f t="shared" si="203"/>
        <v>0</v>
      </c>
    </row>
    <row r="3256" spans="1:14" s="143" customFormat="1">
      <c r="A3256" s="139">
        <v>3250</v>
      </c>
      <c r="B3256" s="109"/>
      <c r="C3256" s="132">
        <f>IF(H3256&lt;&gt;"",COUNTA($H$12:H3256),"")</f>
        <v>1641</v>
      </c>
      <c r="D3256" s="15"/>
      <c r="E3256" s="131" t="s">
        <v>2397</v>
      </c>
      <c r="F3256" s="83" t="s">
        <v>10</v>
      </c>
      <c r="G3256" s="16">
        <v>4</v>
      </c>
      <c r="H3256" s="169">
        <v>0</v>
      </c>
      <c r="I3256" s="177">
        <f t="shared" si="204"/>
        <v>0</v>
      </c>
      <c r="J3256" s="42"/>
      <c r="K3256" s="141">
        <f>Tabela1[[#This Row],[Količina]]-Tabela1[[#This Row],[Cena skupaj]]</f>
        <v>4</v>
      </c>
      <c r="L3256" s="162">
        <f>IF(Tabela1[[#This Row],[Cena za enoto]]=1,Tabela1[[#This Row],[Količina]],0)</f>
        <v>0</v>
      </c>
      <c r="M3256" s="139">
        <f>Tabela1[[#This Row],[Cena za enoto]]</f>
        <v>0</v>
      </c>
      <c r="N3256" s="139">
        <f t="shared" si="203"/>
        <v>0</v>
      </c>
    </row>
    <row r="3257" spans="1:14" s="143" customFormat="1">
      <c r="A3257" s="139">
        <v>3251</v>
      </c>
      <c r="B3257" s="109"/>
      <c r="C3257" s="132" t="str">
        <f>IF(H3257&lt;&gt;"",COUNTA($H$12:H3257),"")</f>
        <v/>
      </c>
      <c r="D3257" s="15">
        <v>71</v>
      </c>
      <c r="E3257" s="131" t="s">
        <v>2412</v>
      </c>
      <c r="F3257" s="83"/>
      <c r="G3257" s="16"/>
      <c r="H3257" s="159"/>
      <c r="I3257" s="177" t="str">
        <f t="shared" si="204"/>
        <v/>
      </c>
      <c r="J3257" s="42"/>
      <c r="K3257" s="141"/>
      <c r="L3257" s="162">
        <f>IF(Tabela1[[#This Row],[Cena za enoto]]=1,Tabela1[[#This Row],[Količina]],0)</f>
        <v>0</v>
      </c>
      <c r="M3257" s="139">
        <f>Tabela1[[#This Row],[Cena za enoto]]</f>
        <v>0</v>
      </c>
      <c r="N3257" s="139">
        <f t="shared" si="203"/>
        <v>0</v>
      </c>
    </row>
    <row r="3258" spans="1:14" s="143" customFormat="1">
      <c r="A3258" s="139">
        <v>3252</v>
      </c>
      <c r="B3258" s="109"/>
      <c r="C3258" s="132">
        <f>IF(H3258&lt;&gt;"",COUNTA($H$12:H3258),"")</f>
        <v>1642</v>
      </c>
      <c r="D3258" s="15"/>
      <c r="E3258" s="131" t="s">
        <v>2397</v>
      </c>
      <c r="F3258" s="83" t="s">
        <v>10</v>
      </c>
      <c r="G3258" s="16">
        <v>9</v>
      </c>
      <c r="H3258" s="169">
        <v>0</v>
      </c>
      <c r="I3258" s="177">
        <f t="shared" si="204"/>
        <v>0</v>
      </c>
      <c r="J3258" s="42"/>
      <c r="K3258" s="141">
        <f>Tabela1[[#This Row],[Količina]]-Tabela1[[#This Row],[Cena skupaj]]</f>
        <v>9</v>
      </c>
      <c r="L3258" s="162">
        <f>IF(Tabela1[[#This Row],[Cena za enoto]]=1,Tabela1[[#This Row],[Količina]],0)</f>
        <v>0</v>
      </c>
      <c r="M3258" s="139">
        <f>Tabela1[[#This Row],[Cena za enoto]]</f>
        <v>0</v>
      </c>
      <c r="N3258" s="139">
        <f t="shared" si="203"/>
        <v>0</v>
      </c>
    </row>
    <row r="3259" spans="1:14" s="143" customFormat="1">
      <c r="A3259" s="139">
        <v>3253</v>
      </c>
      <c r="B3259" s="109"/>
      <c r="C3259" s="132" t="str">
        <f>IF(H3259&lt;&gt;"",COUNTA($H$12:H3259),"")</f>
        <v/>
      </c>
      <c r="D3259" s="15">
        <v>72</v>
      </c>
      <c r="E3259" s="131" t="s">
        <v>2413</v>
      </c>
      <c r="F3259" s="83"/>
      <c r="G3259" s="16"/>
      <c r="H3259" s="159"/>
      <c r="I3259" s="177" t="str">
        <f t="shared" si="204"/>
        <v/>
      </c>
      <c r="J3259" s="42"/>
      <c r="K3259" s="141"/>
      <c r="L3259" s="162">
        <f>IF(Tabela1[[#This Row],[Cena za enoto]]=1,Tabela1[[#This Row],[Količina]],0)</f>
        <v>0</v>
      </c>
      <c r="M3259" s="139">
        <f>Tabela1[[#This Row],[Cena za enoto]]</f>
        <v>0</v>
      </c>
      <c r="N3259" s="139">
        <f t="shared" si="203"/>
        <v>0</v>
      </c>
    </row>
    <row r="3260" spans="1:14" s="143" customFormat="1">
      <c r="A3260" s="139">
        <v>3254</v>
      </c>
      <c r="B3260" s="109"/>
      <c r="C3260" s="132">
        <f>IF(H3260&lt;&gt;"",COUNTA($H$12:H3260),"")</f>
        <v>1643</v>
      </c>
      <c r="D3260" s="15"/>
      <c r="E3260" s="131" t="s">
        <v>2397</v>
      </c>
      <c r="F3260" s="83" t="s">
        <v>10</v>
      </c>
      <c r="G3260" s="16">
        <v>12</v>
      </c>
      <c r="H3260" s="169">
        <v>0</v>
      </c>
      <c r="I3260" s="177">
        <f t="shared" si="204"/>
        <v>0</v>
      </c>
      <c r="J3260" s="42"/>
      <c r="K3260" s="141">
        <f>Tabela1[[#This Row],[Količina]]-Tabela1[[#This Row],[Cena skupaj]]</f>
        <v>12</v>
      </c>
      <c r="L3260" s="162">
        <f>IF(Tabela1[[#This Row],[Cena za enoto]]=1,Tabela1[[#This Row],[Količina]],0)</f>
        <v>0</v>
      </c>
      <c r="M3260" s="139">
        <f>Tabela1[[#This Row],[Cena za enoto]]</f>
        <v>0</v>
      </c>
      <c r="N3260" s="139">
        <f t="shared" si="203"/>
        <v>0</v>
      </c>
    </row>
    <row r="3261" spans="1:14">
      <c r="A3261" s="139">
        <v>3255</v>
      </c>
      <c r="B3261" s="93">
        <v>3</v>
      </c>
      <c r="C3261" s="192" t="str">
        <f>IF(H3261&lt;&gt;"",COUNTA($H$12:H3261),"")</f>
        <v/>
      </c>
      <c r="D3261" s="14"/>
      <c r="E3261" s="193" t="s">
        <v>2417</v>
      </c>
      <c r="F3261" s="114"/>
      <c r="G3261" s="37"/>
      <c r="H3261" s="160"/>
      <c r="I3261" s="158">
        <f>SUM(I3262:I3267)</f>
        <v>0</v>
      </c>
      <c r="K3261" s="141">
        <f>Tabela1[[#This Row],[Količina]]-Tabela1[[#This Row],[Cena skupaj]]</f>
        <v>0</v>
      </c>
      <c r="L3261" s="162">
        <f>IF(Tabela1[[#This Row],[Cena za enoto]]=1,Tabela1[[#This Row],[Količina]],0)</f>
        <v>0</v>
      </c>
      <c r="M3261" s="139">
        <f>Tabela1[[#This Row],[Cena za enoto]]</f>
        <v>0</v>
      </c>
      <c r="N3261" s="139">
        <f t="shared" si="203"/>
        <v>0</v>
      </c>
    </row>
    <row r="3262" spans="1:14" ht="22.5">
      <c r="A3262" s="139">
        <v>3256</v>
      </c>
      <c r="B3262" s="109"/>
      <c r="C3262" s="132">
        <f>IF(H3262&lt;&gt;"",COUNTA($H$12:H3262),"")</f>
        <v>1644</v>
      </c>
      <c r="D3262" s="15">
        <v>1</v>
      </c>
      <c r="E3262" s="131" t="s">
        <v>2418</v>
      </c>
      <c r="F3262" s="83" t="s">
        <v>5</v>
      </c>
      <c r="G3262" s="16">
        <v>1</v>
      </c>
      <c r="H3262" s="169">
        <v>0</v>
      </c>
      <c r="I3262" s="177">
        <f t="shared" ref="I3262:I3267" si="205">IF(ISNUMBER(G3262),ROUND(G3262*H3262,2),"")</f>
        <v>0</v>
      </c>
      <c r="K3262" s="141">
        <f>Tabela1[[#This Row],[Količina]]-Tabela1[[#This Row],[Cena skupaj]]</f>
        <v>1</v>
      </c>
      <c r="L3262" s="162">
        <f>IF(Tabela1[[#This Row],[Cena za enoto]]=1,Tabela1[[#This Row],[Količina]],0)</f>
        <v>0</v>
      </c>
      <c r="M3262" s="139">
        <f>Tabela1[[#This Row],[Cena za enoto]]</f>
        <v>0</v>
      </c>
      <c r="N3262" s="139">
        <f t="shared" si="203"/>
        <v>0</v>
      </c>
    </row>
    <row r="3263" spans="1:14">
      <c r="A3263" s="139">
        <v>3257</v>
      </c>
      <c r="B3263" s="109"/>
      <c r="C3263" s="132">
        <f>IF(H3263&lt;&gt;"",COUNTA($H$12:H3263),"")</f>
        <v>1645</v>
      </c>
      <c r="D3263" s="15">
        <v>2</v>
      </c>
      <c r="E3263" s="131" t="s">
        <v>2419</v>
      </c>
      <c r="F3263" s="83" t="s">
        <v>5</v>
      </c>
      <c r="G3263" s="16">
        <v>1</v>
      </c>
      <c r="H3263" s="169">
        <v>0</v>
      </c>
      <c r="I3263" s="177">
        <f t="shared" si="205"/>
        <v>0</v>
      </c>
      <c r="K3263" s="141">
        <f>Tabela1[[#This Row],[Količina]]-Tabela1[[#This Row],[Cena skupaj]]</f>
        <v>1</v>
      </c>
      <c r="L3263" s="162">
        <f>IF(Tabela1[[#This Row],[Cena za enoto]]=1,Tabela1[[#This Row],[Količina]],0)</f>
        <v>0</v>
      </c>
      <c r="M3263" s="139">
        <f>Tabela1[[#This Row],[Cena za enoto]]</f>
        <v>0</v>
      </c>
      <c r="N3263" s="139">
        <f t="shared" si="203"/>
        <v>0</v>
      </c>
    </row>
    <row r="3264" spans="1:14" ht="33.75">
      <c r="A3264" s="139">
        <v>3258</v>
      </c>
      <c r="B3264" s="109"/>
      <c r="C3264" s="132">
        <f>IF(H3264&lt;&gt;"",COUNTA($H$12:H3264),"")</f>
        <v>1646</v>
      </c>
      <c r="D3264" s="15">
        <v>3</v>
      </c>
      <c r="E3264" s="131" t="s">
        <v>3196</v>
      </c>
      <c r="F3264" s="83" t="s">
        <v>5</v>
      </c>
      <c r="G3264" s="16">
        <v>1</v>
      </c>
      <c r="H3264" s="169">
        <v>0</v>
      </c>
      <c r="I3264" s="177">
        <f t="shared" si="205"/>
        <v>0</v>
      </c>
      <c r="K3264" s="141">
        <f>Tabela1[[#This Row],[Količina]]-Tabela1[[#This Row],[Cena skupaj]]</f>
        <v>1</v>
      </c>
      <c r="L3264" s="162">
        <f>IF(Tabela1[[#This Row],[Cena za enoto]]=1,Tabela1[[#This Row],[Količina]],0)</f>
        <v>0</v>
      </c>
      <c r="M3264" s="139">
        <f>Tabela1[[#This Row],[Cena za enoto]]</f>
        <v>0</v>
      </c>
      <c r="N3264" s="139">
        <f t="shared" si="203"/>
        <v>0</v>
      </c>
    </row>
    <row r="3265" spans="1:14">
      <c r="A3265" s="139">
        <v>3259</v>
      </c>
      <c r="B3265" s="109"/>
      <c r="C3265" s="132">
        <f>IF(H3265&lt;&gt;"",COUNTA($H$12:H3265),"")</f>
        <v>1647</v>
      </c>
      <c r="D3265" s="15">
        <v>4</v>
      </c>
      <c r="E3265" s="131" t="s">
        <v>3197</v>
      </c>
      <c r="F3265" s="83" t="s">
        <v>5</v>
      </c>
      <c r="G3265" s="16">
        <v>1</v>
      </c>
      <c r="H3265" s="169">
        <v>0</v>
      </c>
      <c r="I3265" s="177">
        <f t="shared" si="205"/>
        <v>0</v>
      </c>
      <c r="K3265" s="141">
        <f>Tabela1[[#This Row],[Količina]]-Tabela1[[#This Row],[Cena skupaj]]</f>
        <v>1</v>
      </c>
      <c r="L3265" s="162">
        <f>IF(Tabela1[[#This Row],[Cena za enoto]]=1,Tabela1[[#This Row],[Količina]],0)</f>
        <v>0</v>
      </c>
      <c r="M3265" s="139">
        <f>Tabela1[[#This Row],[Cena za enoto]]</f>
        <v>0</v>
      </c>
      <c r="N3265" s="139">
        <f t="shared" si="203"/>
        <v>0</v>
      </c>
    </row>
    <row r="3266" spans="1:14" ht="22.5">
      <c r="A3266" s="139">
        <v>3260</v>
      </c>
      <c r="B3266" s="109"/>
      <c r="C3266" s="132">
        <f>IF(H3266&lt;&gt;"",COUNTA($H$12:H3266),"")</f>
        <v>1648</v>
      </c>
      <c r="D3266" s="15" t="s">
        <v>264</v>
      </c>
      <c r="E3266" s="131" t="s">
        <v>3198</v>
      </c>
      <c r="F3266" s="83" t="s">
        <v>5</v>
      </c>
      <c r="G3266" s="16">
        <v>1</v>
      </c>
      <c r="H3266" s="169">
        <v>0</v>
      </c>
      <c r="I3266" s="177">
        <f t="shared" si="205"/>
        <v>0</v>
      </c>
      <c r="K3266" s="141">
        <f>Tabela1[[#This Row],[Količina]]-Tabela1[[#This Row],[Cena skupaj]]</f>
        <v>1</v>
      </c>
      <c r="L3266" s="162">
        <f>IF(Tabela1[[#This Row],[Cena za enoto]]=1,Tabela1[[#This Row],[Količina]],0)</f>
        <v>0</v>
      </c>
      <c r="M3266" s="139">
        <f>Tabela1[[#This Row],[Cena za enoto]]</f>
        <v>0</v>
      </c>
      <c r="N3266" s="139">
        <f t="shared" si="203"/>
        <v>0</v>
      </c>
    </row>
    <row r="3267" spans="1:14" ht="45">
      <c r="A3267" s="139">
        <v>3261</v>
      </c>
      <c r="B3267" s="109"/>
      <c r="C3267" s="132">
        <f>IF(H3267&lt;&gt;"",COUNTA($H$12:H3267),"")</f>
        <v>1649</v>
      </c>
      <c r="D3267" s="15" t="s">
        <v>265</v>
      </c>
      <c r="E3267" s="131" t="s">
        <v>2420</v>
      </c>
      <c r="F3267" s="83" t="s">
        <v>5</v>
      </c>
      <c r="G3267" s="16">
        <v>1</v>
      </c>
      <c r="H3267" s="169">
        <v>0</v>
      </c>
      <c r="I3267" s="177">
        <f t="shared" si="205"/>
        <v>0</v>
      </c>
      <c r="K3267" s="141">
        <f>Tabela1[[#This Row],[Količina]]-Tabela1[[#This Row],[Cena skupaj]]</f>
        <v>1</v>
      </c>
      <c r="L3267" s="162">
        <f>IF(Tabela1[[#This Row],[Cena za enoto]]=1,Tabela1[[#This Row],[Količina]],0)</f>
        <v>0</v>
      </c>
      <c r="M3267" s="139">
        <f>Tabela1[[#This Row],[Cena za enoto]]</f>
        <v>0</v>
      </c>
      <c r="N3267" s="139">
        <f t="shared" si="203"/>
        <v>0</v>
      </c>
    </row>
    <row r="3268" spans="1:14" s="142" customFormat="1" ht="15">
      <c r="A3268" s="139">
        <v>3262</v>
      </c>
      <c r="B3268" s="97">
        <v>2</v>
      </c>
      <c r="C3268" s="186" t="str">
        <f>IF(H3268&lt;&gt;"",COUNTA($H$12:H3268),"")</f>
        <v/>
      </c>
      <c r="D3268" s="13"/>
      <c r="E3268" s="187" t="s">
        <v>2421</v>
      </c>
      <c r="F3268" s="188"/>
      <c r="G3268" s="36"/>
      <c r="H3268" s="157"/>
      <c r="I3268" s="189">
        <f>I3269+I3285+I3295+I3360+I3522</f>
        <v>0</v>
      </c>
      <c r="J3268" s="8"/>
      <c r="K3268" s="141">
        <f>Tabela1[[#This Row],[Količina]]-Tabela1[[#This Row],[Cena skupaj]]</f>
        <v>0</v>
      </c>
      <c r="L3268" s="162">
        <f>IF(Tabela1[[#This Row],[Cena za enoto]]=1,Tabela1[[#This Row],[Količina]],0)</f>
        <v>0</v>
      </c>
      <c r="M3268" s="139">
        <f>Tabela1[[#This Row],[Cena za enoto]]</f>
        <v>0</v>
      </c>
      <c r="N3268" s="139">
        <f t="shared" si="203"/>
        <v>0</v>
      </c>
    </row>
    <row r="3269" spans="1:14">
      <c r="A3269" s="139">
        <v>3263</v>
      </c>
      <c r="B3269" s="93">
        <v>3</v>
      </c>
      <c r="C3269" s="192" t="str">
        <f>IF(H3269&lt;&gt;"",COUNTA($H$12:H3269),"")</f>
        <v/>
      </c>
      <c r="D3269" s="14"/>
      <c r="E3269" s="193" t="s">
        <v>2422</v>
      </c>
      <c r="F3269" s="114"/>
      <c r="G3269" s="37"/>
      <c r="H3269" s="160"/>
      <c r="I3269" s="158">
        <f>I3270</f>
        <v>0</v>
      </c>
      <c r="K3269" s="141">
        <f>Tabela1[[#This Row],[Količina]]-Tabela1[[#This Row],[Cena skupaj]]</f>
        <v>0</v>
      </c>
      <c r="L3269" s="162">
        <f>IF(Tabela1[[#This Row],[Cena za enoto]]=1,Tabela1[[#This Row],[Količina]],0)</f>
        <v>0</v>
      </c>
      <c r="M3269" s="139">
        <f>Tabela1[[#This Row],[Cena za enoto]]</f>
        <v>0</v>
      </c>
      <c r="N3269" s="139">
        <f t="shared" si="203"/>
        <v>0</v>
      </c>
    </row>
    <row r="3270" spans="1:14" s="145" customFormat="1">
      <c r="A3270" s="139">
        <v>3264</v>
      </c>
      <c r="B3270" s="103">
        <v>4</v>
      </c>
      <c r="C3270" s="207" t="str">
        <f>IF(H3270&lt;&gt;"",COUNTA($H$12:H3270),"")</f>
        <v/>
      </c>
      <c r="D3270" s="84"/>
      <c r="E3270" s="208" t="s">
        <v>2423</v>
      </c>
      <c r="F3270" s="122"/>
      <c r="G3270" s="86"/>
      <c r="H3270" s="168"/>
      <c r="I3270" s="210">
        <f>SUM(I3271:I3284)</f>
        <v>0</v>
      </c>
      <c r="J3270" s="58"/>
      <c r="K3270" s="141">
        <f>Tabela1[[#This Row],[Količina]]-Tabela1[[#This Row],[Cena skupaj]]</f>
        <v>0</v>
      </c>
      <c r="L3270" s="162">
        <f>IF(Tabela1[[#This Row],[Cena za enoto]]=1,Tabela1[[#This Row],[Količina]],0)</f>
        <v>0</v>
      </c>
      <c r="M3270" s="139">
        <f>Tabela1[[#This Row],[Cena za enoto]]</f>
        <v>0</v>
      </c>
      <c r="N3270" s="139">
        <f t="shared" si="203"/>
        <v>0</v>
      </c>
    </row>
    <row r="3271" spans="1:14" s="152" customFormat="1" ht="45">
      <c r="A3271" s="139">
        <v>3267</v>
      </c>
      <c r="B3271" s="116"/>
      <c r="C3271" s="190" t="str">
        <f>IF(H3271&lt;&gt;"",COUNTA($H$12:H3271),"")</f>
        <v/>
      </c>
      <c r="D3271" s="44"/>
      <c r="E3271" s="205" t="s">
        <v>3535</v>
      </c>
      <c r="F3271" s="117"/>
      <c r="G3271" s="159"/>
      <c r="H3271" s="159"/>
      <c r="I3271" s="159" t="str">
        <f t="shared" ref="I3271:I3283" si="206">IF(ISNUMBER(G3271),ROUND(G3271*H3271,2),"")</f>
        <v/>
      </c>
      <c r="J3271" s="65"/>
      <c r="K3271" s="141"/>
      <c r="L3271" s="162">
        <f>IF(Tabela1[[#This Row],[Cena za enoto]]=1,Tabela1[[#This Row],[Količina]],0)</f>
        <v>0</v>
      </c>
      <c r="M3271" s="139">
        <f>Tabela1[[#This Row],[Cena za enoto]]</f>
        <v>0</v>
      </c>
      <c r="N3271" s="139">
        <f t="shared" si="203"/>
        <v>0</v>
      </c>
    </row>
    <row r="3272" spans="1:14" s="143" customFormat="1">
      <c r="A3272" s="139">
        <v>3268</v>
      </c>
      <c r="B3272" s="109"/>
      <c r="C3272" s="132" t="str">
        <f>IF(H3272&lt;&gt;"",COUNTA($H$12:H3272),"")</f>
        <v/>
      </c>
      <c r="D3272" s="15" t="s">
        <v>3268</v>
      </c>
      <c r="E3272" s="131" t="s">
        <v>2424</v>
      </c>
      <c r="F3272" s="83"/>
      <c r="G3272" s="16"/>
      <c r="H3272" s="159"/>
      <c r="I3272" s="177" t="str">
        <f t="shared" si="206"/>
        <v/>
      </c>
      <c r="J3272" s="42"/>
      <c r="K3272" s="141"/>
      <c r="L3272" s="162">
        <f>IF(Tabela1[[#This Row],[Cena za enoto]]=1,Tabela1[[#This Row],[Količina]],0)</f>
        <v>0</v>
      </c>
      <c r="M3272" s="139">
        <f>Tabela1[[#This Row],[Cena za enoto]]</f>
        <v>0</v>
      </c>
      <c r="N3272" s="139">
        <f t="shared" si="203"/>
        <v>0</v>
      </c>
    </row>
    <row r="3273" spans="1:14" s="143" customFormat="1">
      <c r="A3273" s="139">
        <v>3269</v>
      </c>
      <c r="B3273" s="109"/>
      <c r="C3273" s="132">
        <f>IF(H3273&lt;&gt;"",COUNTA($H$12:H3273),"")</f>
        <v>1650</v>
      </c>
      <c r="D3273" s="15"/>
      <c r="E3273" s="131" t="s">
        <v>2425</v>
      </c>
      <c r="F3273" s="83" t="s">
        <v>10</v>
      </c>
      <c r="G3273" s="16">
        <v>3</v>
      </c>
      <c r="H3273" s="169">
        <v>0</v>
      </c>
      <c r="I3273" s="177">
        <f t="shared" si="206"/>
        <v>0</v>
      </c>
      <c r="J3273" s="42"/>
      <c r="K3273" s="141">
        <f>Tabela1[[#This Row],[Količina]]-Tabela1[[#This Row],[Cena skupaj]]</f>
        <v>3</v>
      </c>
      <c r="L3273" s="162">
        <f>IF(Tabela1[[#This Row],[Cena za enoto]]=1,Tabela1[[#This Row],[Količina]],0)</f>
        <v>0</v>
      </c>
      <c r="M3273" s="139">
        <f>Tabela1[[#This Row],[Cena za enoto]]</f>
        <v>0</v>
      </c>
      <c r="N3273" s="139">
        <f t="shared" si="203"/>
        <v>0</v>
      </c>
    </row>
    <row r="3274" spans="1:14" s="143" customFormat="1">
      <c r="A3274" s="139">
        <v>3270</v>
      </c>
      <c r="B3274" s="109"/>
      <c r="C3274" s="132" t="str">
        <f>IF(H3274&lt;&gt;"",COUNTA($H$12:H3274),"")</f>
        <v/>
      </c>
      <c r="D3274" s="15" t="s">
        <v>3269</v>
      </c>
      <c r="E3274" s="131" t="s">
        <v>2426</v>
      </c>
      <c r="F3274" s="83"/>
      <c r="G3274" s="16"/>
      <c r="H3274" s="159"/>
      <c r="I3274" s="177" t="str">
        <f t="shared" si="206"/>
        <v/>
      </c>
      <c r="J3274" s="42"/>
      <c r="K3274" s="141"/>
      <c r="L3274" s="162">
        <f>IF(Tabela1[[#This Row],[Cena za enoto]]=1,Tabela1[[#This Row],[Količina]],0)</f>
        <v>0</v>
      </c>
      <c r="M3274" s="139">
        <f>Tabela1[[#This Row],[Cena za enoto]]</f>
        <v>0</v>
      </c>
      <c r="N3274" s="139">
        <f t="shared" si="203"/>
        <v>0</v>
      </c>
    </row>
    <row r="3275" spans="1:14" s="143" customFormat="1">
      <c r="A3275" s="139">
        <v>3271</v>
      </c>
      <c r="B3275" s="109"/>
      <c r="C3275" s="132" t="str">
        <f>IF(H3275&lt;&gt;"",COUNTA($H$12:H3275),"")</f>
        <v/>
      </c>
      <c r="D3275" s="15"/>
      <c r="E3275" s="131" t="s">
        <v>2427</v>
      </c>
      <c r="F3275" s="83"/>
      <c r="G3275" s="16"/>
      <c r="H3275" s="159"/>
      <c r="I3275" s="177" t="str">
        <f t="shared" si="206"/>
        <v/>
      </c>
      <c r="J3275" s="42"/>
      <c r="K3275" s="141"/>
      <c r="L3275" s="162">
        <f>IF(Tabela1[[#This Row],[Cena za enoto]]=1,Tabela1[[#This Row],[Količina]],0)</f>
        <v>0</v>
      </c>
      <c r="M3275" s="139">
        <f>Tabela1[[#This Row],[Cena za enoto]]</f>
        <v>0</v>
      </c>
      <c r="N3275" s="139">
        <f t="shared" si="203"/>
        <v>0</v>
      </c>
    </row>
    <row r="3276" spans="1:14" s="143" customFormat="1">
      <c r="A3276" s="139">
        <v>3272</v>
      </c>
      <c r="B3276" s="109"/>
      <c r="C3276" s="132" t="str">
        <f>IF(H3276&lt;&gt;"",COUNTA($H$12:H3276),"")</f>
        <v/>
      </c>
      <c r="D3276" s="15"/>
      <c r="E3276" s="131" t="s">
        <v>2428</v>
      </c>
      <c r="F3276" s="83"/>
      <c r="G3276" s="16"/>
      <c r="H3276" s="159"/>
      <c r="I3276" s="177" t="str">
        <f t="shared" si="206"/>
        <v/>
      </c>
      <c r="J3276" s="42"/>
      <c r="K3276" s="141"/>
      <c r="L3276" s="162">
        <f>IF(Tabela1[[#This Row],[Cena za enoto]]=1,Tabela1[[#This Row],[Količina]],0)</f>
        <v>0</v>
      </c>
      <c r="M3276" s="139">
        <f>Tabela1[[#This Row],[Cena za enoto]]</f>
        <v>0</v>
      </c>
      <c r="N3276" s="139">
        <f t="shared" si="203"/>
        <v>0</v>
      </c>
    </row>
    <row r="3277" spans="1:14" s="143" customFormat="1">
      <c r="A3277" s="139">
        <v>3273</v>
      </c>
      <c r="B3277" s="109"/>
      <c r="C3277" s="132" t="str">
        <f>IF(H3277&lt;&gt;"",COUNTA($H$12:H3277),"")</f>
        <v/>
      </c>
      <c r="D3277" s="15"/>
      <c r="E3277" s="131" t="s">
        <v>2429</v>
      </c>
      <c r="F3277" s="83"/>
      <c r="G3277" s="16"/>
      <c r="H3277" s="159"/>
      <c r="I3277" s="177" t="str">
        <f t="shared" si="206"/>
        <v/>
      </c>
      <c r="J3277" s="42"/>
      <c r="K3277" s="141"/>
      <c r="L3277" s="162">
        <f>IF(Tabela1[[#This Row],[Cena za enoto]]=1,Tabela1[[#This Row],[Količina]],0)</f>
        <v>0</v>
      </c>
      <c r="M3277" s="139">
        <f>Tabela1[[#This Row],[Cena za enoto]]</f>
        <v>0</v>
      </c>
      <c r="N3277" s="139">
        <f t="shared" si="203"/>
        <v>0</v>
      </c>
    </row>
    <row r="3278" spans="1:14" s="143" customFormat="1">
      <c r="A3278" s="139">
        <v>3274</v>
      </c>
      <c r="B3278" s="109"/>
      <c r="C3278" s="132" t="str">
        <f>IF(H3278&lt;&gt;"",COUNTA($H$12:H3278),"")</f>
        <v/>
      </c>
      <c r="D3278" s="15"/>
      <c r="E3278" s="131" t="s">
        <v>2430</v>
      </c>
      <c r="F3278" s="83"/>
      <c r="G3278" s="16"/>
      <c r="H3278" s="159"/>
      <c r="I3278" s="177" t="str">
        <f t="shared" si="206"/>
        <v/>
      </c>
      <c r="J3278" s="42"/>
      <c r="K3278" s="141"/>
      <c r="L3278" s="162">
        <f>IF(Tabela1[[#This Row],[Cena za enoto]]=1,Tabela1[[#This Row],[Količina]],0)</f>
        <v>0</v>
      </c>
      <c r="M3278" s="139">
        <f>Tabela1[[#This Row],[Cena za enoto]]</f>
        <v>0</v>
      </c>
      <c r="N3278" s="139">
        <f t="shared" ref="N3278:N3341" si="207">L3278*M3278</f>
        <v>0</v>
      </c>
    </row>
    <row r="3279" spans="1:14" s="143" customFormat="1">
      <c r="A3279" s="139">
        <v>3275</v>
      </c>
      <c r="B3279" s="109"/>
      <c r="C3279" s="132" t="str">
        <f>IF(H3279&lt;&gt;"",COUNTA($H$12:H3279),"")</f>
        <v/>
      </c>
      <c r="D3279" s="15"/>
      <c r="E3279" s="131" t="s">
        <v>2431</v>
      </c>
      <c r="F3279" s="83"/>
      <c r="G3279" s="16"/>
      <c r="H3279" s="159"/>
      <c r="I3279" s="177" t="str">
        <f t="shared" si="206"/>
        <v/>
      </c>
      <c r="J3279" s="42"/>
      <c r="K3279" s="141"/>
      <c r="L3279" s="162">
        <f>IF(Tabela1[[#This Row],[Cena za enoto]]=1,Tabela1[[#This Row],[Količina]],0)</f>
        <v>0</v>
      </c>
      <c r="M3279" s="139">
        <f>Tabela1[[#This Row],[Cena za enoto]]</f>
        <v>0</v>
      </c>
      <c r="N3279" s="139">
        <f t="shared" si="207"/>
        <v>0</v>
      </c>
    </row>
    <row r="3280" spans="1:14" s="143" customFormat="1">
      <c r="A3280" s="139">
        <v>3276</v>
      </c>
      <c r="B3280" s="109"/>
      <c r="C3280" s="132" t="str">
        <f>IF(H3280&lt;&gt;"",COUNTA($H$12:H3280),"")</f>
        <v/>
      </c>
      <c r="D3280" s="15"/>
      <c r="E3280" s="131" t="s">
        <v>2432</v>
      </c>
      <c r="F3280" s="83"/>
      <c r="G3280" s="16"/>
      <c r="H3280" s="159"/>
      <c r="I3280" s="177" t="str">
        <f t="shared" si="206"/>
        <v/>
      </c>
      <c r="J3280" s="42"/>
      <c r="K3280" s="141"/>
      <c r="L3280" s="162">
        <f>IF(Tabela1[[#This Row],[Cena za enoto]]=1,Tabela1[[#This Row],[Količina]],0)</f>
        <v>0</v>
      </c>
      <c r="M3280" s="139">
        <f>Tabela1[[#This Row],[Cena za enoto]]</f>
        <v>0</v>
      </c>
      <c r="N3280" s="139">
        <f t="shared" si="207"/>
        <v>0</v>
      </c>
    </row>
    <row r="3281" spans="1:14" s="143" customFormat="1">
      <c r="A3281" s="139">
        <v>3277</v>
      </c>
      <c r="B3281" s="109"/>
      <c r="C3281" s="132" t="str">
        <f>IF(H3281&lt;&gt;"",COUNTA($H$12:H3281),"")</f>
        <v/>
      </c>
      <c r="D3281" s="15"/>
      <c r="E3281" s="131" t="s">
        <v>2433</v>
      </c>
      <c r="F3281" s="83"/>
      <c r="G3281" s="16"/>
      <c r="H3281" s="159"/>
      <c r="I3281" s="177" t="str">
        <f t="shared" si="206"/>
        <v/>
      </c>
      <c r="J3281" s="42"/>
      <c r="K3281" s="141"/>
      <c r="L3281" s="162">
        <f>IF(Tabela1[[#This Row],[Cena za enoto]]=1,Tabela1[[#This Row],[Količina]],0)</f>
        <v>0</v>
      </c>
      <c r="M3281" s="139">
        <f>Tabela1[[#This Row],[Cena za enoto]]</f>
        <v>0</v>
      </c>
      <c r="N3281" s="139">
        <f t="shared" si="207"/>
        <v>0</v>
      </c>
    </row>
    <row r="3282" spans="1:14" s="143" customFormat="1">
      <c r="A3282" s="139">
        <v>3278</v>
      </c>
      <c r="B3282" s="109"/>
      <c r="C3282" s="132" t="str">
        <f>IF(H3282&lt;&gt;"",COUNTA($H$12:H3282),"")</f>
        <v/>
      </c>
      <c r="D3282" s="15"/>
      <c r="E3282" s="131" t="s">
        <v>2434</v>
      </c>
      <c r="F3282" s="83"/>
      <c r="G3282" s="16"/>
      <c r="H3282" s="159"/>
      <c r="I3282" s="177" t="str">
        <f t="shared" si="206"/>
        <v/>
      </c>
      <c r="J3282" s="42"/>
      <c r="K3282" s="141"/>
      <c r="L3282" s="162">
        <f>IF(Tabela1[[#This Row],[Cena za enoto]]=1,Tabela1[[#This Row],[Količina]],0)</f>
        <v>0</v>
      </c>
      <c r="M3282" s="139">
        <f>Tabela1[[#This Row],[Cena za enoto]]</f>
        <v>0</v>
      </c>
      <c r="N3282" s="139">
        <f t="shared" si="207"/>
        <v>0</v>
      </c>
    </row>
    <row r="3283" spans="1:14" s="143" customFormat="1">
      <c r="A3283" s="139">
        <v>3279</v>
      </c>
      <c r="B3283" s="109"/>
      <c r="C3283" s="132">
        <f>IF(H3283&lt;&gt;"",COUNTA($H$12:H3283),"")</f>
        <v>1651</v>
      </c>
      <c r="D3283" s="15"/>
      <c r="E3283" s="131" t="s">
        <v>2435</v>
      </c>
      <c r="F3283" s="83" t="s">
        <v>5</v>
      </c>
      <c r="G3283" s="16">
        <v>1</v>
      </c>
      <c r="H3283" s="169">
        <v>0</v>
      </c>
      <c r="I3283" s="177">
        <f t="shared" si="206"/>
        <v>0</v>
      </c>
      <c r="J3283" s="42"/>
      <c r="K3283" s="141">
        <f>Tabela1[[#This Row],[Količina]]-Tabela1[[#This Row],[Cena skupaj]]</f>
        <v>1</v>
      </c>
      <c r="L3283" s="162">
        <f>IF(Tabela1[[#This Row],[Cena za enoto]]=1,Tabela1[[#This Row],[Količina]],0)</f>
        <v>0</v>
      </c>
      <c r="M3283" s="139">
        <f>Tabela1[[#This Row],[Cena za enoto]]</f>
        <v>0</v>
      </c>
      <c r="N3283" s="139">
        <f t="shared" si="207"/>
        <v>0</v>
      </c>
    </row>
    <row r="3284" spans="1:14" s="152" customFormat="1" ht="112.5">
      <c r="A3284" s="145">
        <v>3288</v>
      </c>
      <c r="B3284" s="116"/>
      <c r="C3284" s="190" t="str">
        <f>IF(H3284&lt;&gt;"",COUNTA($H$12:H3284),"")</f>
        <v/>
      </c>
      <c r="D3284" s="44"/>
      <c r="E3284" s="205" t="s">
        <v>3523</v>
      </c>
      <c r="F3284" s="117"/>
      <c r="G3284" s="115"/>
      <c r="H3284" s="159"/>
      <c r="I3284" s="159"/>
      <c r="J3284" s="65"/>
      <c r="K3284" s="155">
        <f>Tabela1[[#This Row],[Količina]]-Tabela1[[#This Row],[Cena skupaj]]</f>
        <v>0</v>
      </c>
      <c r="L3284" s="162">
        <f>IF(Tabela1[[#This Row],[Cena za enoto]]=1,Tabela1[[#This Row],[Količina]],0)</f>
        <v>0</v>
      </c>
      <c r="M3284" s="139">
        <f>Tabela1[[#This Row],[Cena za enoto]]</f>
        <v>0</v>
      </c>
      <c r="N3284" s="139">
        <f t="shared" si="207"/>
        <v>0</v>
      </c>
    </row>
    <row r="3285" spans="1:14">
      <c r="A3285" s="139">
        <v>3289</v>
      </c>
      <c r="B3285" s="93">
        <v>3</v>
      </c>
      <c r="C3285" s="192" t="str">
        <f>IF(H3285&lt;&gt;"",COUNTA($H$12:H3285),"")</f>
        <v/>
      </c>
      <c r="D3285" s="14"/>
      <c r="E3285" s="193" t="s">
        <v>2436</v>
      </c>
      <c r="F3285" s="114"/>
      <c r="G3285" s="37"/>
      <c r="H3285" s="160"/>
      <c r="I3285" s="158">
        <f>SUM(I3286:I3294)</f>
        <v>0</v>
      </c>
      <c r="K3285" s="141">
        <f>Tabela1[[#This Row],[Količina]]-Tabela1[[#This Row],[Cena skupaj]]</f>
        <v>0</v>
      </c>
      <c r="L3285" s="162">
        <f>IF(Tabela1[[#This Row],[Cena za enoto]]=1,Tabela1[[#This Row],[Količina]],0)</f>
        <v>0</v>
      </c>
      <c r="M3285" s="139">
        <f>Tabela1[[#This Row],[Cena za enoto]]</f>
        <v>0</v>
      </c>
      <c r="N3285" s="139">
        <f t="shared" si="207"/>
        <v>0</v>
      </c>
    </row>
    <row r="3286" spans="1:14" s="152" customFormat="1">
      <c r="A3286" s="139">
        <v>3290</v>
      </c>
      <c r="B3286" s="116"/>
      <c r="C3286" s="190" t="str">
        <f>IF(H3286&lt;&gt;"",COUNTA($H$12:H3286),"")</f>
        <v/>
      </c>
      <c r="D3286" s="44">
        <v>1.06</v>
      </c>
      <c r="E3286" s="205" t="s">
        <v>2437</v>
      </c>
      <c r="F3286" s="117"/>
      <c r="G3286" s="115"/>
      <c r="H3286" s="159"/>
      <c r="I3286" s="159" t="str">
        <f t="shared" ref="I3286:I3294" si="208">IF(ISNUMBER(G3286),ROUND(G3286*H3286,2),"")</f>
        <v/>
      </c>
      <c r="J3286" s="65"/>
      <c r="K3286" s="141"/>
      <c r="L3286" s="162">
        <f>IF(Tabela1[[#This Row],[Cena za enoto]]=1,Tabela1[[#This Row],[Količina]],0)</f>
        <v>0</v>
      </c>
      <c r="M3286" s="139">
        <f>Tabela1[[#This Row],[Cena za enoto]]</f>
        <v>0</v>
      </c>
      <c r="N3286" s="139">
        <f t="shared" si="207"/>
        <v>0</v>
      </c>
    </row>
    <row r="3287" spans="1:14" s="152" customFormat="1">
      <c r="A3287" s="139">
        <v>3291</v>
      </c>
      <c r="B3287" s="116"/>
      <c r="C3287" s="190" t="str">
        <f>IF(H3287&lt;&gt;"",COUNTA($H$12:H3287),"")</f>
        <v/>
      </c>
      <c r="D3287" s="44"/>
      <c r="E3287" s="205" t="s">
        <v>2438</v>
      </c>
      <c r="F3287" s="117"/>
      <c r="G3287" s="115"/>
      <c r="H3287" s="159"/>
      <c r="I3287" s="159" t="str">
        <f t="shared" si="208"/>
        <v/>
      </c>
      <c r="J3287" s="65"/>
      <c r="K3287" s="141"/>
      <c r="L3287" s="162">
        <f>IF(Tabela1[[#This Row],[Cena za enoto]]=1,Tabela1[[#This Row],[Količina]],0)</f>
        <v>0</v>
      </c>
      <c r="M3287" s="139">
        <f>Tabela1[[#This Row],[Cena za enoto]]</f>
        <v>0</v>
      </c>
      <c r="N3287" s="139">
        <f t="shared" si="207"/>
        <v>0</v>
      </c>
    </row>
    <row r="3288" spans="1:14" s="152" customFormat="1">
      <c r="A3288" s="139">
        <v>3292</v>
      </c>
      <c r="B3288" s="116"/>
      <c r="C3288" s="190" t="str">
        <f>IF(H3288&lt;&gt;"",COUNTA($H$12:H3288),"")</f>
        <v/>
      </c>
      <c r="D3288" s="44"/>
      <c r="E3288" s="205" t="s">
        <v>2439</v>
      </c>
      <c r="F3288" s="117"/>
      <c r="G3288" s="115"/>
      <c r="H3288" s="159"/>
      <c r="I3288" s="159" t="str">
        <f t="shared" si="208"/>
        <v/>
      </c>
      <c r="J3288" s="65"/>
      <c r="K3288" s="141"/>
      <c r="L3288" s="162">
        <f>IF(Tabela1[[#This Row],[Cena za enoto]]=1,Tabela1[[#This Row],[Količina]],0)</f>
        <v>0</v>
      </c>
      <c r="M3288" s="139">
        <f>Tabela1[[#This Row],[Cena za enoto]]</f>
        <v>0</v>
      </c>
      <c r="N3288" s="139">
        <f t="shared" si="207"/>
        <v>0</v>
      </c>
    </row>
    <row r="3289" spans="1:14" s="152" customFormat="1">
      <c r="A3289" s="139">
        <v>3293</v>
      </c>
      <c r="B3289" s="116"/>
      <c r="C3289" s="190">
        <f>IF(H3289&lt;&gt;"",COUNTA($H$12:H3289),"")</f>
        <v>1652</v>
      </c>
      <c r="D3289" s="44"/>
      <c r="E3289" s="205" t="s">
        <v>2440</v>
      </c>
      <c r="F3289" s="83" t="s">
        <v>5</v>
      </c>
      <c r="G3289" s="115">
        <v>1</v>
      </c>
      <c r="H3289" s="169">
        <v>0</v>
      </c>
      <c r="I3289" s="159">
        <f t="shared" si="208"/>
        <v>0</v>
      </c>
      <c r="J3289" s="65"/>
      <c r="K3289" s="141">
        <f>Tabela1[[#This Row],[Količina]]-Tabela1[[#This Row],[Cena skupaj]]</f>
        <v>1</v>
      </c>
      <c r="L3289" s="162">
        <f>IF(Tabela1[[#This Row],[Cena za enoto]]=1,Tabela1[[#This Row],[Količina]],0)</f>
        <v>0</v>
      </c>
      <c r="M3289" s="139">
        <f>Tabela1[[#This Row],[Cena za enoto]]</f>
        <v>0</v>
      </c>
      <c r="N3289" s="139">
        <f t="shared" si="207"/>
        <v>0</v>
      </c>
    </row>
    <row r="3290" spans="1:14" s="152" customFormat="1">
      <c r="A3290" s="139">
        <v>3294</v>
      </c>
      <c r="B3290" s="116"/>
      <c r="C3290" s="190" t="str">
        <f>IF(H3290&lt;&gt;"",COUNTA($H$12:H3290),"")</f>
        <v/>
      </c>
      <c r="D3290" s="44">
        <v>1.1000000000000001</v>
      </c>
      <c r="E3290" s="205" t="s">
        <v>2441</v>
      </c>
      <c r="F3290" s="117"/>
      <c r="G3290" s="115"/>
      <c r="H3290" s="159"/>
      <c r="I3290" s="159" t="str">
        <f t="shared" si="208"/>
        <v/>
      </c>
      <c r="J3290" s="65"/>
      <c r="K3290" s="141"/>
      <c r="L3290" s="162">
        <f>IF(Tabela1[[#This Row],[Cena za enoto]]=1,Tabela1[[#This Row],[Količina]],0)</f>
        <v>0</v>
      </c>
      <c r="M3290" s="139">
        <f>Tabela1[[#This Row],[Cena za enoto]]</f>
        <v>0</v>
      </c>
      <c r="N3290" s="139">
        <f t="shared" si="207"/>
        <v>0</v>
      </c>
    </row>
    <row r="3291" spans="1:14" s="152" customFormat="1">
      <c r="A3291" s="139">
        <v>3295</v>
      </c>
      <c r="B3291" s="116"/>
      <c r="C3291" s="190">
        <f>IF(H3291&lt;&gt;"",COUNTA($H$12:H3291),"")</f>
        <v>1653</v>
      </c>
      <c r="D3291" s="44"/>
      <c r="E3291" s="205" t="s">
        <v>2442</v>
      </c>
      <c r="F3291" s="83" t="s">
        <v>5</v>
      </c>
      <c r="G3291" s="115">
        <v>1</v>
      </c>
      <c r="H3291" s="169">
        <v>0</v>
      </c>
      <c r="I3291" s="159">
        <f t="shared" si="208"/>
        <v>0</v>
      </c>
      <c r="J3291" s="65"/>
      <c r="K3291" s="141">
        <f>Tabela1[[#This Row],[Količina]]-Tabela1[[#This Row],[Cena skupaj]]</f>
        <v>1</v>
      </c>
      <c r="L3291" s="162">
        <f>IF(Tabela1[[#This Row],[Cena za enoto]]=1,Tabela1[[#This Row],[Količina]],0)</f>
        <v>0</v>
      </c>
      <c r="M3291" s="139">
        <f>Tabela1[[#This Row],[Cena za enoto]]</f>
        <v>0</v>
      </c>
      <c r="N3291" s="139">
        <f t="shared" si="207"/>
        <v>0</v>
      </c>
    </row>
    <row r="3292" spans="1:14" s="143" customFormat="1">
      <c r="A3292" s="139">
        <v>3296</v>
      </c>
      <c r="B3292" s="109"/>
      <c r="C3292" s="132" t="str">
        <f>IF(H3292&lt;&gt;"",COUNTA($H$12:H3292),"")</f>
        <v/>
      </c>
      <c r="D3292" s="15">
        <v>1.1399999999999999</v>
      </c>
      <c r="E3292" s="131" t="s">
        <v>2443</v>
      </c>
      <c r="F3292" s="83"/>
      <c r="G3292" s="16"/>
      <c r="H3292" s="159"/>
      <c r="I3292" s="177" t="str">
        <f t="shared" si="208"/>
        <v/>
      </c>
      <c r="J3292" s="42"/>
      <c r="K3292" s="141"/>
      <c r="L3292" s="162">
        <f>IF(Tabela1[[#This Row],[Cena za enoto]]=1,Tabela1[[#This Row],[Količina]],0)</f>
        <v>0</v>
      </c>
      <c r="M3292" s="139">
        <f>Tabela1[[#This Row],[Cena za enoto]]</f>
        <v>0</v>
      </c>
      <c r="N3292" s="139">
        <f t="shared" si="207"/>
        <v>0</v>
      </c>
    </row>
    <row r="3293" spans="1:14" s="143" customFormat="1">
      <c r="A3293" s="139">
        <v>3297</v>
      </c>
      <c r="B3293" s="109"/>
      <c r="C3293" s="132" t="str">
        <f>IF(H3293&lt;&gt;"",COUNTA($H$12:H3293),"")</f>
        <v/>
      </c>
      <c r="D3293" s="15"/>
      <c r="E3293" s="131" t="s">
        <v>2444</v>
      </c>
      <c r="F3293" s="83"/>
      <c r="G3293" s="16"/>
      <c r="H3293" s="159"/>
      <c r="I3293" s="177" t="str">
        <f t="shared" si="208"/>
        <v/>
      </c>
      <c r="J3293" s="42"/>
      <c r="K3293" s="141"/>
      <c r="L3293" s="162">
        <f>IF(Tabela1[[#This Row],[Cena za enoto]]=1,Tabela1[[#This Row],[Količina]],0)</f>
        <v>0</v>
      </c>
      <c r="M3293" s="139">
        <f>Tabela1[[#This Row],[Cena za enoto]]</f>
        <v>0</v>
      </c>
      <c r="N3293" s="139">
        <f t="shared" si="207"/>
        <v>0</v>
      </c>
    </row>
    <row r="3294" spans="1:14" s="143" customFormat="1" ht="56.25">
      <c r="A3294" s="139">
        <v>3298</v>
      </c>
      <c r="B3294" s="109"/>
      <c r="C3294" s="132">
        <f>IF(H3294&lt;&gt;"",COUNTA($H$12:H3294),"")</f>
        <v>1654</v>
      </c>
      <c r="D3294" s="15"/>
      <c r="E3294" s="131" t="s">
        <v>3306</v>
      </c>
      <c r="F3294" s="83" t="s">
        <v>5</v>
      </c>
      <c r="G3294" s="16">
        <v>1</v>
      </c>
      <c r="H3294" s="169">
        <v>0</v>
      </c>
      <c r="I3294" s="177">
        <f t="shared" si="208"/>
        <v>0</v>
      </c>
      <c r="J3294" s="42"/>
      <c r="K3294" s="141">
        <f>Tabela1[[#This Row],[Količina]]-Tabela1[[#This Row],[Cena skupaj]]</f>
        <v>1</v>
      </c>
      <c r="L3294" s="162">
        <f>IF(Tabela1[[#This Row],[Cena za enoto]]=1,Tabela1[[#This Row],[Količina]],0)</f>
        <v>0</v>
      </c>
      <c r="M3294" s="139">
        <f>Tabela1[[#This Row],[Cena za enoto]]</f>
        <v>0</v>
      </c>
      <c r="N3294" s="139">
        <f t="shared" si="207"/>
        <v>0</v>
      </c>
    </row>
    <row r="3295" spans="1:14">
      <c r="A3295" s="139">
        <v>3299</v>
      </c>
      <c r="B3295" s="93">
        <v>3</v>
      </c>
      <c r="C3295" s="192" t="str">
        <f>IF(H3295&lt;&gt;"",COUNTA($H$12:H3295),"")</f>
        <v/>
      </c>
      <c r="D3295" s="14"/>
      <c r="E3295" s="193" t="s">
        <v>2445</v>
      </c>
      <c r="F3295" s="114"/>
      <c r="G3295" s="37"/>
      <c r="H3295" s="160"/>
      <c r="I3295" s="158">
        <f>I3296+I3311+I3322+I3328+I3338+I3342</f>
        <v>0</v>
      </c>
      <c r="K3295" s="141">
        <f>Tabela1[[#This Row],[Količina]]-Tabela1[[#This Row],[Cena skupaj]]</f>
        <v>0</v>
      </c>
      <c r="L3295" s="162">
        <f>IF(Tabela1[[#This Row],[Cena za enoto]]=1,Tabela1[[#This Row],[Količina]],0)</f>
        <v>0</v>
      </c>
      <c r="M3295" s="139">
        <f>Tabela1[[#This Row],[Cena za enoto]]</f>
        <v>0</v>
      </c>
      <c r="N3295" s="139">
        <f t="shared" si="207"/>
        <v>0</v>
      </c>
    </row>
    <row r="3296" spans="1:14" s="145" customFormat="1">
      <c r="A3296" s="139">
        <v>3300</v>
      </c>
      <c r="B3296" s="103">
        <v>4</v>
      </c>
      <c r="C3296" s="207" t="str">
        <f>IF(H3296&lt;&gt;"",COUNTA($H$12:H3296),"")</f>
        <v/>
      </c>
      <c r="D3296" s="84"/>
      <c r="E3296" s="208" t="s">
        <v>2446</v>
      </c>
      <c r="F3296" s="122"/>
      <c r="G3296" s="86"/>
      <c r="H3296" s="168"/>
      <c r="I3296" s="210">
        <f>SUM(I3297:I3310)</f>
        <v>0</v>
      </c>
      <c r="J3296" s="58"/>
      <c r="K3296" s="141">
        <f>Tabela1[[#This Row],[Količina]]-Tabela1[[#This Row],[Cena skupaj]]</f>
        <v>0</v>
      </c>
      <c r="L3296" s="162">
        <f>IF(Tabela1[[#This Row],[Cena za enoto]]=1,Tabela1[[#This Row],[Količina]],0)</f>
        <v>0</v>
      </c>
      <c r="M3296" s="139">
        <f>Tabela1[[#This Row],[Cena za enoto]]</f>
        <v>0</v>
      </c>
      <c r="N3296" s="139">
        <f t="shared" si="207"/>
        <v>0</v>
      </c>
    </row>
    <row r="3297" spans="1:14" s="152" customFormat="1" ht="67.5">
      <c r="A3297" s="145">
        <v>3305</v>
      </c>
      <c r="B3297" s="116"/>
      <c r="C3297" s="190" t="str">
        <f>IF(H3297&lt;&gt;"",COUNTA($H$12:H3297),"")</f>
        <v/>
      </c>
      <c r="D3297" s="44"/>
      <c r="E3297" s="205" t="s">
        <v>3524</v>
      </c>
      <c r="F3297" s="117"/>
      <c r="G3297" s="115"/>
      <c r="H3297" s="159"/>
      <c r="I3297" s="159" t="str">
        <f>IF(ISNUMBER(G3297),ROUND(G3297*H3297,2),"")</f>
        <v/>
      </c>
      <c r="J3297" s="65"/>
      <c r="K3297" s="155"/>
      <c r="L3297" s="162">
        <f>IF(Tabela1[[#This Row],[Cena za enoto]]=1,Tabela1[[#This Row],[Količina]],0)</f>
        <v>0</v>
      </c>
      <c r="M3297" s="139">
        <f>Tabela1[[#This Row],[Cena za enoto]]</f>
        <v>0</v>
      </c>
      <c r="N3297" s="139">
        <f t="shared" si="207"/>
        <v>0</v>
      </c>
    </row>
    <row r="3298" spans="1:14" s="143" customFormat="1">
      <c r="A3298" s="139">
        <v>3306</v>
      </c>
      <c r="B3298" s="109"/>
      <c r="C3298" s="132" t="str">
        <f>IF(H3298&lt;&gt;"",COUNTA($H$12:H3298),"")</f>
        <v/>
      </c>
      <c r="D3298" s="15">
        <v>1.0900000000000001</v>
      </c>
      <c r="E3298" s="131" t="s">
        <v>2447</v>
      </c>
      <c r="F3298" s="83"/>
      <c r="G3298" s="16"/>
      <c r="H3298" s="159"/>
      <c r="I3298" s="177" t="str">
        <f>IF(ISNUMBER(G3298),ROUND(G3298*H3298,2),"")</f>
        <v/>
      </c>
      <c r="J3298" s="42"/>
      <c r="K3298" s="141"/>
      <c r="L3298" s="162">
        <f>IF(Tabela1[[#This Row],[Cena za enoto]]=1,Tabela1[[#This Row],[Količina]],0)</f>
        <v>0</v>
      </c>
      <c r="M3298" s="139">
        <f>Tabela1[[#This Row],[Cena za enoto]]</f>
        <v>0</v>
      </c>
      <c r="N3298" s="139">
        <f t="shared" si="207"/>
        <v>0</v>
      </c>
    </row>
    <row r="3299" spans="1:14" s="143" customFormat="1">
      <c r="A3299" s="139">
        <v>3307</v>
      </c>
      <c r="B3299" s="109"/>
      <c r="C3299" s="132" t="str">
        <f>IF(H3299&lt;&gt;"",COUNTA($H$12:H3299),"")</f>
        <v/>
      </c>
      <c r="D3299" s="15"/>
      <c r="E3299" s="131" t="s">
        <v>2448</v>
      </c>
      <c r="F3299" s="83"/>
      <c r="G3299" s="16"/>
      <c r="H3299" s="159"/>
      <c r="I3299" s="177" t="str">
        <f>IF(ISNUMBER(G3299),ROUND(G3299*H3299,2),"")</f>
        <v/>
      </c>
      <c r="J3299" s="42"/>
      <c r="K3299" s="141"/>
      <c r="L3299" s="162">
        <f>IF(Tabela1[[#This Row],[Cena za enoto]]=1,Tabela1[[#This Row],[Količina]],0)</f>
        <v>0</v>
      </c>
      <c r="M3299" s="139">
        <f>Tabela1[[#This Row],[Cena za enoto]]</f>
        <v>0</v>
      </c>
      <c r="N3299" s="139">
        <f t="shared" si="207"/>
        <v>0</v>
      </c>
    </row>
    <row r="3300" spans="1:14" s="143" customFormat="1">
      <c r="A3300" s="139">
        <v>3308</v>
      </c>
      <c r="B3300" s="109"/>
      <c r="C3300" s="132">
        <f>IF(H3300&lt;&gt;"",COUNTA($H$12:H3300),"")</f>
        <v>1655</v>
      </c>
      <c r="D3300" s="15"/>
      <c r="E3300" s="131" t="s">
        <v>2449</v>
      </c>
      <c r="F3300" s="83" t="s">
        <v>10</v>
      </c>
      <c r="G3300" s="16">
        <v>6</v>
      </c>
      <c r="H3300" s="169">
        <v>0</v>
      </c>
      <c r="I3300" s="177">
        <f>IF(ISNUMBER(G3300),ROUND(G3300*H3300,2),"")</f>
        <v>0</v>
      </c>
      <c r="J3300" s="42"/>
      <c r="K3300" s="141">
        <f>Tabela1[[#This Row],[Količina]]-Tabela1[[#This Row],[Cena skupaj]]</f>
        <v>6</v>
      </c>
      <c r="L3300" s="162">
        <f>IF(Tabela1[[#This Row],[Cena za enoto]]=1,Tabela1[[#This Row],[Količina]],0)</f>
        <v>0</v>
      </c>
      <c r="M3300" s="139">
        <f>Tabela1[[#This Row],[Cena za enoto]]</f>
        <v>0</v>
      </c>
      <c r="N3300" s="139">
        <f t="shared" si="207"/>
        <v>0</v>
      </c>
    </row>
    <row r="3301" spans="1:14" s="152" customFormat="1" ht="33.75">
      <c r="A3301" s="139">
        <v>3310</v>
      </c>
      <c r="B3301" s="116"/>
      <c r="C3301" s="190" t="str">
        <f>IF(H3301&lt;&gt;"",COUNTA($H$12:H3301),"")</f>
        <v/>
      </c>
      <c r="D3301" s="44"/>
      <c r="E3301" s="205" t="s">
        <v>3525</v>
      </c>
      <c r="F3301" s="117"/>
      <c r="G3301" s="115"/>
      <c r="H3301" s="159"/>
      <c r="I3301" s="159"/>
      <c r="J3301" s="65"/>
      <c r="K3301" s="141">
        <f>Tabela1[[#This Row],[Količina]]-Tabela1[[#This Row],[Cena skupaj]]</f>
        <v>0</v>
      </c>
      <c r="L3301" s="162">
        <f>IF(Tabela1[[#This Row],[Cena za enoto]]=1,Tabela1[[#This Row],[Količina]],0)</f>
        <v>0</v>
      </c>
      <c r="M3301" s="139">
        <f>Tabela1[[#This Row],[Cena za enoto]]</f>
        <v>0</v>
      </c>
      <c r="N3301" s="139">
        <f t="shared" si="207"/>
        <v>0</v>
      </c>
    </row>
    <row r="3302" spans="1:14" s="143" customFormat="1" ht="33.75">
      <c r="A3302" s="139">
        <v>3312</v>
      </c>
      <c r="B3302" s="233"/>
      <c r="C3302" s="194" t="str">
        <f>IF(H3302&lt;&gt;"",COUNTA($H$12:H3302),"")</f>
        <v/>
      </c>
      <c r="D3302" s="44"/>
      <c r="E3302" s="205" t="s">
        <v>3526</v>
      </c>
      <c r="F3302" s="117"/>
      <c r="G3302" s="115"/>
      <c r="H3302" s="159"/>
      <c r="I3302" s="159"/>
      <c r="J3302" s="42"/>
      <c r="K3302" s="141">
        <f>Tabela1[[#This Row],[Količina]]-Tabela1[[#This Row],[Cena skupaj]]</f>
        <v>0</v>
      </c>
      <c r="L3302" s="162">
        <f>IF(Tabela1[[#This Row],[Cena za enoto]]=1,Tabela1[[#This Row],[Količina]],0)</f>
        <v>0</v>
      </c>
      <c r="M3302" s="139">
        <f>Tabela1[[#This Row],[Cena za enoto]]</f>
        <v>0</v>
      </c>
      <c r="N3302" s="139">
        <f t="shared" si="207"/>
        <v>0</v>
      </c>
    </row>
    <row r="3303" spans="1:14" s="143" customFormat="1">
      <c r="A3303" s="139">
        <v>3313</v>
      </c>
      <c r="B3303" s="109"/>
      <c r="C3303" s="132" t="str">
        <f>IF(H3303&lt;&gt;"",COUNTA($H$12:H3303),"")</f>
        <v/>
      </c>
      <c r="D3303" s="15">
        <v>1.1200000000000001</v>
      </c>
      <c r="E3303" s="131" t="s">
        <v>2450</v>
      </c>
      <c r="F3303" s="83"/>
      <c r="G3303" s="16"/>
      <c r="H3303" s="159"/>
      <c r="I3303" s="177" t="str">
        <f t="shared" ref="I3303:I3310" si="209">IF(ISNUMBER(G3303),ROUND(G3303*H3303,2),"")</f>
        <v/>
      </c>
      <c r="J3303" s="42"/>
      <c r="K3303" s="141"/>
      <c r="L3303" s="162">
        <f>IF(Tabela1[[#This Row],[Cena za enoto]]=1,Tabela1[[#This Row],[Količina]],0)</f>
        <v>0</v>
      </c>
      <c r="M3303" s="139">
        <f>Tabela1[[#This Row],[Cena za enoto]]</f>
        <v>0</v>
      </c>
      <c r="N3303" s="139">
        <f t="shared" si="207"/>
        <v>0</v>
      </c>
    </row>
    <row r="3304" spans="1:14" s="143" customFormat="1">
      <c r="A3304" s="139">
        <v>3314</v>
      </c>
      <c r="B3304" s="109"/>
      <c r="C3304" s="132">
        <f>IF(H3304&lt;&gt;"",COUNTA($H$12:H3304),"")</f>
        <v>1656</v>
      </c>
      <c r="D3304" s="15"/>
      <c r="E3304" s="131" t="s">
        <v>2451</v>
      </c>
      <c r="F3304" s="83" t="s">
        <v>5</v>
      </c>
      <c r="G3304" s="16">
        <v>4</v>
      </c>
      <c r="H3304" s="169">
        <v>0</v>
      </c>
      <c r="I3304" s="177">
        <f t="shared" si="209"/>
        <v>0</v>
      </c>
      <c r="J3304" s="42"/>
      <c r="K3304" s="141">
        <f>Tabela1[[#This Row],[Količina]]-Tabela1[[#This Row],[Cena skupaj]]</f>
        <v>4</v>
      </c>
      <c r="L3304" s="162">
        <f>IF(Tabela1[[#This Row],[Cena za enoto]]=1,Tabela1[[#This Row],[Količina]],0)</f>
        <v>0</v>
      </c>
      <c r="M3304" s="139">
        <f>Tabela1[[#This Row],[Cena za enoto]]</f>
        <v>0</v>
      </c>
      <c r="N3304" s="139">
        <f t="shared" si="207"/>
        <v>0</v>
      </c>
    </row>
    <row r="3305" spans="1:14">
      <c r="A3305" s="139">
        <v>3315</v>
      </c>
      <c r="B3305" s="109"/>
      <c r="C3305" s="132">
        <f>IF(H3305&lt;&gt;"",COUNTA($H$12:H3305),"")</f>
        <v>1657</v>
      </c>
      <c r="D3305" s="15">
        <v>1.1299999999999999</v>
      </c>
      <c r="E3305" s="131" t="s">
        <v>292</v>
      </c>
      <c r="F3305" s="83" t="s">
        <v>10</v>
      </c>
      <c r="G3305" s="16">
        <v>3</v>
      </c>
      <c r="H3305" s="169">
        <v>0</v>
      </c>
      <c r="I3305" s="177">
        <f t="shared" si="209"/>
        <v>0</v>
      </c>
      <c r="K3305" s="141">
        <f>Tabela1[[#This Row],[Količina]]-Tabela1[[#This Row],[Cena skupaj]]</f>
        <v>3</v>
      </c>
      <c r="L3305" s="162">
        <f>IF(Tabela1[[#This Row],[Cena za enoto]]=1,Tabela1[[#This Row],[Količina]],0)</f>
        <v>0</v>
      </c>
      <c r="M3305" s="139">
        <f>Tabela1[[#This Row],[Cena za enoto]]</f>
        <v>0</v>
      </c>
      <c r="N3305" s="139">
        <f t="shared" si="207"/>
        <v>0</v>
      </c>
    </row>
    <row r="3306" spans="1:14" s="143" customFormat="1">
      <c r="A3306" s="139">
        <v>3316</v>
      </c>
      <c r="B3306" s="109"/>
      <c r="C3306" s="132" t="str">
        <f>IF(H3306&lt;&gt;"",COUNTA($H$12:H3306),"")</f>
        <v/>
      </c>
      <c r="D3306" s="15">
        <v>1.1399999999999999</v>
      </c>
      <c r="E3306" s="131" t="s">
        <v>2452</v>
      </c>
      <c r="F3306" s="83"/>
      <c r="G3306" s="16"/>
      <c r="H3306" s="159"/>
      <c r="I3306" s="177" t="str">
        <f t="shared" si="209"/>
        <v/>
      </c>
      <c r="J3306" s="42"/>
      <c r="K3306" s="141"/>
      <c r="L3306" s="162">
        <f>IF(Tabela1[[#This Row],[Cena za enoto]]=1,Tabela1[[#This Row],[Količina]],0)</f>
        <v>0</v>
      </c>
      <c r="M3306" s="139">
        <f>Tabela1[[#This Row],[Cena za enoto]]</f>
        <v>0</v>
      </c>
      <c r="N3306" s="139">
        <f t="shared" si="207"/>
        <v>0</v>
      </c>
    </row>
    <row r="3307" spans="1:14" s="143" customFormat="1">
      <c r="A3307" s="139">
        <v>3317</v>
      </c>
      <c r="B3307" s="109"/>
      <c r="C3307" s="132" t="str">
        <f>IF(H3307&lt;&gt;"",COUNTA($H$12:H3307),"")</f>
        <v/>
      </c>
      <c r="D3307" s="15"/>
      <c r="E3307" s="131" t="s">
        <v>2453</v>
      </c>
      <c r="F3307" s="83"/>
      <c r="G3307" s="16"/>
      <c r="H3307" s="159"/>
      <c r="I3307" s="177" t="str">
        <f t="shared" si="209"/>
        <v/>
      </c>
      <c r="J3307" s="42"/>
      <c r="K3307" s="141"/>
      <c r="L3307" s="162">
        <f>IF(Tabela1[[#This Row],[Cena za enoto]]=1,Tabela1[[#This Row],[Količina]],0)</f>
        <v>0</v>
      </c>
      <c r="M3307" s="139">
        <f>Tabela1[[#This Row],[Cena za enoto]]</f>
        <v>0</v>
      </c>
      <c r="N3307" s="139">
        <f t="shared" si="207"/>
        <v>0</v>
      </c>
    </row>
    <row r="3308" spans="1:14" s="143" customFormat="1">
      <c r="A3308" s="139">
        <v>3318</v>
      </c>
      <c r="B3308" s="109"/>
      <c r="C3308" s="132" t="str">
        <f>IF(H3308&lt;&gt;"",COUNTA($H$12:H3308),"")</f>
        <v/>
      </c>
      <c r="D3308" s="15"/>
      <c r="E3308" s="131" t="s">
        <v>2933</v>
      </c>
      <c r="F3308" s="83"/>
      <c r="G3308" s="16"/>
      <c r="H3308" s="159"/>
      <c r="I3308" s="177" t="str">
        <f t="shared" si="209"/>
        <v/>
      </c>
      <c r="J3308" s="42"/>
      <c r="K3308" s="141"/>
      <c r="L3308" s="162">
        <f>IF(Tabela1[[#This Row],[Cena za enoto]]=1,Tabela1[[#This Row],[Količina]],0)</f>
        <v>0</v>
      </c>
      <c r="M3308" s="139">
        <f>Tabela1[[#This Row],[Cena za enoto]]</f>
        <v>0</v>
      </c>
      <c r="N3308" s="139">
        <f t="shared" si="207"/>
        <v>0</v>
      </c>
    </row>
    <row r="3309" spans="1:14" s="143" customFormat="1">
      <c r="A3309" s="139">
        <v>3319</v>
      </c>
      <c r="B3309" s="109"/>
      <c r="C3309" s="132" t="str">
        <f>IF(H3309&lt;&gt;"",COUNTA($H$12:H3309),"")</f>
        <v/>
      </c>
      <c r="D3309" s="15"/>
      <c r="E3309" s="131" t="s">
        <v>2454</v>
      </c>
      <c r="F3309" s="83"/>
      <c r="G3309" s="16"/>
      <c r="H3309" s="159"/>
      <c r="I3309" s="177" t="str">
        <f t="shared" si="209"/>
        <v/>
      </c>
      <c r="J3309" s="42"/>
      <c r="K3309" s="141"/>
      <c r="L3309" s="162">
        <f>IF(Tabela1[[#This Row],[Cena za enoto]]=1,Tabela1[[#This Row],[Količina]],0)</f>
        <v>0</v>
      </c>
      <c r="M3309" s="139">
        <f>Tabela1[[#This Row],[Cena za enoto]]</f>
        <v>0</v>
      </c>
      <c r="N3309" s="139">
        <f t="shared" si="207"/>
        <v>0</v>
      </c>
    </row>
    <row r="3310" spans="1:14" s="143" customFormat="1">
      <c r="A3310" s="139">
        <v>3320</v>
      </c>
      <c r="B3310" s="109"/>
      <c r="C3310" s="132">
        <f>IF(H3310&lt;&gt;"",COUNTA($H$12:H3310),"")</f>
        <v>1658</v>
      </c>
      <c r="D3310" s="15"/>
      <c r="E3310" s="131" t="s">
        <v>259</v>
      </c>
      <c r="F3310" s="83" t="s">
        <v>10</v>
      </c>
      <c r="G3310" s="115">
        <v>15</v>
      </c>
      <c r="H3310" s="169">
        <v>0</v>
      </c>
      <c r="I3310" s="177">
        <f t="shared" si="209"/>
        <v>0</v>
      </c>
      <c r="J3310" s="42"/>
      <c r="K3310" s="141">
        <f>Tabela1[[#This Row],[Količina]]-Tabela1[[#This Row],[Cena skupaj]]</f>
        <v>15</v>
      </c>
      <c r="L3310" s="162">
        <f>IF(Tabela1[[#This Row],[Cena za enoto]]=1,Tabela1[[#This Row],[Količina]],0)</f>
        <v>0</v>
      </c>
      <c r="M3310" s="139">
        <f>Tabela1[[#This Row],[Cena za enoto]]</f>
        <v>0</v>
      </c>
      <c r="N3310" s="139">
        <f t="shared" si="207"/>
        <v>0</v>
      </c>
    </row>
    <row r="3311" spans="1:14" s="145" customFormat="1">
      <c r="A3311" s="139">
        <v>3321</v>
      </c>
      <c r="B3311" s="103">
        <v>4</v>
      </c>
      <c r="C3311" s="207" t="str">
        <f>IF(H3311&lt;&gt;"",COUNTA($H$12:H3311),"")</f>
        <v/>
      </c>
      <c r="D3311" s="84"/>
      <c r="E3311" s="208" t="s">
        <v>2455</v>
      </c>
      <c r="F3311" s="122"/>
      <c r="G3311" s="86"/>
      <c r="H3311" s="168"/>
      <c r="I3311" s="210">
        <f>SUM(I3312:I3321)</f>
        <v>0</v>
      </c>
      <c r="J3311" s="58"/>
      <c r="K3311" s="141">
        <f>Tabela1[[#This Row],[Količina]]-Tabela1[[#This Row],[Cena skupaj]]</f>
        <v>0</v>
      </c>
      <c r="L3311" s="162">
        <f>IF(Tabela1[[#This Row],[Cena za enoto]]=1,Tabela1[[#This Row],[Količina]],0)</f>
        <v>0</v>
      </c>
      <c r="M3311" s="139">
        <f>Tabela1[[#This Row],[Cena za enoto]]</f>
        <v>0</v>
      </c>
      <c r="N3311" s="139">
        <f t="shared" si="207"/>
        <v>0</v>
      </c>
    </row>
    <row r="3312" spans="1:14" s="143" customFormat="1">
      <c r="A3312" s="139">
        <v>3322</v>
      </c>
      <c r="B3312" s="109"/>
      <c r="C3312" s="132" t="str">
        <f>IF(H3312&lt;&gt;"",COUNTA($H$12:H3312),"")</f>
        <v/>
      </c>
      <c r="D3312" s="15">
        <v>2.0499999999999998</v>
      </c>
      <c r="E3312" s="131" t="s">
        <v>2456</v>
      </c>
      <c r="F3312" s="83"/>
      <c r="G3312" s="16"/>
      <c r="H3312" s="159"/>
      <c r="I3312" s="177" t="str">
        <f>IF(ISNUMBER(G3312),ROUND(G3312*H3312,2),"")</f>
        <v/>
      </c>
      <c r="J3312" s="42"/>
      <c r="K3312" s="141"/>
      <c r="L3312" s="162">
        <f>IF(Tabela1[[#This Row],[Cena za enoto]]=1,Tabela1[[#This Row],[Količina]],0)</f>
        <v>0</v>
      </c>
      <c r="M3312" s="139">
        <f>Tabela1[[#This Row],[Cena za enoto]]</f>
        <v>0</v>
      </c>
      <c r="N3312" s="139">
        <f t="shared" si="207"/>
        <v>0</v>
      </c>
    </row>
    <row r="3313" spans="1:14" s="143" customFormat="1">
      <c r="A3313" s="139">
        <v>3323</v>
      </c>
      <c r="B3313" s="109"/>
      <c r="C3313" s="132">
        <f>IF(H3313&lt;&gt;"",COUNTA($H$12:H3313),"")</f>
        <v>1659</v>
      </c>
      <c r="D3313" s="15"/>
      <c r="E3313" s="131" t="s">
        <v>2457</v>
      </c>
      <c r="F3313" s="83" t="s">
        <v>10</v>
      </c>
      <c r="G3313" s="16">
        <v>2</v>
      </c>
      <c r="H3313" s="169">
        <v>0</v>
      </c>
      <c r="I3313" s="177">
        <f>IF(ISNUMBER(G3313),ROUND(G3313*H3313,2),"")</f>
        <v>0</v>
      </c>
      <c r="J3313" s="42"/>
      <c r="K3313" s="141">
        <f>Tabela1[[#This Row],[Količina]]-Tabela1[[#This Row],[Cena skupaj]]</f>
        <v>2</v>
      </c>
      <c r="L3313" s="162">
        <f>IF(Tabela1[[#This Row],[Cena za enoto]]=1,Tabela1[[#This Row],[Količina]],0)</f>
        <v>0</v>
      </c>
      <c r="M3313" s="139">
        <f>Tabela1[[#This Row],[Cena za enoto]]</f>
        <v>0</v>
      </c>
      <c r="N3313" s="139">
        <f t="shared" si="207"/>
        <v>0</v>
      </c>
    </row>
    <row r="3314" spans="1:14" s="145" customFormat="1">
      <c r="A3314" s="145">
        <v>3324</v>
      </c>
      <c r="B3314" s="116"/>
      <c r="C3314" s="190" t="str">
        <f>IF(H3314&lt;&gt;"",COUNTA($H$12:H3314),"")</f>
        <v/>
      </c>
      <c r="D3314" s="44"/>
      <c r="E3314" s="205" t="s">
        <v>3527</v>
      </c>
      <c r="F3314" s="117"/>
      <c r="G3314" s="115"/>
      <c r="H3314" s="159"/>
      <c r="I3314" s="159"/>
      <c r="J3314" s="65"/>
      <c r="K3314" s="155">
        <f>Tabela1[[#This Row],[Količina]]-Tabela1[[#This Row],[Cena skupaj]]</f>
        <v>0</v>
      </c>
      <c r="L3314" s="162">
        <f>IF(Tabela1[[#This Row],[Cena za enoto]]=1,Tabela1[[#This Row],[Količina]],0)</f>
        <v>0</v>
      </c>
      <c r="M3314" s="139">
        <f>Tabela1[[#This Row],[Cena za enoto]]</f>
        <v>0</v>
      </c>
      <c r="N3314" s="139">
        <f t="shared" si="207"/>
        <v>0</v>
      </c>
    </row>
    <row r="3315" spans="1:14">
      <c r="A3315" s="139">
        <v>3325</v>
      </c>
      <c r="B3315" s="109"/>
      <c r="C3315" s="132" t="str">
        <f>IF(H3315&lt;&gt;"",COUNTA($H$12:H3315),"")</f>
        <v/>
      </c>
      <c r="D3315" s="15">
        <v>2.12</v>
      </c>
      <c r="E3315" s="131" t="s">
        <v>3270</v>
      </c>
      <c r="F3315" s="83"/>
      <c r="G3315" s="16"/>
      <c r="H3315" s="159"/>
      <c r="I3315" s="177" t="str">
        <f t="shared" ref="I3315:I3321" si="210">IF(ISNUMBER(G3315),ROUND(G3315*H3315,2),"")</f>
        <v/>
      </c>
      <c r="L3315" s="162">
        <f>IF(Tabela1[[#This Row],[Cena za enoto]]=1,Tabela1[[#This Row],[Količina]],0)</f>
        <v>0</v>
      </c>
      <c r="M3315" s="139">
        <f>Tabela1[[#This Row],[Cena za enoto]]</f>
        <v>0</v>
      </c>
      <c r="N3315" s="139">
        <f t="shared" si="207"/>
        <v>0</v>
      </c>
    </row>
    <row r="3316" spans="1:14">
      <c r="A3316" s="139">
        <v>3326</v>
      </c>
      <c r="B3316" s="109"/>
      <c r="C3316" s="132" t="str">
        <f>IF(H3316&lt;&gt;"",COUNTA($H$12:H3316),"")</f>
        <v/>
      </c>
      <c r="D3316" s="15"/>
      <c r="E3316" s="131" t="s">
        <v>2458</v>
      </c>
      <c r="F3316" s="83"/>
      <c r="G3316" s="16"/>
      <c r="H3316" s="159"/>
      <c r="I3316" s="177" t="str">
        <f t="shared" si="210"/>
        <v/>
      </c>
      <c r="L3316" s="162">
        <f>IF(Tabela1[[#This Row],[Cena za enoto]]=1,Tabela1[[#This Row],[Količina]],0)</f>
        <v>0</v>
      </c>
      <c r="M3316" s="139">
        <f>Tabela1[[#This Row],[Cena za enoto]]</f>
        <v>0</v>
      </c>
      <c r="N3316" s="139">
        <f t="shared" si="207"/>
        <v>0</v>
      </c>
    </row>
    <row r="3317" spans="1:14" ht="15.75">
      <c r="A3317" s="139">
        <v>3327</v>
      </c>
      <c r="B3317" s="109"/>
      <c r="C3317" s="132" t="str">
        <f>IF(H3317&lt;&gt;"",COUNTA($H$12:H3317),"")</f>
        <v/>
      </c>
      <c r="D3317" s="15"/>
      <c r="E3317" s="131" t="s">
        <v>3271</v>
      </c>
      <c r="F3317" s="83"/>
      <c r="G3317" s="16"/>
      <c r="H3317" s="159"/>
      <c r="I3317" s="177" t="str">
        <f t="shared" si="210"/>
        <v/>
      </c>
      <c r="L3317" s="162">
        <f>IF(Tabela1[[#This Row],[Cena za enoto]]=1,Tabela1[[#This Row],[Količina]],0)</f>
        <v>0</v>
      </c>
      <c r="M3317" s="139">
        <f>Tabela1[[#This Row],[Cena za enoto]]</f>
        <v>0</v>
      </c>
      <c r="N3317" s="139">
        <f t="shared" si="207"/>
        <v>0</v>
      </c>
    </row>
    <row r="3318" spans="1:14">
      <c r="A3318" s="139">
        <v>3328</v>
      </c>
      <c r="B3318" s="109"/>
      <c r="C3318" s="132" t="str">
        <f>IF(H3318&lt;&gt;"",COUNTA($H$12:H3318),"")</f>
        <v/>
      </c>
      <c r="D3318" s="15"/>
      <c r="E3318" s="131" t="s">
        <v>2459</v>
      </c>
      <c r="F3318" s="83"/>
      <c r="G3318" s="16"/>
      <c r="H3318" s="159"/>
      <c r="I3318" s="177" t="str">
        <f t="shared" si="210"/>
        <v/>
      </c>
      <c r="L3318" s="162">
        <f>IF(Tabela1[[#This Row],[Cena za enoto]]=1,Tabela1[[#This Row],[Količina]],0)</f>
        <v>0</v>
      </c>
      <c r="M3318" s="139">
        <f>Tabela1[[#This Row],[Cena za enoto]]</f>
        <v>0</v>
      </c>
      <c r="N3318" s="139">
        <f t="shared" si="207"/>
        <v>0</v>
      </c>
    </row>
    <row r="3319" spans="1:14">
      <c r="A3319" s="139">
        <v>3329</v>
      </c>
      <c r="B3319" s="109"/>
      <c r="C3319" s="132">
        <f>IF(H3319&lt;&gt;"",COUNTA($H$12:H3319),"")</f>
        <v>1660</v>
      </c>
      <c r="D3319" s="15"/>
      <c r="E3319" s="131" t="s">
        <v>2460</v>
      </c>
      <c r="F3319" s="83" t="s">
        <v>5</v>
      </c>
      <c r="G3319" s="16">
        <v>2</v>
      </c>
      <c r="H3319" s="169">
        <v>0</v>
      </c>
      <c r="I3319" s="177">
        <f t="shared" si="210"/>
        <v>0</v>
      </c>
      <c r="K3319" s="141">
        <f>Tabela1[[#This Row],[Količina]]-Tabela1[[#This Row],[Cena skupaj]]</f>
        <v>2</v>
      </c>
      <c r="L3319" s="162">
        <f>IF(Tabela1[[#This Row],[Cena za enoto]]=1,Tabela1[[#This Row],[Količina]],0)</f>
        <v>0</v>
      </c>
      <c r="M3319" s="139">
        <f>Tabela1[[#This Row],[Cena za enoto]]</f>
        <v>0</v>
      </c>
      <c r="N3319" s="139">
        <f t="shared" si="207"/>
        <v>0</v>
      </c>
    </row>
    <row r="3320" spans="1:14">
      <c r="A3320" s="139">
        <v>3330</v>
      </c>
      <c r="B3320" s="109"/>
      <c r="C3320" s="132" t="str">
        <f>IF(H3320&lt;&gt;"",COUNTA($H$12:H3320),"")</f>
        <v/>
      </c>
      <c r="D3320" s="15">
        <v>2.13</v>
      </c>
      <c r="E3320" s="131" t="s">
        <v>3272</v>
      </c>
      <c r="F3320" s="83"/>
      <c r="G3320" s="16"/>
      <c r="H3320" s="159"/>
      <c r="I3320" s="177" t="str">
        <f t="shared" si="210"/>
        <v/>
      </c>
      <c r="L3320" s="162">
        <f>IF(Tabela1[[#This Row],[Cena za enoto]]=1,Tabela1[[#This Row],[Količina]],0)</f>
        <v>0</v>
      </c>
      <c r="M3320" s="139">
        <f>Tabela1[[#This Row],[Cena za enoto]]</f>
        <v>0</v>
      </c>
      <c r="N3320" s="139">
        <f t="shared" si="207"/>
        <v>0</v>
      </c>
    </row>
    <row r="3321" spans="1:14">
      <c r="A3321" s="139">
        <v>3331</v>
      </c>
      <c r="B3321" s="109"/>
      <c r="C3321" s="132">
        <f>IF(H3321&lt;&gt;"",COUNTA($H$12:H3321),"")</f>
        <v>1661</v>
      </c>
      <c r="D3321" s="15"/>
      <c r="E3321" s="131" t="s">
        <v>2461</v>
      </c>
      <c r="F3321" s="83" t="s">
        <v>5</v>
      </c>
      <c r="G3321" s="16">
        <v>1</v>
      </c>
      <c r="H3321" s="169">
        <v>0</v>
      </c>
      <c r="I3321" s="177">
        <f t="shared" si="210"/>
        <v>0</v>
      </c>
      <c r="K3321" s="141">
        <f>Tabela1[[#This Row],[Količina]]-Tabela1[[#This Row],[Cena skupaj]]</f>
        <v>1</v>
      </c>
      <c r="L3321" s="162">
        <f>IF(Tabela1[[#This Row],[Cena za enoto]]=1,Tabela1[[#This Row],[Količina]],0)</f>
        <v>0</v>
      </c>
      <c r="M3321" s="139">
        <f>Tabela1[[#This Row],[Cena za enoto]]</f>
        <v>0</v>
      </c>
      <c r="N3321" s="139">
        <f t="shared" si="207"/>
        <v>0</v>
      </c>
    </row>
    <row r="3322" spans="1:14" s="145" customFormat="1">
      <c r="A3322" s="139">
        <v>3332</v>
      </c>
      <c r="B3322" s="103">
        <v>4</v>
      </c>
      <c r="C3322" s="207" t="str">
        <f>IF(H3322&lt;&gt;"",COUNTA($H$12:H3322),"")</f>
        <v/>
      </c>
      <c r="D3322" s="84"/>
      <c r="E3322" s="208" t="s">
        <v>2479</v>
      </c>
      <c r="F3322" s="122"/>
      <c r="G3322" s="86"/>
      <c r="H3322" s="168"/>
      <c r="I3322" s="210">
        <f>SUM(I3323:I3327)</f>
        <v>0</v>
      </c>
      <c r="J3322" s="58"/>
      <c r="K3322" s="141">
        <f>Tabela1[[#This Row],[Količina]]-Tabela1[[#This Row],[Cena skupaj]]</f>
        <v>0</v>
      </c>
      <c r="L3322" s="162">
        <f>IF(Tabela1[[#This Row],[Cena za enoto]]=1,Tabela1[[#This Row],[Količina]],0)</f>
        <v>0</v>
      </c>
      <c r="M3322" s="139">
        <f>Tabela1[[#This Row],[Cena za enoto]]</f>
        <v>0</v>
      </c>
      <c r="N3322" s="139">
        <f t="shared" si="207"/>
        <v>0</v>
      </c>
    </row>
    <row r="3323" spans="1:14" s="145" customFormat="1">
      <c r="A3323" s="139">
        <v>3333</v>
      </c>
      <c r="B3323" s="116"/>
      <c r="C3323" s="190">
        <f>IF(H3323&lt;&gt;"",COUNTA($H$12:H3323),"")</f>
        <v>1662</v>
      </c>
      <c r="D3323" s="44">
        <v>4.03</v>
      </c>
      <c r="E3323" s="205" t="s">
        <v>293</v>
      </c>
      <c r="F3323" s="83" t="s">
        <v>14</v>
      </c>
      <c r="G3323" s="115">
        <v>160</v>
      </c>
      <c r="H3323" s="169">
        <v>0</v>
      </c>
      <c r="I3323" s="159">
        <f>IF(ISNUMBER(G3323),ROUND(G3323*H3323,2),"")</f>
        <v>0</v>
      </c>
      <c r="J3323" s="58"/>
      <c r="K3323" s="141">
        <f>Tabela1[[#This Row],[Količina]]-Tabela1[[#This Row],[Cena skupaj]]</f>
        <v>160</v>
      </c>
      <c r="L3323" s="162">
        <f>IF(Tabela1[[#This Row],[Cena za enoto]]=1,Tabela1[[#This Row],[Količina]],0)</f>
        <v>0</v>
      </c>
      <c r="M3323" s="139">
        <f>Tabela1[[#This Row],[Cena za enoto]]</f>
        <v>0</v>
      </c>
      <c r="N3323" s="139">
        <f t="shared" si="207"/>
        <v>0</v>
      </c>
    </row>
    <row r="3324" spans="1:14" s="145" customFormat="1">
      <c r="A3324" s="139">
        <v>3334</v>
      </c>
      <c r="B3324" s="116"/>
      <c r="C3324" s="190">
        <f>IF(H3324&lt;&gt;"",COUNTA($H$12:H3324),"")</f>
        <v>1663</v>
      </c>
      <c r="D3324" s="44">
        <v>4.04</v>
      </c>
      <c r="E3324" s="205" t="s">
        <v>294</v>
      </c>
      <c r="F3324" s="83" t="s">
        <v>14</v>
      </c>
      <c r="G3324" s="115">
        <v>900</v>
      </c>
      <c r="H3324" s="169">
        <v>0</v>
      </c>
      <c r="I3324" s="159">
        <f>IF(ISNUMBER(G3324),ROUND(G3324*H3324,2),"")</f>
        <v>0</v>
      </c>
      <c r="J3324" s="58"/>
      <c r="K3324" s="141">
        <f>Tabela1[[#This Row],[Količina]]-Tabela1[[#This Row],[Cena skupaj]]</f>
        <v>900</v>
      </c>
      <c r="L3324" s="162">
        <f>IF(Tabela1[[#This Row],[Cena za enoto]]=1,Tabela1[[#This Row],[Količina]],0)</f>
        <v>0</v>
      </c>
      <c r="M3324" s="139">
        <f>Tabela1[[#This Row],[Cena za enoto]]</f>
        <v>0</v>
      </c>
      <c r="N3324" s="139">
        <f t="shared" si="207"/>
        <v>0</v>
      </c>
    </row>
    <row r="3325" spans="1:14" s="145" customFormat="1">
      <c r="A3325" s="139">
        <v>3335</v>
      </c>
      <c r="B3325" s="116"/>
      <c r="C3325" s="190">
        <f>IF(H3325&lt;&gt;"",COUNTA($H$12:H3325),"")</f>
        <v>1664</v>
      </c>
      <c r="D3325" s="44">
        <v>4.05</v>
      </c>
      <c r="E3325" s="205" t="s">
        <v>295</v>
      </c>
      <c r="F3325" s="83" t="s">
        <v>10</v>
      </c>
      <c r="G3325" s="115">
        <v>3</v>
      </c>
      <c r="H3325" s="169">
        <v>0</v>
      </c>
      <c r="I3325" s="159">
        <f>IF(ISNUMBER(G3325),ROUND(G3325*H3325,2),"")</f>
        <v>0</v>
      </c>
      <c r="J3325" s="58"/>
      <c r="K3325" s="141">
        <f>Tabela1[[#This Row],[Količina]]-Tabela1[[#This Row],[Cena skupaj]]</f>
        <v>3</v>
      </c>
      <c r="L3325" s="162">
        <f>IF(Tabela1[[#This Row],[Cena za enoto]]=1,Tabela1[[#This Row],[Količina]],0)</f>
        <v>0</v>
      </c>
      <c r="M3325" s="139">
        <f>Tabela1[[#This Row],[Cena za enoto]]</f>
        <v>0</v>
      </c>
      <c r="N3325" s="139">
        <f t="shared" si="207"/>
        <v>0</v>
      </c>
    </row>
    <row r="3326" spans="1:14" s="145" customFormat="1">
      <c r="A3326" s="139">
        <v>3336</v>
      </c>
      <c r="B3326" s="116"/>
      <c r="C3326" s="190">
        <f>IF(H3326&lt;&gt;"",COUNTA($H$12:H3326),"")</f>
        <v>1665</v>
      </c>
      <c r="D3326" s="44">
        <v>4.0599999999999996</v>
      </c>
      <c r="E3326" s="205" t="s">
        <v>296</v>
      </c>
      <c r="F3326" s="83" t="s">
        <v>10</v>
      </c>
      <c r="G3326" s="115">
        <v>9</v>
      </c>
      <c r="H3326" s="169">
        <v>0</v>
      </c>
      <c r="I3326" s="159">
        <f>IF(ISNUMBER(G3326),ROUND(G3326*H3326,2),"")</f>
        <v>0</v>
      </c>
      <c r="J3326" s="58"/>
      <c r="K3326" s="141">
        <f>Tabela1[[#This Row],[Količina]]-Tabela1[[#This Row],[Cena skupaj]]</f>
        <v>9</v>
      </c>
      <c r="L3326" s="162">
        <f>IF(Tabela1[[#This Row],[Cena za enoto]]=1,Tabela1[[#This Row],[Količina]],0)</f>
        <v>0</v>
      </c>
      <c r="M3326" s="139">
        <f>Tabela1[[#This Row],[Cena za enoto]]</f>
        <v>0</v>
      </c>
      <c r="N3326" s="139">
        <f t="shared" si="207"/>
        <v>0</v>
      </c>
    </row>
    <row r="3327" spans="1:14" s="145" customFormat="1">
      <c r="A3327" s="139">
        <v>3337</v>
      </c>
      <c r="B3327" s="116"/>
      <c r="C3327" s="190">
        <f>IF(H3327&lt;&gt;"",COUNTA($H$12:H3327),"")</f>
        <v>1666</v>
      </c>
      <c r="D3327" s="44">
        <v>4.07</v>
      </c>
      <c r="E3327" s="205" t="s">
        <v>3311</v>
      </c>
      <c r="F3327" s="83" t="s">
        <v>5</v>
      </c>
      <c r="G3327" s="115">
        <v>9</v>
      </c>
      <c r="H3327" s="169">
        <v>0</v>
      </c>
      <c r="I3327" s="159">
        <f>IF(ISNUMBER(G3327),ROUND(G3327*H3327,2),"")</f>
        <v>0</v>
      </c>
      <c r="J3327" s="58"/>
      <c r="K3327" s="141">
        <f>Tabela1[[#This Row],[Količina]]-Tabela1[[#This Row],[Cena skupaj]]</f>
        <v>9</v>
      </c>
      <c r="L3327" s="162">
        <f>IF(Tabela1[[#This Row],[Cena za enoto]]=1,Tabela1[[#This Row],[Količina]],0)</f>
        <v>0</v>
      </c>
      <c r="M3327" s="139">
        <f>Tabela1[[#This Row],[Cena za enoto]]</f>
        <v>0</v>
      </c>
      <c r="N3327" s="139">
        <f t="shared" si="207"/>
        <v>0</v>
      </c>
    </row>
    <row r="3328" spans="1:14" s="145" customFormat="1">
      <c r="A3328" s="139">
        <v>3338</v>
      </c>
      <c r="B3328" s="103">
        <v>4</v>
      </c>
      <c r="C3328" s="207" t="str">
        <f>IF(H3328&lt;&gt;"",COUNTA($H$12:H3328),"")</f>
        <v/>
      </c>
      <c r="D3328" s="84"/>
      <c r="E3328" s="208" t="s">
        <v>2480</v>
      </c>
      <c r="F3328" s="122"/>
      <c r="G3328" s="86"/>
      <c r="H3328" s="168"/>
      <c r="I3328" s="210">
        <f>SUM(I3329:I3337)</f>
        <v>0</v>
      </c>
      <c r="J3328" s="58"/>
      <c r="K3328" s="141">
        <f>Tabela1[[#This Row],[Količina]]-Tabela1[[#This Row],[Cena skupaj]]</f>
        <v>0</v>
      </c>
      <c r="L3328" s="162">
        <f>IF(Tabela1[[#This Row],[Cena za enoto]]=1,Tabela1[[#This Row],[Količina]],0)</f>
        <v>0</v>
      </c>
      <c r="M3328" s="139">
        <f>Tabela1[[#This Row],[Cena za enoto]]</f>
        <v>0</v>
      </c>
      <c r="N3328" s="139">
        <f t="shared" si="207"/>
        <v>0</v>
      </c>
    </row>
    <row r="3329" spans="1:14" s="143" customFormat="1">
      <c r="A3329" s="139">
        <v>3339</v>
      </c>
      <c r="B3329" s="109"/>
      <c r="C3329" s="132" t="str">
        <f>IF(H3329&lt;&gt;"",COUNTA($H$12:H3329),"")</f>
        <v/>
      </c>
      <c r="D3329" s="15">
        <v>5.01</v>
      </c>
      <c r="E3329" s="131" t="s">
        <v>2462</v>
      </c>
      <c r="F3329" s="83"/>
      <c r="G3329" s="16"/>
      <c r="H3329" s="159"/>
      <c r="I3329" s="177" t="str">
        <f t="shared" ref="I3329:I3337" si="211">IF(ISNUMBER(G3329),ROUND(G3329*H3329,2),"")</f>
        <v/>
      </c>
      <c r="J3329" s="42"/>
      <c r="K3329" s="141"/>
      <c r="L3329" s="162">
        <f>IF(Tabela1[[#This Row],[Cena za enoto]]=1,Tabela1[[#This Row],[Količina]],0)</f>
        <v>0</v>
      </c>
      <c r="M3329" s="139">
        <f>Tabela1[[#This Row],[Cena za enoto]]</f>
        <v>0</v>
      </c>
      <c r="N3329" s="139">
        <f t="shared" si="207"/>
        <v>0</v>
      </c>
    </row>
    <row r="3330" spans="1:14" s="143" customFormat="1">
      <c r="A3330" s="139">
        <v>3340</v>
      </c>
      <c r="B3330" s="109"/>
      <c r="C3330" s="132" t="str">
        <f>IF(H3330&lt;&gt;"",COUNTA($H$12:H3330),"")</f>
        <v/>
      </c>
      <c r="D3330" s="15"/>
      <c r="E3330" s="131" t="s">
        <v>2463</v>
      </c>
      <c r="F3330" s="83"/>
      <c r="G3330" s="16"/>
      <c r="H3330" s="159"/>
      <c r="I3330" s="177" t="str">
        <f t="shared" si="211"/>
        <v/>
      </c>
      <c r="J3330" s="42"/>
      <c r="K3330" s="141"/>
      <c r="L3330" s="162">
        <f>IF(Tabela1[[#This Row],[Cena za enoto]]=1,Tabela1[[#This Row],[Količina]],0)</f>
        <v>0</v>
      </c>
      <c r="M3330" s="139">
        <f>Tabela1[[#This Row],[Cena za enoto]]</f>
        <v>0</v>
      </c>
      <c r="N3330" s="139">
        <f t="shared" si="207"/>
        <v>0</v>
      </c>
    </row>
    <row r="3331" spans="1:14" s="143" customFormat="1">
      <c r="A3331" s="139">
        <v>3341</v>
      </c>
      <c r="B3331" s="109"/>
      <c r="C3331" s="132" t="str">
        <f>IF(H3331&lt;&gt;"",COUNTA($H$12:H3331),"")</f>
        <v/>
      </c>
      <c r="D3331" s="15"/>
      <c r="E3331" s="131" t="s">
        <v>2464</v>
      </c>
      <c r="F3331" s="83"/>
      <c r="G3331" s="16"/>
      <c r="H3331" s="159"/>
      <c r="I3331" s="177" t="str">
        <f t="shared" si="211"/>
        <v/>
      </c>
      <c r="J3331" s="42"/>
      <c r="K3331" s="141"/>
      <c r="L3331" s="162">
        <f>IF(Tabela1[[#This Row],[Cena za enoto]]=1,Tabela1[[#This Row],[Količina]],0)</f>
        <v>0</v>
      </c>
      <c r="M3331" s="139">
        <f>Tabela1[[#This Row],[Cena za enoto]]</f>
        <v>0</v>
      </c>
      <c r="N3331" s="139">
        <f t="shared" si="207"/>
        <v>0</v>
      </c>
    </row>
    <row r="3332" spans="1:14" s="143" customFormat="1">
      <c r="A3332" s="139">
        <v>3342</v>
      </c>
      <c r="B3332" s="109"/>
      <c r="C3332" s="132">
        <f>IF(H3332&lt;&gt;"",COUNTA($H$12:H3332),"")</f>
        <v>1667</v>
      </c>
      <c r="D3332" s="15"/>
      <c r="E3332" s="131" t="s">
        <v>2465</v>
      </c>
      <c r="F3332" s="83" t="s">
        <v>10</v>
      </c>
      <c r="G3332" s="16">
        <v>3</v>
      </c>
      <c r="H3332" s="169">
        <v>0</v>
      </c>
      <c r="I3332" s="177">
        <f t="shared" si="211"/>
        <v>0</v>
      </c>
      <c r="J3332" s="42"/>
      <c r="K3332" s="141">
        <f>Tabela1[[#This Row],[Količina]]-Tabela1[[#This Row],[Cena skupaj]]</f>
        <v>3</v>
      </c>
      <c r="L3332" s="162">
        <f>IF(Tabela1[[#This Row],[Cena za enoto]]=1,Tabela1[[#This Row],[Količina]],0)</f>
        <v>0</v>
      </c>
      <c r="M3332" s="139">
        <f>Tabela1[[#This Row],[Cena za enoto]]</f>
        <v>0</v>
      </c>
      <c r="N3332" s="139">
        <f t="shared" si="207"/>
        <v>0</v>
      </c>
    </row>
    <row r="3333" spans="1:14" s="143" customFormat="1">
      <c r="A3333" s="139">
        <v>3343</v>
      </c>
      <c r="B3333" s="109"/>
      <c r="C3333" s="132" t="str">
        <f>IF(H3333&lt;&gt;"",COUNTA($H$12:H3333),"")</f>
        <v/>
      </c>
      <c r="D3333" s="15">
        <v>5.0199999999999996</v>
      </c>
      <c r="E3333" s="131" t="s">
        <v>2466</v>
      </c>
      <c r="F3333" s="83"/>
      <c r="G3333" s="16"/>
      <c r="H3333" s="159"/>
      <c r="I3333" s="177" t="str">
        <f t="shared" si="211"/>
        <v/>
      </c>
      <c r="J3333" s="42"/>
      <c r="K3333" s="141"/>
      <c r="L3333" s="162">
        <f>IF(Tabela1[[#This Row],[Cena za enoto]]=1,Tabela1[[#This Row],[Količina]],0)</f>
        <v>0</v>
      </c>
      <c r="M3333" s="139">
        <f>Tabela1[[#This Row],[Cena za enoto]]</f>
        <v>0</v>
      </c>
      <c r="N3333" s="139">
        <f t="shared" si="207"/>
        <v>0</v>
      </c>
    </row>
    <row r="3334" spans="1:14" s="143" customFormat="1">
      <c r="A3334" s="139">
        <v>3344</v>
      </c>
      <c r="B3334" s="109"/>
      <c r="C3334" s="132">
        <f>IF(H3334&lt;&gt;"",COUNTA($H$12:H3334),"")</f>
        <v>1668</v>
      </c>
      <c r="D3334" s="15"/>
      <c r="E3334" s="131" t="s">
        <v>2467</v>
      </c>
      <c r="F3334" s="83" t="s">
        <v>10</v>
      </c>
      <c r="G3334" s="16">
        <v>6</v>
      </c>
      <c r="H3334" s="169">
        <v>0</v>
      </c>
      <c r="I3334" s="177">
        <f t="shared" si="211"/>
        <v>0</v>
      </c>
      <c r="J3334" s="42"/>
      <c r="K3334" s="141">
        <f>Tabela1[[#This Row],[Količina]]-Tabela1[[#This Row],[Cena skupaj]]</f>
        <v>6</v>
      </c>
      <c r="L3334" s="162">
        <f>IF(Tabela1[[#This Row],[Cena za enoto]]=1,Tabela1[[#This Row],[Količina]],0)</f>
        <v>0</v>
      </c>
      <c r="M3334" s="139">
        <f>Tabela1[[#This Row],[Cena za enoto]]</f>
        <v>0</v>
      </c>
      <c r="N3334" s="139">
        <f t="shared" si="207"/>
        <v>0</v>
      </c>
    </row>
    <row r="3335" spans="1:14">
      <c r="A3335" s="139">
        <v>3345</v>
      </c>
      <c r="B3335" s="109"/>
      <c r="C3335" s="132">
        <f>IF(H3335&lt;&gt;"",COUNTA($H$12:H3335),"")</f>
        <v>1669</v>
      </c>
      <c r="D3335" s="15">
        <v>5.03</v>
      </c>
      <c r="E3335" s="131" t="s">
        <v>2468</v>
      </c>
      <c r="F3335" s="83" t="s">
        <v>10</v>
      </c>
      <c r="G3335" s="16">
        <v>3</v>
      </c>
      <c r="H3335" s="169">
        <v>0</v>
      </c>
      <c r="I3335" s="177">
        <f t="shared" si="211"/>
        <v>0</v>
      </c>
      <c r="K3335" s="141">
        <f>Tabela1[[#This Row],[Količina]]-Tabela1[[#This Row],[Cena skupaj]]</f>
        <v>3</v>
      </c>
      <c r="L3335" s="162">
        <f>IF(Tabela1[[#This Row],[Cena za enoto]]=1,Tabela1[[#This Row],[Količina]],0)</f>
        <v>0</v>
      </c>
      <c r="M3335" s="139">
        <f>Tabela1[[#This Row],[Cena za enoto]]</f>
        <v>0</v>
      </c>
      <c r="N3335" s="139">
        <f t="shared" si="207"/>
        <v>0</v>
      </c>
    </row>
    <row r="3336" spans="1:14">
      <c r="A3336" s="139">
        <v>3346</v>
      </c>
      <c r="B3336" s="109"/>
      <c r="C3336" s="132" t="str">
        <f>IF(H3336&lt;&gt;"",COUNTA($H$12:H3336),"")</f>
        <v/>
      </c>
      <c r="D3336" s="15">
        <v>5.04</v>
      </c>
      <c r="E3336" s="131" t="s">
        <v>2469</v>
      </c>
      <c r="F3336" s="83"/>
      <c r="G3336" s="16"/>
      <c r="H3336" s="159"/>
      <c r="I3336" s="177" t="str">
        <f t="shared" si="211"/>
        <v/>
      </c>
      <c r="L3336" s="162">
        <f>IF(Tabela1[[#This Row],[Cena za enoto]]=1,Tabela1[[#This Row],[Količina]],0)</f>
        <v>0</v>
      </c>
      <c r="M3336" s="139">
        <f>Tabela1[[#This Row],[Cena za enoto]]</f>
        <v>0</v>
      </c>
      <c r="N3336" s="139">
        <f t="shared" si="207"/>
        <v>0</v>
      </c>
    </row>
    <row r="3337" spans="1:14">
      <c r="A3337" s="139">
        <v>3347</v>
      </c>
      <c r="B3337" s="109"/>
      <c r="C3337" s="132">
        <f>IF(H3337&lt;&gt;"",COUNTA($H$12:H3337),"")</f>
        <v>1670</v>
      </c>
      <c r="D3337" s="15"/>
      <c r="E3337" s="131" t="s">
        <v>3105</v>
      </c>
      <c r="F3337" s="83" t="s">
        <v>5</v>
      </c>
      <c r="G3337" s="16">
        <v>1</v>
      </c>
      <c r="H3337" s="169">
        <v>0</v>
      </c>
      <c r="I3337" s="177">
        <f t="shared" si="211"/>
        <v>0</v>
      </c>
      <c r="K3337" s="141">
        <f>Tabela1[[#This Row],[Količina]]-Tabela1[[#This Row],[Cena skupaj]]</f>
        <v>1</v>
      </c>
      <c r="L3337" s="162">
        <f>IF(Tabela1[[#This Row],[Cena za enoto]]=1,Tabela1[[#This Row],[Količina]],0)</f>
        <v>0</v>
      </c>
      <c r="M3337" s="139">
        <f>Tabela1[[#This Row],[Cena za enoto]]</f>
        <v>0</v>
      </c>
      <c r="N3337" s="139">
        <f t="shared" si="207"/>
        <v>0</v>
      </c>
    </row>
    <row r="3338" spans="1:14" s="145" customFormat="1">
      <c r="A3338" s="139">
        <v>3348</v>
      </c>
      <c r="B3338" s="103">
        <v>4</v>
      </c>
      <c r="C3338" s="207" t="str">
        <f>IF(H3338&lt;&gt;"",COUNTA($H$12:H3338),"")</f>
        <v/>
      </c>
      <c r="D3338" s="84"/>
      <c r="E3338" s="208" t="s">
        <v>2481</v>
      </c>
      <c r="F3338" s="122"/>
      <c r="G3338" s="86"/>
      <c r="H3338" s="168"/>
      <c r="I3338" s="210">
        <f>SUM(I3339:I3341)</f>
        <v>0</v>
      </c>
      <c r="J3338" s="58"/>
      <c r="K3338" s="141">
        <f>Tabela1[[#This Row],[Količina]]-Tabela1[[#This Row],[Cena skupaj]]</f>
        <v>0</v>
      </c>
      <c r="L3338" s="162">
        <f>IF(Tabela1[[#This Row],[Cena za enoto]]=1,Tabela1[[#This Row],[Količina]],0)</f>
        <v>0</v>
      </c>
      <c r="M3338" s="139">
        <f>Tabela1[[#This Row],[Cena za enoto]]</f>
        <v>0</v>
      </c>
      <c r="N3338" s="139">
        <f t="shared" si="207"/>
        <v>0</v>
      </c>
    </row>
    <row r="3339" spans="1:14">
      <c r="A3339" s="139">
        <v>3349</v>
      </c>
      <c r="B3339" s="109"/>
      <c r="C3339" s="132">
        <f>IF(H3339&lt;&gt;"",COUNTA($H$12:H3339),"")</f>
        <v>1671</v>
      </c>
      <c r="D3339" s="15">
        <v>7.02</v>
      </c>
      <c r="E3339" s="131" t="s">
        <v>297</v>
      </c>
      <c r="F3339" s="83" t="s">
        <v>10</v>
      </c>
      <c r="G3339" s="16">
        <v>4</v>
      </c>
      <c r="H3339" s="169">
        <v>0</v>
      </c>
      <c r="I3339" s="177">
        <f>IF(ISNUMBER(G3339),ROUND(G3339*H3339,2),"")</f>
        <v>0</v>
      </c>
      <c r="K3339" s="141">
        <f>Tabela1[[#This Row],[Količina]]-Tabela1[[#This Row],[Cena skupaj]]</f>
        <v>4</v>
      </c>
      <c r="L3339" s="162">
        <f>IF(Tabela1[[#This Row],[Cena za enoto]]=1,Tabela1[[#This Row],[Količina]],0)</f>
        <v>0</v>
      </c>
      <c r="M3339" s="139">
        <f>Tabela1[[#This Row],[Cena za enoto]]</f>
        <v>0</v>
      </c>
      <c r="N3339" s="139">
        <f t="shared" si="207"/>
        <v>0</v>
      </c>
    </row>
    <row r="3340" spans="1:14" s="143" customFormat="1">
      <c r="A3340" s="139">
        <v>3350</v>
      </c>
      <c r="B3340" s="109"/>
      <c r="C3340" s="132" t="str">
        <f>IF(H3340&lt;&gt;"",COUNTA($H$12:H3340),"")</f>
        <v/>
      </c>
      <c r="D3340" s="15">
        <v>7.04</v>
      </c>
      <c r="E3340" s="131" t="s">
        <v>2470</v>
      </c>
      <c r="F3340" s="83"/>
      <c r="G3340" s="16"/>
      <c r="H3340" s="159"/>
      <c r="I3340" s="177" t="str">
        <f>IF(ISNUMBER(G3340),ROUND(G3340*H3340,2),"")</f>
        <v/>
      </c>
      <c r="J3340" s="42"/>
      <c r="K3340" s="141"/>
      <c r="L3340" s="162">
        <f>IF(Tabela1[[#This Row],[Cena za enoto]]=1,Tabela1[[#This Row],[Količina]],0)</f>
        <v>0</v>
      </c>
      <c r="M3340" s="139">
        <f>Tabela1[[#This Row],[Cena za enoto]]</f>
        <v>0</v>
      </c>
      <c r="N3340" s="139">
        <f t="shared" si="207"/>
        <v>0</v>
      </c>
    </row>
    <row r="3341" spans="1:14" s="143" customFormat="1">
      <c r="A3341" s="139">
        <v>3351</v>
      </c>
      <c r="B3341" s="109"/>
      <c r="C3341" s="132">
        <f>IF(H3341&lt;&gt;"",COUNTA($H$12:H3341),"")</f>
        <v>1672</v>
      </c>
      <c r="D3341" s="15"/>
      <c r="E3341" s="131" t="s">
        <v>2471</v>
      </c>
      <c r="F3341" s="83" t="s">
        <v>10</v>
      </c>
      <c r="G3341" s="16">
        <v>3</v>
      </c>
      <c r="H3341" s="169">
        <v>0</v>
      </c>
      <c r="I3341" s="177">
        <f>IF(ISNUMBER(G3341),ROUND(G3341*H3341,2),"")</f>
        <v>0</v>
      </c>
      <c r="J3341" s="42"/>
      <c r="K3341" s="141">
        <f>Tabela1[[#This Row],[Količina]]-Tabela1[[#This Row],[Cena skupaj]]</f>
        <v>3</v>
      </c>
      <c r="L3341" s="162">
        <f>IF(Tabela1[[#This Row],[Cena za enoto]]=1,Tabela1[[#This Row],[Količina]],0)</f>
        <v>0</v>
      </c>
      <c r="M3341" s="139">
        <f>Tabela1[[#This Row],[Cena za enoto]]</f>
        <v>0</v>
      </c>
      <c r="N3341" s="139">
        <f t="shared" si="207"/>
        <v>0</v>
      </c>
    </row>
    <row r="3342" spans="1:14" s="145" customFormat="1">
      <c r="A3342" s="139">
        <v>3352</v>
      </c>
      <c r="B3342" s="103">
        <v>4</v>
      </c>
      <c r="C3342" s="207" t="str">
        <f>IF(H3342&lt;&gt;"",COUNTA($H$12:H3342),"")</f>
        <v/>
      </c>
      <c r="D3342" s="84"/>
      <c r="E3342" s="208" t="s">
        <v>3307</v>
      </c>
      <c r="F3342" s="122"/>
      <c r="G3342" s="86"/>
      <c r="H3342" s="168"/>
      <c r="I3342" s="210">
        <f>SUM(I3343:I3359)</f>
        <v>0</v>
      </c>
      <c r="J3342" s="58"/>
      <c r="K3342" s="141">
        <f>Tabela1[[#This Row],[Količina]]-Tabela1[[#This Row],[Cena skupaj]]</f>
        <v>0</v>
      </c>
      <c r="L3342" s="162">
        <f>IF(Tabela1[[#This Row],[Cena za enoto]]=1,Tabela1[[#This Row],[Količina]],0)</f>
        <v>0</v>
      </c>
      <c r="M3342" s="139">
        <f>Tabela1[[#This Row],[Cena za enoto]]</f>
        <v>0</v>
      </c>
      <c r="N3342" s="139">
        <f t="shared" ref="N3342:N3405" si="212">L3342*M3342</f>
        <v>0</v>
      </c>
    </row>
    <row r="3343" spans="1:14" s="145" customFormat="1" ht="33.75">
      <c r="A3343" s="139">
        <v>3353</v>
      </c>
      <c r="B3343" s="100"/>
      <c r="C3343" s="132" t="str">
        <f>IF(H3343&lt;&gt;"",COUNTA($H$12:H3343),"")</f>
        <v/>
      </c>
      <c r="D3343" s="44"/>
      <c r="E3343" s="205" t="s">
        <v>2478</v>
      </c>
      <c r="F3343" s="227"/>
      <c r="G3343" s="231"/>
      <c r="H3343" s="159"/>
      <c r="I3343" s="177" t="str">
        <f t="shared" ref="I3343:I3359" si="213">IF(ISNUMBER(G3343),ROUND(G3343*H3343,2),"")</f>
        <v/>
      </c>
      <c r="J3343" s="58"/>
      <c r="K3343" s="141"/>
      <c r="L3343" s="162">
        <f>IF(Tabela1[[#This Row],[Cena za enoto]]=1,Tabela1[[#This Row],[Količina]],0)</f>
        <v>0</v>
      </c>
      <c r="M3343" s="139">
        <f>Tabela1[[#This Row],[Cena za enoto]]</f>
        <v>0</v>
      </c>
      <c r="N3343" s="139">
        <f t="shared" si="212"/>
        <v>0</v>
      </c>
    </row>
    <row r="3344" spans="1:14" s="143" customFormat="1">
      <c r="A3344" s="139">
        <v>3354</v>
      </c>
      <c r="B3344" s="109"/>
      <c r="C3344" s="132" t="str">
        <f>IF(H3344&lt;&gt;"",COUNTA($H$12:H3344),"")</f>
        <v/>
      </c>
      <c r="D3344" s="15">
        <v>9.01</v>
      </c>
      <c r="E3344" s="131" t="s">
        <v>285</v>
      </c>
      <c r="F3344" s="83"/>
      <c r="G3344" s="16"/>
      <c r="H3344" s="159"/>
      <c r="I3344" s="177" t="str">
        <f t="shared" si="213"/>
        <v/>
      </c>
      <c r="J3344" s="42"/>
      <c r="K3344" s="141"/>
      <c r="L3344" s="162">
        <f>IF(Tabela1[[#This Row],[Cena za enoto]]=1,Tabela1[[#This Row],[Količina]],0)</f>
        <v>0</v>
      </c>
      <c r="M3344" s="139">
        <f>Tabela1[[#This Row],[Cena za enoto]]</f>
        <v>0</v>
      </c>
      <c r="N3344" s="139">
        <f t="shared" si="212"/>
        <v>0</v>
      </c>
    </row>
    <row r="3345" spans="1:14" s="143" customFormat="1">
      <c r="A3345" s="139">
        <v>3355</v>
      </c>
      <c r="B3345" s="109"/>
      <c r="C3345" s="132">
        <f>IF(H3345&lt;&gt;"",COUNTA($H$12:H3345),"")</f>
        <v>1673</v>
      </c>
      <c r="D3345" s="15"/>
      <c r="E3345" s="131" t="s">
        <v>286</v>
      </c>
      <c r="F3345" s="83" t="s">
        <v>14</v>
      </c>
      <c r="G3345" s="16">
        <v>100</v>
      </c>
      <c r="H3345" s="169">
        <v>0</v>
      </c>
      <c r="I3345" s="177">
        <f t="shared" si="213"/>
        <v>0</v>
      </c>
      <c r="J3345" s="42"/>
      <c r="K3345" s="141">
        <f>Tabela1[[#This Row],[Količina]]-Tabela1[[#This Row],[Cena skupaj]]</f>
        <v>100</v>
      </c>
      <c r="L3345" s="162">
        <f>IF(Tabela1[[#This Row],[Cena za enoto]]=1,Tabela1[[#This Row],[Količina]],0)</f>
        <v>0</v>
      </c>
      <c r="M3345" s="139">
        <f>Tabela1[[#This Row],[Cena za enoto]]</f>
        <v>0</v>
      </c>
      <c r="N3345" s="139">
        <f t="shared" si="212"/>
        <v>0</v>
      </c>
    </row>
    <row r="3346" spans="1:14" s="143" customFormat="1">
      <c r="A3346" s="139">
        <v>3356</v>
      </c>
      <c r="B3346" s="109"/>
      <c r="C3346" s="132">
        <f>IF(H3346&lt;&gt;"",COUNTA($H$12:H3346),"")</f>
        <v>1674</v>
      </c>
      <c r="D3346" s="15"/>
      <c r="E3346" s="131" t="s">
        <v>287</v>
      </c>
      <c r="F3346" s="83" t="s">
        <v>14</v>
      </c>
      <c r="G3346" s="16">
        <v>10</v>
      </c>
      <c r="H3346" s="169">
        <v>0</v>
      </c>
      <c r="I3346" s="177">
        <f t="shared" si="213"/>
        <v>0</v>
      </c>
      <c r="J3346" s="42"/>
      <c r="K3346" s="141">
        <f>Tabela1[[#This Row],[Količina]]-Tabela1[[#This Row],[Cena skupaj]]</f>
        <v>10</v>
      </c>
      <c r="L3346" s="162">
        <f>IF(Tabela1[[#This Row],[Cena za enoto]]=1,Tabela1[[#This Row],[Količina]],0)</f>
        <v>0</v>
      </c>
      <c r="M3346" s="139">
        <f>Tabela1[[#This Row],[Cena za enoto]]</f>
        <v>0</v>
      </c>
      <c r="N3346" s="139">
        <f t="shared" si="212"/>
        <v>0</v>
      </c>
    </row>
    <row r="3347" spans="1:14" s="143" customFormat="1">
      <c r="A3347" s="139">
        <v>3357</v>
      </c>
      <c r="B3347" s="109"/>
      <c r="C3347" s="132">
        <f>IF(H3347&lt;&gt;"",COUNTA($H$12:H3347),"")</f>
        <v>1675</v>
      </c>
      <c r="D3347" s="15"/>
      <c r="E3347" s="131" t="s">
        <v>288</v>
      </c>
      <c r="F3347" s="83" t="s">
        <v>14</v>
      </c>
      <c r="G3347" s="16">
        <v>14</v>
      </c>
      <c r="H3347" s="169">
        <v>0</v>
      </c>
      <c r="I3347" s="177">
        <f t="shared" si="213"/>
        <v>0</v>
      </c>
      <c r="J3347" s="42"/>
      <c r="K3347" s="141">
        <f>Tabela1[[#This Row],[Količina]]-Tabela1[[#This Row],[Cena skupaj]]</f>
        <v>14</v>
      </c>
      <c r="L3347" s="162">
        <f>IF(Tabela1[[#This Row],[Cena za enoto]]=1,Tabela1[[#This Row],[Količina]],0)</f>
        <v>0</v>
      </c>
      <c r="M3347" s="139">
        <f>Tabela1[[#This Row],[Cena za enoto]]</f>
        <v>0</v>
      </c>
      <c r="N3347" s="139">
        <f t="shared" si="212"/>
        <v>0</v>
      </c>
    </row>
    <row r="3348" spans="1:14">
      <c r="A3348" s="139">
        <v>3358</v>
      </c>
      <c r="B3348" s="109"/>
      <c r="C3348" s="132">
        <f>IF(H3348&lt;&gt;"",COUNTA($H$12:H3348),"")</f>
        <v>1676</v>
      </c>
      <c r="D3348" s="15">
        <v>9.02</v>
      </c>
      <c r="E3348" s="131" t="s">
        <v>2472</v>
      </c>
      <c r="F3348" s="83" t="s">
        <v>14</v>
      </c>
      <c r="G3348" s="16">
        <v>530</v>
      </c>
      <c r="H3348" s="169">
        <v>0</v>
      </c>
      <c r="I3348" s="177">
        <f t="shared" si="213"/>
        <v>0</v>
      </c>
      <c r="K3348" s="141">
        <f>Tabela1[[#This Row],[Količina]]-Tabela1[[#This Row],[Cena skupaj]]</f>
        <v>530</v>
      </c>
      <c r="L3348" s="162">
        <f>IF(Tabela1[[#This Row],[Cena za enoto]]=1,Tabela1[[#This Row],[Količina]],0)</f>
        <v>0</v>
      </c>
      <c r="M3348" s="139">
        <f>Tabela1[[#This Row],[Cena za enoto]]</f>
        <v>0</v>
      </c>
      <c r="N3348" s="139">
        <f t="shared" si="212"/>
        <v>0</v>
      </c>
    </row>
    <row r="3349" spans="1:14" ht="45">
      <c r="A3349" s="139">
        <v>3359</v>
      </c>
      <c r="B3349" s="109"/>
      <c r="C3349" s="132">
        <f>IF(H3349&lt;&gt;"",COUNTA($H$12:H3349),"")</f>
        <v>1677</v>
      </c>
      <c r="D3349" s="15">
        <v>9.0299999999999994</v>
      </c>
      <c r="E3349" s="131" t="s">
        <v>2311</v>
      </c>
      <c r="F3349" s="83" t="s">
        <v>14</v>
      </c>
      <c r="G3349" s="16">
        <v>515</v>
      </c>
      <c r="H3349" s="169">
        <v>0</v>
      </c>
      <c r="I3349" s="177">
        <f t="shared" si="213"/>
        <v>0</v>
      </c>
      <c r="K3349" s="141">
        <f>Tabela1[[#This Row],[Količina]]-Tabela1[[#This Row],[Cena skupaj]]</f>
        <v>515</v>
      </c>
      <c r="L3349" s="162">
        <f>IF(Tabela1[[#This Row],[Cena za enoto]]=1,Tabela1[[#This Row],[Količina]],0)</f>
        <v>0</v>
      </c>
      <c r="M3349" s="139">
        <f>Tabela1[[#This Row],[Cena za enoto]]</f>
        <v>0</v>
      </c>
      <c r="N3349" s="139">
        <f t="shared" si="212"/>
        <v>0</v>
      </c>
    </row>
    <row r="3350" spans="1:14" s="143" customFormat="1">
      <c r="A3350" s="139">
        <v>3360</v>
      </c>
      <c r="B3350" s="109"/>
      <c r="C3350" s="132" t="str">
        <f>IF(H3350&lt;&gt;"",COUNTA($H$12:H3350),"")</f>
        <v/>
      </c>
      <c r="D3350" s="15">
        <v>9.0399999999999991</v>
      </c>
      <c r="E3350" s="131" t="s">
        <v>289</v>
      </c>
      <c r="F3350" s="83"/>
      <c r="G3350" s="16"/>
      <c r="H3350" s="159"/>
      <c r="I3350" s="177" t="str">
        <f t="shared" si="213"/>
        <v/>
      </c>
      <c r="J3350" s="42"/>
      <c r="K3350" s="141"/>
      <c r="L3350" s="162">
        <f>IF(Tabela1[[#This Row],[Cena za enoto]]=1,Tabela1[[#This Row],[Količina]],0)</f>
        <v>0</v>
      </c>
      <c r="M3350" s="139">
        <f>Tabela1[[#This Row],[Cena za enoto]]</f>
        <v>0</v>
      </c>
      <c r="N3350" s="139">
        <f t="shared" si="212"/>
        <v>0</v>
      </c>
    </row>
    <row r="3351" spans="1:14" s="143" customFormat="1">
      <c r="A3351" s="139">
        <v>3361</v>
      </c>
      <c r="B3351" s="109"/>
      <c r="C3351" s="132">
        <f>IF(H3351&lt;&gt;"",COUNTA($H$12:H3351),"")</f>
        <v>1678</v>
      </c>
      <c r="D3351" s="15"/>
      <c r="E3351" s="131" t="s">
        <v>290</v>
      </c>
      <c r="F3351" s="83" t="s">
        <v>10</v>
      </c>
      <c r="G3351" s="16">
        <v>11</v>
      </c>
      <c r="H3351" s="169">
        <v>0</v>
      </c>
      <c r="I3351" s="177">
        <f t="shared" si="213"/>
        <v>0</v>
      </c>
      <c r="J3351" s="42"/>
      <c r="K3351" s="141">
        <f>Tabela1[[#This Row],[Količina]]-Tabela1[[#This Row],[Cena skupaj]]</f>
        <v>11</v>
      </c>
      <c r="L3351" s="162">
        <f>IF(Tabela1[[#This Row],[Cena za enoto]]=1,Tabela1[[#This Row],[Količina]],0)</f>
        <v>0</v>
      </c>
      <c r="M3351" s="139">
        <f>Tabela1[[#This Row],[Cena za enoto]]</f>
        <v>0</v>
      </c>
      <c r="N3351" s="139">
        <f t="shared" si="212"/>
        <v>0</v>
      </c>
    </row>
    <row r="3352" spans="1:14" s="143" customFormat="1">
      <c r="A3352" s="139">
        <v>3362</v>
      </c>
      <c r="B3352" s="109"/>
      <c r="C3352" s="132">
        <f>IF(H3352&lt;&gt;"",COUNTA($H$12:H3352),"")</f>
        <v>1679</v>
      </c>
      <c r="D3352" s="15"/>
      <c r="E3352" s="131" t="s">
        <v>2473</v>
      </c>
      <c r="F3352" s="83" t="s">
        <v>10</v>
      </c>
      <c r="G3352" s="16">
        <v>3</v>
      </c>
      <c r="H3352" s="169">
        <v>0</v>
      </c>
      <c r="I3352" s="177">
        <f t="shared" si="213"/>
        <v>0</v>
      </c>
      <c r="J3352" s="42"/>
      <c r="K3352" s="141">
        <f>Tabela1[[#This Row],[Količina]]-Tabela1[[#This Row],[Cena skupaj]]</f>
        <v>3</v>
      </c>
      <c r="L3352" s="162">
        <f>IF(Tabela1[[#This Row],[Cena za enoto]]=1,Tabela1[[#This Row],[Količina]],0)</f>
        <v>0</v>
      </c>
      <c r="M3352" s="139">
        <f>Tabela1[[#This Row],[Cena za enoto]]</f>
        <v>0</v>
      </c>
      <c r="N3352" s="139">
        <f t="shared" si="212"/>
        <v>0</v>
      </c>
    </row>
    <row r="3353" spans="1:14" s="143" customFormat="1" ht="22.5">
      <c r="A3353" s="139">
        <v>3363</v>
      </c>
      <c r="B3353" s="109"/>
      <c r="C3353" s="132" t="str">
        <f>IF(H3353&lt;&gt;"",COUNTA($H$12:H3353),"")</f>
        <v/>
      </c>
      <c r="D3353" s="15">
        <v>9.0500000000000007</v>
      </c>
      <c r="E3353" s="131" t="s">
        <v>237</v>
      </c>
      <c r="F3353" s="83"/>
      <c r="G3353" s="16"/>
      <c r="H3353" s="159"/>
      <c r="I3353" s="177" t="str">
        <f t="shared" si="213"/>
        <v/>
      </c>
      <c r="J3353" s="42"/>
      <c r="K3353" s="141"/>
      <c r="L3353" s="162">
        <f>IF(Tabela1[[#This Row],[Cena za enoto]]=1,Tabela1[[#This Row],[Količina]],0)</f>
        <v>0</v>
      </c>
      <c r="M3353" s="139">
        <f>Tabela1[[#This Row],[Cena za enoto]]</f>
        <v>0</v>
      </c>
      <c r="N3353" s="139">
        <f t="shared" si="212"/>
        <v>0</v>
      </c>
    </row>
    <row r="3354" spans="1:14" s="143" customFormat="1">
      <c r="A3354" s="139">
        <v>3364</v>
      </c>
      <c r="B3354" s="109"/>
      <c r="C3354" s="132">
        <f>IF(H3354&lt;&gt;"",COUNTA($H$12:H3354),"")</f>
        <v>1680</v>
      </c>
      <c r="D3354" s="15"/>
      <c r="E3354" s="131"/>
      <c r="F3354" s="83" t="s">
        <v>10</v>
      </c>
      <c r="G3354" s="16">
        <v>6</v>
      </c>
      <c r="H3354" s="169">
        <v>0</v>
      </c>
      <c r="I3354" s="177">
        <f t="shared" si="213"/>
        <v>0</v>
      </c>
      <c r="J3354" s="42"/>
      <c r="K3354" s="141">
        <f>Tabela1[[#This Row],[Količina]]-Tabela1[[#This Row],[Cena skupaj]]</f>
        <v>6</v>
      </c>
      <c r="L3354" s="162">
        <f>IF(Tabela1[[#This Row],[Cena za enoto]]=1,Tabela1[[#This Row],[Količina]],0)</f>
        <v>0</v>
      </c>
      <c r="M3354" s="139">
        <f>Tabela1[[#This Row],[Cena za enoto]]</f>
        <v>0</v>
      </c>
      <c r="N3354" s="139">
        <f t="shared" si="212"/>
        <v>0</v>
      </c>
    </row>
    <row r="3355" spans="1:14" ht="22.5">
      <c r="A3355" s="139">
        <v>3365</v>
      </c>
      <c r="B3355" s="109"/>
      <c r="C3355" s="132">
        <f>IF(H3355&lt;&gt;"",COUNTA($H$12:H3355),"")</f>
        <v>1681</v>
      </c>
      <c r="D3355" s="15">
        <v>9.06</v>
      </c>
      <c r="E3355" s="131" t="s">
        <v>2474</v>
      </c>
      <c r="F3355" s="83" t="s">
        <v>14</v>
      </c>
      <c r="G3355" s="16">
        <v>170</v>
      </c>
      <c r="H3355" s="169">
        <v>0</v>
      </c>
      <c r="I3355" s="177">
        <f t="shared" si="213"/>
        <v>0</v>
      </c>
      <c r="K3355" s="141">
        <f>Tabela1[[#This Row],[Količina]]-Tabela1[[#This Row],[Cena skupaj]]</f>
        <v>170</v>
      </c>
      <c r="L3355" s="162">
        <f>IF(Tabela1[[#This Row],[Cena za enoto]]=1,Tabela1[[#This Row],[Količina]],0)</f>
        <v>0</v>
      </c>
      <c r="M3355" s="139">
        <f>Tabela1[[#This Row],[Cena za enoto]]</f>
        <v>0</v>
      </c>
      <c r="N3355" s="139">
        <f t="shared" si="212"/>
        <v>0</v>
      </c>
    </row>
    <row r="3356" spans="1:14">
      <c r="A3356" s="139">
        <v>3366</v>
      </c>
      <c r="B3356" s="109"/>
      <c r="C3356" s="132">
        <f>IF(H3356&lt;&gt;"",COUNTA($H$12:H3356),"")</f>
        <v>1682</v>
      </c>
      <c r="D3356" s="15">
        <v>9.07</v>
      </c>
      <c r="E3356" s="131" t="s">
        <v>291</v>
      </c>
      <c r="F3356" s="83" t="s">
        <v>5</v>
      </c>
      <c r="G3356" s="16">
        <v>1</v>
      </c>
      <c r="H3356" s="169">
        <v>0</v>
      </c>
      <c r="I3356" s="177">
        <f t="shared" si="213"/>
        <v>0</v>
      </c>
      <c r="K3356" s="141">
        <f>Tabela1[[#This Row],[Količina]]-Tabela1[[#This Row],[Cena skupaj]]</f>
        <v>1</v>
      </c>
      <c r="L3356" s="162">
        <f>IF(Tabela1[[#This Row],[Cena za enoto]]=1,Tabela1[[#This Row],[Količina]],0)</f>
        <v>0</v>
      </c>
      <c r="M3356" s="139">
        <f>Tabela1[[#This Row],[Cena za enoto]]</f>
        <v>0</v>
      </c>
      <c r="N3356" s="139">
        <f t="shared" si="212"/>
        <v>0</v>
      </c>
    </row>
    <row r="3357" spans="1:14" s="143" customFormat="1">
      <c r="A3357" s="139">
        <v>3367</v>
      </c>
      <c r="B3357" s="109"/>
      <c r="C3357" s="132" t="str">
        <f>IF(H3357&lt;&gt;"",COUNTA($H$12:H3357),"")</f>
        <v/>
      </c>
      <c r="D3357" s="15">
        <v>9.08</v>
      </c>
      <c r="E3357" s="131" t="s">
        <v>2475</v>
      </c>
      <c r="F3357" s="83"/>
      <c r="G3357" s="16"/>
      <c r="H3357" s="159"/>
      <c r="I3357" s="177" t="str">
        <f t="shared" si="213"/>
        <v/>
      </c>
      <c r="J3357" s="42"/>
      <c r="K3357" s="141"/>
      <c r="L3357" s="162">
        <f>IF(Tabela1[[#This Row],[Cena za enoto]]=1,Tabela1[[#This Row],[Količina]],0)</f>
        <v>0</v>
      </c>
      <c r="M3357" s="139">
        <f>Tabela1[[#This Row],[Cena za enoto]]</f>
        <v>0</v>
      </c>
      <c r="N3357" s="139">
        <f t="shared" si="212"/>
        <v>0</v>
      </c>
    </row>
    <row r="3358" spans="1:14" s="143" customFormat="1">
      <c r="A3358" s="139">
        <v>3368</v>
      </c>
      <c r="B3358" s="109"/>
      <c r="C3358" s="132" t="str">
        <f>IF(H3358&lt;&gt;"",COUNTA($H$12:H3358),"")</f>
        <v/>
      </c>
      <c r="D3358" s="15"/>
      <c r="E3358" s="131" t="s">
        <v>2476</v>
      </c>
      <c r="F3358" s="83"/>
      <c r="G3358" s="16"/>
      <c r="H3358" s="159"/>
      <c r="I3358" s="177" t="str">
        <f t="shared" si="213"/>
        <v/>
      </c>
      <c r="J3358" s="42"/>
      <c r="K3358" s="141"/>
      <c r="L3358" s="162">
        <f>IF(Tabela1[[#This Row],[Cena za enoto]]=1,Tabela1[[#This Row],[Količina]],0)</f>
        <v>0</v>
      </c>
      <c r="M3358" s="139">
        <f>Tabela1[[#This Row],[Cena za enoto]]</f>
        <v>0</v>
      </c>
      <c r="N3358" s="139">
        <f t="shared" si="212"/>
        <v>0</v>
      </c>
    </row>
    <row r="3359" spans="1:14" s="143" customFormat="1">
      <c r="A3359" s="139">
        <v>3369</v>
      </c>
      <c r="B3359" s="109"/>
      <c r="C3359" s="132">
        <f>IF(H3359&lt;&gt;"",COUNTA($H$12:H3359),"")</f>
        <v>1683</v>
      </c>
      <c r="D3359" s="15"/>
      <c r="E3359" s="131" t="s">
        <v>2477</v>
      </c>
      <c r="F3359" s="83" t="s">
        <v>14</v>
      </c>
      <c r="G3359" s="16">
        <v>1500</v>
      </c>
      <c r="H3359" s="169">
        <v>0</v>
      </c>
      <c r="I3359" s="177">
        <f t="shared" si="213"/>
        <v>0</v>
      </c>
      <c r="J3359" s="42"/>
      <c r="K3359" s="141">
        <f>Tabela1[[#This Row],[Količina]]-Tabela1[[#This Row],[Cena skupaj]]</f>
        <v>1500</v>
      </c>
      <c r="L3359" s="162">
        <f>IF(Tabela1[[#This Row],[Cena za enoto]]=1,Tabela1[[#This Row],[Količina]],0)</f>
        <v>0</v>
      </c>
      <c r="M3359" s="139">
        <f>Tabela1[[#This Row],[Cena za enoto]]</f>
        <v>0</v>
      </c>
      <c r="N3359" s="139">
        <f t="shared" si="212"/>
        <v>0</v>
      </c>
    </row>
    <row r="3360" spans="1:14">
      <c r="A3360" s="139">
        <v>3370</v>
      </c>
      <c r="B3360" s="93">
        <v>3</v>
      </c>
      <c r="C3360" s="192" t="str">
        <f>IF(H3360&lt;&gt;"",COUNTA($H$12:H3360),"")</f>
        <v/>
      </c>
      <c r="D3360" s="14"/>
      <c r="E3360" s="193" t="s">
        <v>2482</v>
      </c>
      <c r="F3360" s="114"/>
      <c r="G3360" s="37"/>
      <c r="H3360" s="160"/>
      <c r="I3360" s="158">
        <f>I3361+I3372+I3407+I3415+I3429+I3437+I3444+I3458+I3471+I3481+I3490+I3498+I3504+I3514</f>
        <v>0</v>
      </c>
      <c r="K3360" s="141">
        <f>Tabela1[[#This Row],[Količina]]-Tabela1[[#This Row],[Cena skupaj]]</f>
        <v>0</v>
      </c>
      <c r="L3360" s="162">
        <f>IF(Tabela1[[#This Row],[Cena za enoto]]=1,Tabela1[[#This Row],[Količina]],0)</f>
        <v>0</v>
      </c>
      <c r="M3360" s="139">
        <f>Tabela1[[#This Row],[Cena za enoto]]</f>
        <v>0</v>
      </c>
      <c r="N3360" s="139">
        <f t="shared" si="212"/>
        <v>0</v>
      </c>
    </row>
    <row r="3361" spans="1:14" s="145" customFormat="1">
      <c r="A3361" s="139">
        <v>3371</v>
      </c>
      <c r="B3361" s="103">
        <v>4</v>
      </c>
      <c r="C3361" s="207" t="str">
        <f>IF(H3361&lt;&gt;"",COUNTA($H$12:H3361),"")</f>
        <v/>
      </c>
      <c r="D3361" s="84"/>
      <c r="E3361" s="208" t="s">
        <v>2483</v>
      </c>
      <c r="F3361" s="122"/>
      <c r="G3361" s="86"/>
      <c r="H3361" s="168"/>
      <c r="I3361" s="210">
        <f>SUM(I3363:I3371)</f>
        <v>0</v>
      </c>
      <c r="J3361" s="58"/>
      <c r="K3361" s="141">
        <f>Tabela1[[#This Row],[Količina]]-Tabela1[[#This Row],[Cena skupaj]]</f>
        <v>0</v>
      </c>
      <c r="L3361" s="162">
        <f>IF(Tabela1[[#This Row],[Cena za enoto]]=1,Tabela1[[#This Row],[Količina]],0)</f>
        <v>0</v>
      </c>
      <c r="M3361" s="139">
        <f>Tabela1[[#This Row],[Cena za enoto]]</f>
        <v>0</v>
      </c>
      <c r="N3361" s="139">
        <f t="shared" si="212"/>
        <v>0</v>
      </c>
    </row>
    <row r="3362" spans="1:14" s="145" customFormat="1">
      <c r="A3362" s="139">
        <v>3372</v>
      </c>
      <c r="B3362" s="100"/>
      <c r="C3362" s="132" t="str">
        <f>IF(H3362&lt;&gt;"",COUNTA($H$12:H3362),"")</f>
        <v/>
      </c>
      <c r="D3362" s="44"/>
      <c r="E3362" s="205" t="s">
        <v>2499</v>
      </c>
      <c r="F3362" s="227"/>
      <c r="G3362" s="231"/>
      <c r="H3362" s="159"/>
      <c r="I3362" s="177" t="str">
        <f t="shared" ref="I3362:I3371" si="214">IF(ISNUMBER(G3362),ROUND(G3362*H3362,2),"")</f>
        <v/>
      </c>
      <c r="J3362" s="58"/>
      <c r="K3362" s="141"/>
      <c r="L3362" s="162">
        <f>IF(Tabela1[[#This Row],[Cena za enoto]]=1,Tabela1[[#This Row],[Količina]],0)</f>
        <v>0</v>
      </c>
      <c r="M3362" s="139">
        <f>Tabela1[[#This Row],[Cena za enoto]]</f>
        <v>0</v>
      </c>
      <c r="N3362" s="139">
        <f t="shared" si="212"/>
        <v>0</v>
      </c>
    </row>
    <row r="3363" spans="1:14" s="143" customFormat="1">
      <c r="A3363" s="139">
        <v>3373</v>
      </c>
      <c r="B3363" s="109"/>
      <c r="C3363" s="132" t="str">
        <f>IF(H3363&lt;&gt;"",COUNTA($H$12:H3363),"")</f>
        <v/>
      </c>
      <c r="D3363" s="15" t="s">
        <v>2484</v>
      </c>
      <c r="E3363" s="131" t="s">
        <v>2485</v>
      </c>
      <c r="F3363" s="83"/>
      <c r="G3363" s="16"/>
      <c r="H3363" s="159"/>
      <c r="I3363" s="177" t="str">
        <f t="shared" si="214"/>
        <v/>
      </c>
      <c r="J3363" s="42"/>
      <c r="K3363" s="141"/>
      <c r="L3363" s="162">
        <f>IF(Tabela1[[#This Row],[Cena za enoto]]=1,Tabela1[[#This Row],[Količina]],0)</f>
        <v>0</v>
      </c>
      <c r="M3363" s="139">
        <f>Tabela1[[#This Row],[Cena za enoto]]</f>
        <v>0</v>
      </c>
      <c r="N3363" s="139">
        <f t="shared" si="212"/>
        <v>0</v>
      </c>
    </row>
    <row r="3364" spans="1:14" s="143" customFormat="1">
      <c r="A3364" s="139">
        <v>3374</v>
      </c>
      <c r="B3364" s="109"/>
      <c r="C3364" s="132">
        <f>IF(H3364&lt;&gt;"",COUNTA($H$12:H3364),"")</f>
        <v>1684</v>
      </c>
      <c r="D3364" s="15"/>
      <c r="E3364" s="131" t="s">
        <v>2486</v>
      </c>
      <c r="F3364" s="83" t="s">
        <v>10</v>
      </c>
      <c r="G3364" s="16">
        <v>1</v>
      </c>
      <c r="H3364" s="169">
        <v>0</v>
      </c>
      <c r="I3364" s="177">
        <f t="shared" si="214"/>
        <v>0</v>
      </c>
      <c r="J3364" s="42"/>
      <c r="K3364" s="141">
        <f>Tabela1[[#This Row],[Količina]]-Tabela1[[#This Row],[Cena skupaj]]</f>
        <v>1</v>
      </c>
      <c r="L3364" s="162">
        <f>IF(Tabela1[[#This Row],[Cena za enoto]]=1,Tabela1[[#This Row],[Količina]],0)</f>
        <v>0</v>
      </c>
      <c r="M3364" s="139">
        <f>Tabela1[[#This Row],[Cena za enoto]]</f>
        <v>0</v>
      </c>
      <c r="N3364" s="139">
        <f t="shared" si="212"/>
        <v>0</v>
      </c>
    </row>
    <row r="3365" spans="1:14" s="143" customFormat="1">
      <c r="A3365" s="139">
        <v>3375</v>
      </c>
      <c r="B3365" s="109"/>
      <c r="C3365" s="132" t="str">
        <f>IF(H3365&lt;&gt;"",COUNTA($H$12:H3365),"")</f>
        <v/>
      </c>
      <c r="D3365" s="15" t="s">
        <v>2487</v>
      </c>
      <c r="E3365" s="131" t="s">
        <v>2488</v>
      </c>
      <c r="F3365" s="83"/>
      <c r="G3365" s="16"/>
      <c r="H3365" s="159"/>
      <c r="I3365" s="177" t="str">
        <f t="shared" si="214"/>
        <v/>
      </c>
      <c r="J3365" s="42"/>
      <c r="K3365" s="141"/>
      <c r="L3365" s="162">
        <f>IF(Tabela1[[#This Row],[Cena za enoto]]=1,Tabela1[[#This Row],[Količina]],0)</f>
        <v>0</v>
      </c>
      <c r="M3365" s="139">
        <f>Tabela1[[#This Row],[Cena za enoto]]</f>
        <v>0</v>
      </c>
      <c r="N3365" s="139">
        <f t="shared" si="212"/>
        <v>0</v>
      </c>
    </row>
    <row r="3366" spans="1:14" s="143" customFormat="1">
      <c r="A3366" s="139">
        <v>3376</v>
      </c>
      <c r="B3366" s="109"/>
      <c r="C3366" s="132">
        <f>IF(H3366&lt;&gt;"",COUNTA($H$12:H3366),"")</f>
        <v>1685</v>
      </c>
      <c r="D3366" s="15"/>
      <c r="E3366" s="131" t="s">
        <v>2489</v>
      </c>
      <c r="F3366" s="83" t="s">
        <v>5</v>
      </c>
      <c r="G3366" s="16">
        <v>2</v>
      </c>
      <c r="H3366" s="169">
        <v>0</v>
      </c>
      <c r="I3366" s="177">
        <f t="shared" si="214"/>
        <v>0</v>
      </c>
      <c r="J3366" s="42"/>
      <c r="K3366" s="141">
        <f>Tabela1[[#This Row],[Količina]]-Tabela1[[#This Row],[Cena skupaj]]</f>
        <v>2</v>
      </c>
      <c r="L3366" s="162">
        <f>IF(Tabela1[[#This Row],[Cena za enoto]]=1,Tabela1[[#This Row],[Količina]],0)</f>
        <v>0</v>
      </c>
      <c r="M3366" s="139">
        <f>Tabela1[[#This Row],[Cena za enoto]]</f>
        <v>0</v>
      </c>
      <c r="N3366" s="139">
        <f t="shared" si="212"/>
        <v>0</v>
      </c>
    </row>
    <row r="3367" spans="1:14" s="143" customFormat="1">
      <c r="A3367" s="139">
        <v>3377</v>
      </c>
      <c r="B3367" s="109"/>
      <c r="C3367" s="132" t="str">
        <f>IF(H3367&lt;&gt;"",COUNTA($H$12:H3367),"")</f>
        <v/>
      </c>
      <c r="D3367" s="15" t="s">
        <v>2490</v>
      </c>
      <c r="E3367" s="131" t="s">
        <v>2491</v>
      </c>
      <c r="F3367" s="83"/>
      <c r="G3367" s="16"/>
      <c r="H3367" s="159"/>
      <c r="I3367" s="177" t="str">
        <f t="shared" si="214"/>
        <v/>
      </c>
      <c r="J3367" s="42"/>
      <c r="K3367" s="141"/>
      <c r="L3367" s="162">
        <f>IF(Tabela1[[#This Row],[Cena za enoto]]=1,Tabela1[[#This Row],[Količina]],0)</f>
        <v>0</v>
      </c>
      <c r="M3367" s="139">
        <f>Tabela1[[#This Row],[Cena za enoto]]</f>
        <v>0</v>
      </c>
      <c r="N3367" s="139">
        <f t="shared" si="212"/>
        <v>0</v>
      </c>
    </row>
    <row r="3368" spans="1:14" s="143" customFormat="1">
      <c r="A3368" s="139">
        <v>3378</v>
      </c>
      <c r="B3368" s="109"/>
      <c r="C3368" s="132">
        <f>IF(H3368&lt;&gt;"",COUNTA($H$12:H3368),"")</f>
        <v>1686</v>
      </c>
      <c r="D3368" s="15"/>
      <c r="E3368" s="131" t="s">
        <v>2492</v>
      </c>
      <c r="F3368" s="83" t="s">
        <v>14</v>
      </c>
      <c r="G3368" s="16">
        <v>1330</v>
      </c>
      <c r="H3368" s="169">
        <v>0</v>
      </c>
      <c r="I3368" s="177">
        <f t="shared" si="214"/>
        <v>0</v>
      </c>
      <c r="J3368" s="42"/>
      <c r="K3368" s="141">
        <f>Tabela1[[#This Row],[Količina]]-Tabela1[[#This Row],[Cena skupaj]]</f>
        <v>1330</v>
      </c>
      <c r="L3368" s="162">
        <f>IF(Tabela1[[#This Row],[Cena za enoto]]=1,Tabela1[[#This Row],[Količina]],0)</f>
        <v>0</v>
      </c>
      <c r="M3368" s="139">
        <f>Tabela1[[#This Row],[Cena za enoto]]</f>
        <v>0</v>
      </c>
      <c r="N3368" s="139">
        <f t="shared" si="212"/>
        <v>0</v>
      </c>
    </row>
    <row r="3369" spans="1:14" s="143" customFormat="1">
      <c r="A3369" s="139">
        <v>3379</v>
      </c>
      <c r="B3369" s="109"/>
      <c r="C3369" s="132">
        <f>IF(H3369&lt;&gt;"",COUNTA($H$12:H3369),"")</f>
        <v>1687</v>
      </c>
      <c r="D3369" s="15" t="s">
        <v>2493</v>
      </c>
      <c r="E3369" s="131" t="s">
        <v>2494</v>
      </c>
      <c r="F3369" s="83" t="s">
        <v>14</v>
      </c>
      <c r="G3369" s="16">
        <v>580</v>
      </c>
      <c r="H3369" s="169">
        <v>0</v>
      </c>
      <c r="I3369" s="177">
        <f t="shared" si="214"/>
        <v>0</v>
      </c>
      <c r="J3369" s="42"/>
      <c r="K3369" s="141">
        <f>Tabela1[[#This Row],[Količina]]-Tabela1[[#This Row],[Cena skupaj]]</f>
        <v>580</v>
      </c>
      <c r="L3369" s="162">
        <f>IF(Tabela1[[#This Row],[Cena za enoto]]=1,Tabela1[[#This Row],[Količina]],0)</f>
        <v>0</v>
      </c>
      <c r="M3369" s="139">
        <f>Tabela1[[#This Row],[Cena za enoto]]</f>
        <v>0</v>
      </c>
      <c r="N3369" s="139">
        <f t="shared" si="212"/>
        <v>0</v>
      </c>
    </row>
    <row r="3370" spans="1:14" s="143" customFormat="1">
      <c r="A3370" s="139">
        <v>3380</v>
      </c>
      <c r="B3370" s="109"/>
      <c r="C3370" s="132">
        <f>IF(H3370&lt;&gt;"",COUNTA($H$12:H3370),"")</f>
        <v>1688</v>
      </c>
      <c r="D3370" s="15" t="s">
        <v>2495</v>
      </c>
      <c r="E3370" s="131" t="s">
        <v>2496</v>
      </c>
      <c r="F3370" s="83" t="s">
        <v>14</v>
      </c>
      <c r="G3370" s="16">
        <v>20</v>
      </c>
      <c r="H3370" s="169">
        <v>0</v>
      </c>
      <c r="I3370" s="177">
        <f t="shared" si="214"/>
        <v>0</v>
      </c>
      <c r="J3370" s="42"/>
      <c r="K3370" s="141">
        <f>Tabela1[[#This Row],[Količina]]-Tabela1[[#This Row],[Cena skupaj]]</f>
        <v>20</v>
      </c>
      <c r="L3370" s="162">
        <f>IF(Tabela1[[#This Row],[Cena za enoto]]=1,Tabela1[[#This Row],[Količina]],0)</f>
        <v>0</v>
      </c>
      <c r="M3370" s="139">
        <f>Tabela1[[#This Row],[Cena za enoto]]</f>
        <v>0</v>
      </c>
      <c r="N3370" s="139">
        <f t="shared" si="212"/>
        <v>0</v>
      </c>
    </row>
    <row r="3371" spans="1:14" s="143" customFormat="1">
      <c r="A3371" s="139">
        <v>3381</v>
      </c>
      <c r="B3371" s="109"/>
      <c r="C3371" s="132">
        <f>IF(H3371&lt;&gt;"",COUNTA($H$12:H3371),"")</f>
        <v>1689</v>
      </c>
      <c r="D3371" s="15" t="s">
        <v>2497</v>
      </c>
      <c r="E3371" s="131" t="s">
        <v>2498</v>
      </c>
      <c r="F3371" s="83" t="s">
        <v>14</v>
      </c>
      <c r="G3371" s="16">
        <v>275</v>
      </c>
      <c r="H3371" s="169">
        <v>0</v>
      </c>
      <c r="I3371" s="177">
        <f t="shared" si="214"/>
        <v>0</v>
      </c>
      <c r="J3371" s="42"/>
      <c r="K3371" s="141">
        <f>Tabela1[[#This Row],[Količina]]-Tabela1[[#This Row],[Cena skupaj]]</f>
        <v>275</v>
      </c>
      <c r="L3371" s="162">
        <f>IF(Tabela1[[#This Row],[Cena za enoto]]=1,Tabela1[[#This Row],[Količina]],0)</f>
        <v>0</v>
      </c>
      <c r="M3371" s="139">
        <f>Tabela1[[#This Row],[Cena za enoto]]</f>
        <v>0</v>
      </c>
      <c r="N3371" s="139">
        <f t="shared" si="212"/>
        <v>0</v>
      </c>
    </row>
    <row r="3372" spans="1:14" s="145" customFormat="1" ht="22.5">
      <c r="A3372" s="139">
        <v>3382</v>
      </c>
      <c r="B3372" s="103">
        <v>4</v>
      </c>
      <c r="C3372" s="207" t="str">
        <f>IF(H3372&lt;&gt;"",COUNTA($H$12:H3372),"")</f>
        <v/>
      </c>
      <c r="D3372" s="84"/>
      <c r="E3372" s="208" t="s">
        <v>2500</v>
      </c>
      <c r="F3372" s="122"/>
      <c r="G3372" s="86"/>
      <c r="H3372" s="168"/>
      <c r="I3372" s="210">
        <f>SUM(I3373:I3406)</f>
        <v>0</v>
      </c>
      <c r="J3372" s="58"/>
      <c r="K3372" s="141">
        <f>Tabela1[[#This Row],[Količina]]-Tabela1[[#This Row],[Cena skupaj]]</f>
        <v>0</v>
      </c>
      <c r="L3372" s="162">
        <f>IF(Tabela1[[#This Row],[Cena za enoto]]=1,Tabela1[[#This Row],[Količina]],0)</f>
        <v>0</v>
      </c>
      <c r="M3372" s="139">
        <f>Tabela1[[#This Row],[Cena za enoto]]</f>
        <v>0</v>
      </c>
      <c r="N3372" s="139">
        <f t="shared" si="212"/>
        <v>0</v>
      </c>
    </row>
    <row r="3373" spans="1:14" s="152" customFormat="1" ht="33.75">
      <c r="A3373" s="145">
        <v>3384</v>
      </c>
      <c r="B3373" s="116"/>
      <c r="C3373" s="190" t="str">
        <f>IF(H3373&lt;&gt;"",COUNTA($H$12:H3373),"")</f>
        <v/>
      </c>
      <c r="D3373" s="44"/>
      <c r="E3373" s="205" t="s">
        <v>3529</v>
      </c>
      <c r="F3373" s="117"/>
      <c r="G3373" s="115"/>
      <c r="H3373" s="159"/>
      <c r="I3373" s="159" t="str">
        <f t="shared" ref="I3373:I3406" si="215">IF(ISNUMBER(G3373),ROUND(G3373*H3373,2),"")</f>
        <v/>
      </c>
      <c r="J3373" s="65"/>
      <c r="K3373" s="155"/>
      <c r="L3373" s="162">
        <f>IF(Tabela1[[#This Row],[Cena za enoto]]=1,Tabela1[[#This Row],[Količina]],0)</f>
        <v>0</v>
      </c>
      <c r="M3373" s="139">
        <f>Tabela1[[#This Row],[Cena za enoto]]</f>
        <v>0</v>
      </c>
      <c r="N3373" s="139">
        <f t="shared" si="212"/>
        <v>0</v>
      </c>
    </row>
    <row r="3374" spans="1:14" s="152" customFormat="1" ht="33.75">
      <c r="A3374" s="145">
        <v>3385</v>
      </c>
      <c r="B3374" s="116"/>
      <c r="C3374" s="190" t="str">
        <f>IF(H3374&lt;&gt;"",COUNTA($H$12:H3374),"")</f>
        <v/>
      </c>
      <c r="D3374" s="44"/>
      <c r="E3374" s="205" t="s">
        <v>3528</v>
      </c>
      <c r="F3374" s="117"/>
      <c r="G3374" s="115"/>
      <c r="H3374" s="159"/>
      <c r="I3374" s="159" t="str">
        <f t="shared" si="215"/>
        <v/>
      </c>
      <c r="J3374" s="65"/>
      <c r="K3374" s="155"/>
      <c r="L3374" s="162">
        <f>IF(Tabela1[[#This Row],[Cena za enoto]]=1,Tabela1[[#This Row],[Količina]],0)</f>
        <v>0</v>
      </c>
      <c r="M3374" s="139">
        <f>Tabela1[[#This Row],[Cena za enoto]]</f>
        <v>0</v>
      </c>
      <c r="N3374" s="139">
        <f t="shared" si="212"/>
        <v>0</v>
      </c>
    </row>
    <row r="3375" spans="1:14" s="145" customFormat="1">
      <c r="A3375" s="145">
        <v>3387</v>
      </c>
      <c r="B3375" s="116"/>
      <c r="C3375" s="190" t="str">
        <f>IF(H3375&lt;&gt;"",COUNTA($H$12:H3375),"")</f>
        <v/>
      </c>
      <c r="D3375" s="44"/>
      <c r="E3375" s="205" t="s">
        <v>3530</v>
      </c>
      <c r="F3375" s="117"/>
      <c r="G3375" s="115"/>
      <c r="H3375" s="159"/>
      <c r="I3375" s="159" t="str">
        <f t="shared" si="215"/>
        <v/>
      </c>
      <c r="J3375" s="58"/>
      <c r="K3375" s="155"/>
      <c r="L3375" s="162">
        <f>IF(Tabela1[[#This Row],[Cena za enoto]]=1,Tabela1[[#This Row],[Količina]],0)</f>
        <v>0</v>
      </c>
      <c r="M3375" s="139">
        <f>Tabela1[[#This Row],[Cena za enoto]]</f>
        <v>0</v>
      </c>
      <c r="N3375" s="139">
        <f t="shared" si="212"/>
        <v>0</v>
      </c>
    </row>
    <row r="3376" spans="1:14" s="143" customFormat="1">
      <c r="A3376" s="139">
        <v>3388</v>
      </c>
      <c r="B3376" s="109"/>
      <c r="C3376" s="132" t="str">
        <f>IF(H3376&lt;&gt;"",COUNTA($H$12:H3376),"")</f>
        <v/>
      </c>
      <c r="D3376" s="15" t="s">
        <v>2501</v>
      </c>
      <c r="E3376" s="131" t="s">
        <v>2502</v>
      </c>
      <c r="F3376" s="83"/>
      <c r="G3376" s="16"/>
      <c r="H3376" s="159"/>
      <c r="I3376" s="177" t="str">
        <f t="shared" si="215"/>
        <v/>
      </c>
      <c r="J3376" s="42"/>
      <c r="K3376" s="141"/>
      <c r="L3376" s="162">
        <f>IF(Tabela1[[#This Row],[Cena za enoto]]=1,Tabela1[[#This Row],[Količina]],0)</f>
        <v>0</v>
      </c>
      <c r="M3376" s="139">
        <f>Tabela1[[#This Row],[Cena za enoto]]</f>
        <v>0</v>
      </c>
      <c r="N3376" s="139">
        <f t="shared" si="212"/>
        <v>0</v>
      </c>
    </row>
    <row r="3377" spans="1:14" s="143" customFormat="1">
      <c r="A3377" s="139">
        <v>3389</v>
      </c>
      <c r="B3377" s="109"/>
      <c r="C3377" s="132" t="str">
        <f>IF(H3377&lt;&gt;"",COUNTA($H$12:H3377),"")</f>
        <v/>
      </c>
      <c r="D3377" s="15"/>
      <c r="E3377" s="131" t="s">
        <v>2503</v>
      </c>
      <c r="F3377" s="83"/>
      <c r="G3377" s="16"/>
      <c r="H3377" s="159"/>
      <c r="I3377" s="177" t="str">
        <f t="shared" si="215"/>
        <v/>
      </c>
      <c r="J3377" s="42"/>
      <c r="K3377" s="141"/>
      <c r="L3377" s="162">
        <f>IF(Tabela1[[#This Row],[Cena za enoto]]=1,Tabela1[[#This Row],[Količina]],0)</f>
        <v>0</v>
      </c>
      <c r="M3377" s="139">
        <f>Tabela1[[#This Row],[Cena za enoto]]</f>
        <v>0</v>
      </c>
      <c r="N3377" s="139">
        <f t="shared" si="212"/>
        <v>0</v>
      </c>
    </row>
    <row r="3378" spans="1:14" s="143" customFormat="1">
      <c r="A3378" s="139">
        <v>3390</v>
      </c>
      <c r="B3378" s="109"/>
      <c r="C3378" s="132" t="str">
        <f>IF(H3378&lt;&gt;"",COUNTA($H$12:H3378),"")</f>
        <v/>
      </c>
      <c r="D3378" s="15"/>
      <c r="E3378" s="131" t="s">
        <v>2504</v>
      </c>
      <c r="F3378" s="83"/>
      <c r="G3378" s="16"/>
      <c r="H3378" s="159"/>
      <c r="I3378" s="177" t="str">
        <f t="shared" si="215"/>
        <v/>
      </c>
      <c r="J3378" s="42"/>
      <c r="K3378" s="141"/>
      <c r="L3378" s="162">
        <f>IF(Tabela1[[#This Row],[Cena za enoto]]=1,Tabela1[[#This Row],[Količina]],0)</f>
        <v>0</v>
      </c>
      <c r="M3378" s="139">
        <f>Tabela1[[#This Row],[Cena za enoto]]</f>
        <v>0</v>
      </c>
      <c r="N3378" s="139">
        <f t="shared" si="212"/>
        <v>0</v>
      </c>
    </row>
    <row r="3379" spans="1:14" s="143" customFormat="1">
      <c r="A3379" s="139">
        <v>3391</v>
      </c>
      <c r="B3379" s="109"/>
      <c r="C3379" s="132" t="str">
        <f>IF(H3379&lt;&gt;"",COUNTA($H$12:H3379),"")</f>
        <v/>
      </c>
      <c r="D3379" s="15"/>
      <c r="E3379" s="131" t="s">
        <v>2505</v>
      </c>
      <c r="F3379" s="83"/>
      <c r="G3379" s="16"/>
      <c r="H3379" s="159"/>
      <c r="I3379" s="177" t="str">
        <f t="shared" si="215"/>
        <v/>
      </c>
      <c r="J3379" s="42"/>
      <c r="K3379" s="141"/>
      <c r="L3379" s="162">
        <f>IF(Tabela1[[#This Row],[Cena za enoto]]=1,Tabela1[[#This Row],[Količina]],0)</f>
        <v>0</v>
      </c>
      <c r="M3379" s="139">
        <f>Tabela1[[#This Row],[Cena za enoto]]</f>
        <v>0</v>
      </c>
      <c r="N3379" s="139">
        <f t="shared" si="212"/>
        <v>0</v>
      </c>
    </row>
    <row r="3380" spans="1:14" s="143" customFormat="1">
      <c r="A3380" s="139">
        <v>3392</v>
      </c>
      <c r="B3380" s="109"/>
      <c r="C3380" s="132" t="str">
        <f>IF(H3380&lt;&gt;"",COUNTA($H$12:H3380),"")</f>
        <v/>
      </c>
      <c r="D3380" s="15"/>
      <c r="E3380" s="131" t="s">
        <v>2506</v>
      </c>
      <c r="F3380" s="83"/>
      <c r="G3380" s="16"/>
      <c r="H3380" s="159"/>
      <c r="I3380" s="177" t="str">
        <f t="shared" si="215"/>
        <v/>
      </c>
      <c r="J3380" s="42"/>
      <c r="K3380" s="141"/>
      <c r="L3380" s="162">
        <f>IF(Tabela1[[#This Row],[Cena za enoto]]=1,Tabela1[[#This Row],[Količina]],0)</f>
        <v>0</v>
      </c>
      <c r="M3380" s="139">
        <f>Tabela1[[#This Row],[Cena za enoto]]</f>
        <v>0</v>
      </c>
      <c r="N3380" s="139">
        <f t="shared" si="212"/>
        <v>0</v>
      </c>
    </row>
    <row r="3381" spans="1:14" s="143" customFormat="1">
      <c r="A3381" s="139">
        <v>3393</v>
      </c>
      <c r="B3381" s="109"/>
      <c r="C3381" s="132" t="str">
        <f>IF(H3381&lt;&gt;"",COUNTA($H$12:H3381),"")</f>
        <v/>
      </c>
      <c r="D3381" s="15"/>
      <c r="E3381" s="131" t="s">
        <v>2507</v>
      </c>
      <c r="F3381" s="83"/>
      <c r="G3381" s="16"/>
      <c r="H3381" s="159"/>
      <c r="I3381" s="177" t="str">
        <f t="shared" si="215"/>
        <v/>
      </c>
      <c r="J3381" s="42"/>
      <c r="K3381" s="141"/>
      <c r="L3381" s="162">
        <f>IF(Tabela1[[#This Row],[Cena za enoto]]=1,Tabela1[[#This Row],[Količina]],0)</f>
        <v>0</v>
      </c>
      <c r="M3381" s="139">
        <f>Tabela1[[#This Row],[Cena za enoto]]</f>
        <v>0</v>
      </c>
      <c r="N3381" s="139">
        <f t="shared" si="212"/>
        <v>0</v>
      </c>
    </row>
    <row r="3382" spans="1:14" s="143" customFormat="1">
      <c r="A3382" s="139">
        <v>3394</v>
      </c>
      <c r="B3382" s="109"/>
      <c r="C3382" s="132" t="str">
        <f>IF(H3382&lt;&gt;"",COUNTA($H$12:H3382),"")</f>
        <v/>
      </c>
      <c r="D3382" s="15"/>
      <c r="E3382" s="131" t="s">
        <v>2508</v>
      </c>
      <c r="F3382" s="83"/>
      <c r="G3382" s="16"/>
      <c r="H3382" s="159"/>
      <c r="I3382" s="177" t="str">
        <f t="shared" si="215"/>
        <v/>
      </c>
      <c r="J3382" s="42"/>
      <c r="K3382" s="141"/>
      <c r="L3382" s="162">
        <f>IF(Tabela1[[#This Row],[Cena za enoto]]=1,Tabela1[[#This Row],[Količina]],0)</f>
        <v>0</v>
      </c>
      <c r="M3382" s="139">
        <f>Tabela1[[#This Row],[Cena za enoto]]</f>
        <v>0</v>
      </c>
      <c r="N3382" s="139">
        <f t="shared" si="212"/>
        <v>0</v>
      </c>
    </row>
    <row r="3383" spans="1:14" s="143" customFormat="1">
      <c r="A3383" s="139">
        <v>3395</v>
      </c>
      <c r="B3383" s="109"/>
      <c r="C3383" s="132">
        <f>IF(H3383&lt;&gt;"",COUNTA($H$12:H3383),"")</f>
        <v>1690</v>
      </c>
      <c r="D3383" s="15"/>
      <c r="E3383" s="131" t="s">
        <v>2509</v>
      </c>
      <c r="F3383" s="83" t="s">
        <v>5</v>
      </c>
      <c r="G3383" s="16">
        <v>1</v>
      </c>
      <c r="H3383" s="169">
        <v>0</v>
      </c>
      <c r="I3383" s="177">
        <f t="shared" si="215"/>
        <v>0</v>
      </c>
      <c r="J3383" s="42"/>
      <c r="K3383" s="141">
        <f>Tabela1[[#This Row],[Količina]]-Tabela1[[#This Row],[Cena skupaj]]</f>
        <v>1</v>
      </c>
      <c r="L3383" s="162">
        <f>IF(Tabela1[[#This Row],[Cena za enoto]]=1,Tabela1[[#This Row],[Količina]],0)</f>
        <v>0</v>
      </c>
      <c r="M3383" s="139">
        <f>Tabela1[[#This Row],[Cena za enoto]]</f>
        <v>0</v>
      </c>
      <c r="N3383" s="139">
        <f t="shared" si="212"/>
        <v>0</v>
      </c>
    </row>
    <row r="3384" spans="1:14">
      <c r="A3384" s="139">
        <v>3396</v>
      </c>
      <c r="B3384" s="109"/>
      <c r="C3384" s="132">
        <f>IF(H3384&lt;&gt;"",COUNTA($H$12:H3384),"")</f>
        <v>1691</v>
      </c>
      <c r="D3384" s="15" t="s">
        <v>2510</v>
      </c>
      <c r="E3384" s="131" t="s">
        <v>2511</v>
      </c>
      <c r="F3384" s="83" t="s">
        <v>5</v>
      </c>
      <c r="G3384" s="16">
        <v>1</v>
      </c>
      <c r="H3384" s="169">
        <v>0</v>
      </c>
      <c r="I3384" s="177">
        <f t="shared" si="215"/>
        <v>0</v>
      </c>
      <c r="K3384" s="141">
        <f>Tabela1[[#This Row],[Količina]]-Tabela1[[#This Row],[Cena skupaj]]</f>
        <v>1</v>
      </c>
      <c r="L3384" s="162">
        <f>IF(Tabela1[[#This Row],[Cena za enoto]]=1,Tabela1[[#This Row],[Količina]],0)</f>
        <v>0</v>
      </c>
      <c r="M3384" s="139">
        <f>Tabela1[[#This Row],[Cena za enoto]]</f>
        <v>0</v>
      </c>
      <c r="N3384" s="139">
        <f t="shared" si="212"/>
        <v>0</v>
      </c>
    </row>
    <row r="3385" spans="1:14">
      <c r="A3385" s="139">
        <v>3397</v>
      </c>
      <c r="B3385" s="109"/>
      <c r="C3385" s="132">
        <f>IF(H3385&lt;&gt;"",COUNTA($H$12:H3385),"")</f>
        <v>1692</v>
      </c>
      <c r="D3385" s="15" t="s">
        <v>2512</v>
      </c>
      <c r="E3385" s="131" t="s">
        <v>298</v>
      </c>
      <c r="F3385" s="83" t="s">
        <v>5</v>
      </c>
      <c r="G3385" s="16">
        <v>1</v>
      </c>
      <c r="H3385" s="169">
        <v>0</v>
      </c>
      <c r="I3385" s="177">
        <f t="shared" si="215"/>
        <v>0</v>
      </c>
      <c r="K3385" s="141">
        <f>Tabela1[[#This Row],[Količina]]-Tabela1[[#This Row],[Cena skupaj]]</f>
        <v>1</v>
      </c>
      <c r="L3385" s="162">
        <f>IF(Tabela1[[#This Row],[Cena za enoto]]=1,Tabela1[[#This Row],[Količina]],0)</f>
        <v>0</v>
      </c>
      <c r="M3385" s="139">
        <f>Tabela1[[#This Row],[Cena za enoto]]</f>
        <v>0</v>
      </c>
      <c r="N3385" s="139">
        <f t="shared" si="212"/>
        <v>0</v>
      </c>
    </row>
    <row r="3386" spans="1:14">
      <c r="A3386" s="139">
        <v>3398</v>
      </c>
      <c r="B3386" s="109"/>
      <c r="C3386" s="132">
        <f>IF(H3386&lt;&gt;"",COUNTA($H$12:H3386),"")</f>
        <v>1693</v>
      </c>
      <c r="D3386" s="15" t="s">
        <v>2513</v>
      </c>
      <c r="E3386" s="131" t="s">
        <v>2514</v>
      </c>
      <c r="F3386" s="83" t="s">
        <v>10</v>
      </c>
      <c r="G3386" s="16">
        <v>2</v>
      </c>
      <c r="H3386" s="169">
        <v>0</v>
      </c>
      <c r="I3386" s="177">
        <f t="shared" si="215"/>
        <v>0</v>
      </c>
      <c r="K3386" s="141">
        <f>Tabela1[[#This Row],[Količina]]-Tabela1[[#This Row],[Cena skupaj]]</f>
        <v>2</v>
      </c>
      <c r="L3386" s="162">
        <f>IF(Tabela1[[#This Row],[Cena za enoto]]=1,Tabela1[[#This Row],[Količina]],0)</f>
        <v>0</v>
      </c>
      <c r="M3386" s="139">
        <f>Tabela1[[#This Row],[Cena za enoto]]</f>
        <v>0</v>
      </c>
      <c r="N3386" s="139">
        <f t="shared" si="212"/>
        <v>0</v>
      </c>
    </row>
    <row r="3387" spans="1:14" s="143" customFormat="1">
      <c r="A3387" s="139">
        <v>3399</v>
      </c>
      <c r="B3387" s="109"/>
      <c r="C3387" s="132" t="str">
        <f>IF(H3387&lt;&gt;"",COUNTA($H$12:H3387),"")</f>
        <v/>
      </c>
      <c r="D3387" s="15" t="s">
        <v>2515</v>
      </c>
      <c r="E3387" s="131" t="s">
        <v>2516</v>
      </c>
      <c r="F3387" s="83"/>
      <c r="G3387" s="16"/>
      <c r="H3387" s="159"/>
      <c r="I3387" s="177" t="str">
        <f t="shared" si="215"/>
        <v/>
      </c>
      <c r="J3387" s="42"/>
      <c r="K3387" s="141"/>
      <c r="L3387" s="162">
        <f>IF(Tabela1[[#This Row],[Cena za enoto]]=1,Tabela1[[#This Row],[Količina]],0)</f>
        <v>0</v>
      </c>
      <c r="M3387" s="139">
        <f>Tabela1[[#This Row],[Cena za enoto]]</f>
        <v>0</v>
      </c>
      <c r="N3387" s="139">
        <f t="shared" si="212"/>
        <v>0</v>
      </c>
    </row>
    <row r="3388" spans="1:14" s="143" customFormat="1">
      <c r="A3388" s="139">
        <v>3400</v>
      </c>
      <c r="B3388" s="109"/>
      <c r="C3388" s="132">
        <f>IF(H3388&lt;&gt;"",COUNTA($H$12:H3388),"")</f>
        <v>1694</v>
      </c>
      <c r="D3388" s="15"/>
      <c r="E3388" s="131" t="s">
        <v>2517</v>
      </c>
      <c r="F3388" s="83" t="s">
        <v>5</v>
      </c>
      <c r="G3388" s="16">
        <v>1</v>
      </c>
      <c r="H3388" s="169">
        <v>0</v>
      </c>
      <c r="I3388" s="177">
        <f t="shared" si="215"/>
        <v>0</v>
      </c>
      <c r="J3388" s="42"/>
      <c r="K3388" s="141">
        <f>Tabela1[[#This Row],[Količina]]-Tabela1[[#This Row],[Cena skupaj]]</f>
        <v>1</v>
      </c>
      <c r="L3388" s="162">
        <f>IF(Tabela1[[#This Row],[Cena za enoto]]=1,Tabela1[[#This Row],[Količina]],0)</f>
        <v>0</v>
      </c>
      <c r="M3388" s="139">
        <f>Tabela1[[#This Row],[Cena za enoto]]</f>
        <v>0</v>
      </c>
      <c r="N3388" s="139">
        <f t="shared" si="212"/>
        <v>0</v>
      </c>
    </row>
    <row r="3389" spans="1:14" s="143" customFormat="1">
      <c r="A3389" s="139">
        <v>3401</v>
      </c>
      <c r="B3389" s="109"/>
      <c r="C3389" s="132" t="str">
        <f>IF(H3389&lt;&gt;"",COUNTA($H$12:H3389),"")</f>
        <v/>
      </c>
      <c r="D3389" s="15" t="s">
        <v>2518</v>
      </c>
      <c r="E3389" s="131" t="s">
        <v>2519</v>
      </c>
      <c r="F3389" s="83"/>
      <c r="G3389" s="16"/>
      <c r="H3389" s="159"/>
      <c r="I3389" s="177" t="str">
        <f t="shared" si="215"/>
        <v/>
      </c>
      <c r="J3389" s="42"/>
      <c r="K3389" s="141"/>
      <c r="L3389" s="162">
        <f>IF(Tabela1[[#This Row],[Cena za enoto]]=1,Tabela1[[#This Row],[Količina]],0)</f>
        <v>0</v>
      </c>
      <c r="M3389" s="139">
        <f>Tabela1[[#This Row],[Cena za enoto]]</f>
        <v>0</v>
      </c>
      <c r="N3389" s="139">
        <f t="shared" si="212"/>
        <v>0</v>
      </c>
    </row>
    <row r="3390" spans="1:14" s="143" customFormat="1">
      <c r="A3390" s="139">
        <v>3402</v>
      </c>
      <c r="B3390" s="109"/>
      <c r="C3390" s="132">
        <f>IF(H3390&lt;&gt;"",COUNTA($H$12:H3390),"")</f>
        <v>1695</v>
      </c>
      <c r="D3390" s="15"/>
      <c r="E3390" s="131" t="s">
        <v>2520</v>
      </c>
      <c r="F3390" s="83" t="s">
        <v>5</v>
      </c>
      <c r="G3390" s="16">
        <v>1</v>
      </c>
      <c r="H3390" s="169">
        <v>0</v>
      </c>
      <c r="I3390" s="177">
        <f t="shared" si="215"/>
        <v>0</v>
      </c>
      <c r="J3390" s="42"/>
      <c r="K3390" s="141">
        <f>Tabela1[[#This Row],[Količina]]-Tabela1[[#This Row],[Cena skupaj]]</f>
        <v>1</v>
      </c>
      <c r="L3390" s="162">
        <f>IF(Tabela1[[#This Row],[Cena za enoto]]=1,Tabela1[[#This Row],[Količina]],0)</f>
        <v>0</v>
      </c>
      <c r="M3390" s="139">
        <f>Tabela1[[#This Row],[Cena za enoto]]</f>
        <v>0</v>
      </c>
      <c r="N3390" s="139">
        <f t="shared" si="212"/>
        <v>0</v>
      </c>
    </row>
    <row r="3391" spans="1:14">
      <c r="A3391" s="139">
        <v>3403</v>
      </c>
      <c r="B3391" s="109"/>
      <c r="C3391" s="132">
        <f>IF(H3391&lt;&gt;"",COUNTA($H$12:H3391),"")</f>
        <v>1696</v>
      </c>
      <c r="D3391" s="15" t="s">
        <v>2521</v>
      </c>
      <c r="E3391" s="131" t="s">
        <v>299</v>
      </c>
      <c r="F3391" s="83" t="s">
        <v>10</v>
      </c>
      <c r="G3391" s="16">
        <v>1</v>
      </c>
      <c r="H3391" s="169">
        <v>0</v>
      </c>
      <c r="I3391" s="177">
        <f t="shared" si="215"/>
        <v>0</v>
      </c>
      <c r="K3391" s="141">
        <f>Tabela1[[#This Row],[Količina]]-Tabela1[[#This Row],[Cena skupaj]]</f>
        <v>1</v>
      </c>
      <c r="L3391" s="162">
        <f>IF(Tabela1[[#This Row],[Cena za enoto]]=1,Tabela1[[#This Row],[Količina]],0)</f>
        <v>0</v>
      </c>
      <c r="M3391" s="139">
        <f>Tabela1[[#This Row],[Cena za enoto]]</f>
        <v>0</v>
      </c>
      <c r="N3391" s="139">
        <f t="shared" si="212"/>
        <v>0</v>
      </c>
    </row>
    <row r="3392" spans="1:14" s="143" customFormat="1">
      <c r="A3392" s="139">
        <v>3404</v>
      </c>
      <c r="B3392" s="109"/>
      <c r="C3392" s="132" t="str">
        <f>IF(H3392&lt;&gt;"",COUNTA($H$12:H3392),"")</f>
        <v/>
      </c>
      <c r="D3392" s="15" t="s">
        <v>2522</v>
      </c>
      <c r="E3392" s="131" t="s">
        <v>2523</v>
      </c>
      <c r="F3392" s="83"/>
      <c r="G3392" s="16"/>
      <c r="H3392" s="159"/>
      <c r="I3392" s="177" t="str">
        <f t="shared" si="215"/>
        <v/>
      </c>
      <c r="J3392" s="42"/>
      <c r="K3392" s="141"/>
      <c r="L3392" s="162">
        <f>IF(Tabela1[[#This Row],[Cena za enoto]]=1,Tabela1[[#This Row],[Količina]],0)</f>
        <v>0</v>
      </c>
      <c r="M3392" s="139">
        <f>Tabela1[[#This Row],[Cena za enoto]]</f>
        <v>0</v>
      </c>
      <c r="N3392" s="139">
        <f t="shared" si="212"/>
        <v>0</v>
      </c>
    </row>
    <row r="3393" spans="1:14" s="143" customFormat="1">
      <c r="A3393" s="139">
        <v>3405</v>
      </c>
      <c r="B3393" s="109"/>
      <c r="C3393" s="132">
        <f>IF(H3393&lt;&gt;"",COUNTA($H$12:H3393),"")</f>
        <v>1697</v>
      </c>
      <c r="D3393" s="15"/>
      <c r="E3393" s="131" t="s">
        <v>2524</v>
      </c>
      <c r="F3393" s="83" t="s">
        <v>10</v>
      </c>
      <c r="G3393" s="16">
        <v>1</v>
      </c>
      <c r="H3393" s="169">
        <v>0</v>
      </c>
      <c r="I3393" s="177">
        <f t="shared" si="215"/>
        <v>0</v>
      </c>
      <c r="J3393" s="42"/>
      <c r="K3393" s="141">
        <f>Tabela1[[#This Row],[Količina]]-Tabela1[[#This Row],[Cena skupaj]]</f>
        <v>1</v>
      </c>
      <c r="L3393" s="162">
        <f>IF(Tabela1[[#This Row],[Cena za enoto]]=1,Tabela1[[#This Row],[Količina]],0)</f>
        <v>0</v>
      </c>
      <c r="M3393" s="139">
        <f>Tabela1[[#This Row],[Cena za enoto]]</f>
        <v>0</v>
      </c>
      <c r="N3393" s="139">
        <f t="shared" si="212"/>
        <v>0</v>
      </c>
    </row>
    <row r="3394" spans="1:14" s="143" customFormat="1">
      <c r="A3394" s="139">
        <v>3406</v>
      </c>
      <c r="B3394" s="109"/>
      <c r="C3394" s="132" t="str">
        <f>IF(H3394&lt;&gt;"",COUNTA($H$12:H3394),"")</f>
        <v/>
      </c>
      <c r="D3394" s="15" t="s">
        <v>2525</v>
      </c>
      <c r="E3394" s="131" t="s">
        <v>2526</v>
      </c>
      <c r="F3394" s="83"/>
      <c r="G3394" s="16"/>
      <c r="H3394" s="159"/>
      <c r="I3394" s="177" t="str">
        <f t="shared" si="215"/>
        <v/>
      </c>
      <c r="J3394" s="42"/>
      <c r="K3394" s="141"/>
      <c r="L3394" s="162">
        <f>IF(Tabela1[[#This Row],[Cena za enoto]]=1,Tabela1[[#This Row],[Količina]],0)</f>
        <v>0</v>
      </c>
      <c r="M3394" s="139">
        <f>Tabela1[[#This Row],[Cena za enoto]]</f>
        <v>0</v>
      </c>
      <c r="N3394" s="139">
        <f t="shared" si="212"/>
        <v>0</v>
      </c>
    </row>
    <row r="3395" spans="1:14" s="143" customFormat="1">
      <c r="A3395" s="139">
        <v>3407</v>
      </c>
      <c r="B3395" s="109"/>
      <c r="C3395" s="132">
        <f>IF(H3395&lt;&gt;"",COUNTA($H$12:H3395),"")</f>
        <v>1698</v>
      </c>
      <c r="D3395" s="15"/>
      <c r="E3395" s="131" t="s">
        <v>2527</v>
      </c>
      <c r="F3395" s="83" t="s">
        <v>10</v>
      </c>
      <c r="G3395" s="16">
        <v>1</v>
      </c>
      <c r="H3395" s="169">
        <v>0</v>
      </c>
      <c r="I3395" s="177">
        <f t="shared" si="215"/>
        <v>0</v>
      </c>
      <c r="J3395" s="42"/>
      <c r="K3395" s="141">
        <f>Tabela1[[#This Row],[Količina]]-Tabela1[[#This Row],[Cena skupaj]]</f>
        <v>1</v>
      </c>
      <c r="L3395" s="162">
        <f>IF(Tabela1[[#This Row],[Cena za enoto]]=1,Tabela1[[#This Row],[Količina]],0)</f>
        <v>0</v>
      </c>
      <c r="M3395" s="139">
        <f>Tabela1[[#This Row],[Cena za enoto]]</f>
        <v>0</v>
      </c>
      <c r="N3395" s="139">
        <f t="shared" si="212"/>
        <v>0</v>
      </c>
    </row>
    <row r="3396" spans="1:14">
      <c r="A3396" s="139">
        <v>3408</v>
      </c>
      <c r="B3396" s="109"/>
      <c r="C3396" s="132">
        <f>IF(H3396&lt;&gt;"",COUNTA($H$12:H3396),"")</f>
        <v>1699</v>
      </c>
      <c r="D3396" s="15" t="s">
        <v>2528</v>
      </c>
      <c r="E3396" s="131" t="s">
        <v>300</v>
      </c>
      <c r="F3396" s="83" t="s">
        <v>14</v>
      </c>
      <c r="G3396" s="16">
        <v>100</v>
      </c>
      <c r="H3396" s="169">
        <v>0</v>
      </c>
      <c r="I3396" s="177">
        <f t="shared" si="215"/>
        <v>0</v>
      </c>
      <c r="K3396" s="141">
        <f>Tabela1[[#This Row],[Količina]]-Tabela1[[#This Row],[Cena skupaj]]</f>
        <v>100</v>
      </c>
      <c r="L3396" s="162">
        <f>IF(Tabela1[[#This Row],[Cena za enoto]]=1,Tabela1[[#This Row],[Količina]],0)</f>
        <v>0</v>
      </c>
      <c r="M3396" s="139">
        <f>Tabela1[[#This Row],[Cena za enoto]]</f>
        <v>0</v>
      </c>
      <c r="N3396" s="139">
        <f t="shared" si="212"/>
        <v>0</v>
      </c>
    </row>
    <row r="3397" spans="1:14" s="143" customFormat="1">
      <c r="A3397" s="139">
        <v>3409</v>
      </c>
      <c r="B3397" s="109"/>
      <c r="C3397" s="132" t="str">
        <f>IF(H3397&lt;&gt;"",COUNTA($H$12:H3397),"")</f>
        <v/>
      </c>
      <c r="D3397" s="15" t="s">
        <v>2529</v>
      </c>
      <c r="E3397" s="131" t="s">
        <v>2530</v>
      </c>
      <c r="F3397" s="83"/>
      <c r="G3397" s="16"/>
      <c r="H3397" s="159"/>
      <c r="I3397" s="177" t="str">
        <f t="shared" si="215"/>
        <v/>
      </c>
      <c r="J3397" s="42"/>
      <c r="K3397" s="141"/>
      <c r="L3397" s="162">
        <f>IF(Tabela1[[#This Row],[Cena za enoto]]=1,Tabela1[[#This Row],[Količina]],0)</f>
        <v>0</v>
      </c>
      <c r="M3397" s="139">
        <f>Tabela1[[#This Row],[Cena za enoto]]</f>
        <v>0</v>
      </c>
      <c r="N3397" s="139">
        <f t="shared" si="212"/>
        <v>0</v>
      </c>
    </row>
    <row r="3398" spans="1:14" s="143" customFormat="1">
      <c r="A3398" s="139">
        <v>3410</v>
      </c>
      <c r="B3398" s="109"/>
      <c r="C3398" s="132">
        <f>IF(H3398&lt;&gt;"",COUNTA($H$12:H3398),"")</f>
        <v>1700</v>
      </c>
      <c r="D3398" s="15"/>
      <c r="E3398" s="131" t="s">
        <v>2527</v>
      </c>
      <c r="F3398" s="83" t="s">
        <v>10</v>
      </c>
      <c r="G3398" s="16">
        <v>1</v>
      </c>
      <c r="H3398" s="169">
        <v>0</v>
      </c>
      <c r="I3398" s="177">
        <f t="shared" si="215"/>
        <v>0</v>
      </c>
      <c r="J3398" s="42"/>
      <c r="K3398" s="141">
        <f>Tabela1[[#This Row],[Količina]]-Tabela1[[#This Row],[Cena skupaj]]</f>
        <v>1</v>
      </c>
      <c r="L3398" s="162">
        <f>IF(Tabela1[[#This Row],[Cena za enoto]]=1,Tabela1[[#This Row],[Količina]],0)</f>
        <v>0</v>
      </c>
      <c r="M3398" s="139">
        <f>Tabela1[[#This Row],[Cena za enoto]]</f>
        <v>0</v>
      </c>
      <c r="N3398" s="139">
        <f t="shared" si="212"/>
        <v>0</v>
      </c>
    </row>
    <row r="3399" spans="1:14" s="143" customFormat="1">
      <c r="A3399" s="139">
        <v>3411</v>
      </c>
      <c r="B3399" s="109"/>
      <c r="C3399" s="132" t="str">
        <f>IF(H3399&lt;&gt;"",COUNTA($H$12:H3399),"")</f>
        <v/>
      </c>
      <c r="D3399" s="15" t="s">
        <v>2531</v>
      </c>
      <c r="E3399" s="131" t="s">
        <v>2532</v>
      </c>
      <c r="F3399" s="83"/>
      <c r="G3399" s="16"/>
      <c r="H3399" s="159"/>
      <c r="I3399" s="177" t="str">
        <f t="shared" si="215"/>
        <v/>
      </c>
      <c r="J3399" s="42"/>
      <c r="K3399" s="141"/>
      <c r="L3399" s="162">
        <f>IF(Tabela1[[#This Row],[Cena za enoto]]=1,Tabela1[[#This Row],[Količina]],0)</f>
        <v>0</v>
      </c>
      <c r="M3399" s="139">
        <f>Tabela1[[#This Row],[Cena za enoto]]</f>
        <v>0</v>
      </c>
      <c r="N3399" s="139">
        <f t="shared" si="212"/>
        <v>0</v>
      </c>
    </row>
    <row r="3400" spans="1:14" s="143" customFormat="1">
      <c r="A3400" s="139">
        <v>3412</v>
      </c>
      <c r="B3400" s="109"/>
      <c r="C3400" s="132" t="str">
        <f>IF(H3400&lt;&gt;"",COUNTA($H$12:H3400),"")</f>
        <v/>
      </c>
      <c r="D3400" s="15"/>
      <c r="E3400" s="131" t="s">
        <v>2533</v>
      </c>
      <c r="F3400" s="83"/>
      <c r="G3400" s="16"/>
      <c r="H3400" s="159"/>
      <c r="I3400" s="177" t="str">
        <f t="shared" si="215"/>
        <v/>
      </c>
      <c r="J3400" s="42"/>
      <c r="K3400" s="141"/>
      <c r="L3400" s="162">
        <f>IF(Tabela1[[#This Row],[Cena za enoto]]=1,Tabela1[[#This Row],[Količina]],0)</f>
        <v>0</v>
      </c>
      <c r="M3400" s="139">
        <f>Tabela1[[#This Row],[Cena za enoto]]</f>
        <v>0</v>
      </c>
      <c r="N3400" s="139">
        <f t="shared" si="212"/>
        <v>0</v>
      </c>
    </row>
    <row r="3401" spans="1:14" s="143" customFormat="1">
      <c r="A3401" s="139">
        <v>3413</v>
      </c>
      <c r="B3401" s="109"/>
      <c r="C3401" s="132">
        <f>IF(H3401&lt;&gt;"",COUNTA($H$12:H3401),"")</f>
        <v>1701</v>
      </c>
      <c r="D3401" s="15"/>
      <c r="E3401" s="131" t="s">
        <v>2534</v>
      </c>
      <c r="F3401" s="83" t="s">
        <v>10</v>
      </c>
      <c r="G3401" s="16">
        <v>1</v>
      </c>
      <c r="H3401" s="169">
        <v>0</v>
      </c>
      <c r="I3401" s="177">
        <f t="shared" si="215"/>
        <v>0</v>
      </c>
      <c r="J3401" s="42"/>
      <c r="K3401" s="141">
        <f>Tabela1[[#This Row],[Količina]]-Tabela1[[#This Row],[Cena skupaj]]</f>
        <v>1</v>
      </c>
      <c r="L3401" s="162">
        <f>IF(Tabela1[[#This Row],[Cena za enoto]]=1,Tabela1[[#This Row],[Količina]],0)</f>
        <v>0</v>
      </c>
      <c r="M3401" s="139">
        <f>Tabela1[[#This Row],[Cena za enoto]]</f>
        <v>0</v>
      </c>
      <c r="N3401" s="139">
        <f t="shared" si="212"/>
        <v>0</v>
      </c>
    </row>
    <row r="3402" spans="1:14" s="143" customFormat="1">
      <c r="A3402" s="139">
        <v>3414</v>
      </c>
      <c r="B3402" s="109"/>
      <c r="C3402" s="132" t="str">
        <f>IF(H3402&lt;&gt;"",COUNTA($H$12:H3402),"")</f>
        <v/>
      </c>
      <c r="D3402" s="15" t="s">
        <v>2535</v>
      </c>
      <c r="E3402" s="131" t="s">
        <v>2536</v>
      </c>
      <c r="F3402" s="83"/>
      <c r="G3402" s="16"/>
      <c r="H3402" s="159"/>
      <c r="I3402" s="177" t="str">
        <f t="shared" si="215"/>
        <v/>
      </c>
      <c r="J3402" s="42"/>
      <c r="K3402" s="141"/>
      <c r="L3402" s="162">
        <f>IF(Tabela1[[#This Row],[Cena za enoto]]=1,Tabela1[[#This Row],[Količina]],0)</f>
        <v>0</v>
      </c>
      <c r="M3402" s="139">
        <f>Tabela1[[#This Row],[Cena za enoto]]</f>
        <v>0</v>
      </c>
      <c r="N3402" s="139">
        <f t="shared" si="212"/>
        <v>0</v>
      </c>
    </row>
    <row r="3403" spans="1:14" s="143" customFormat="1">
      <c r="A3403" s="139">
        <v>3415</v>
      </c>
      <c r="B3403" s="109"/>
      <c r="C3403" s="132" t="str">
        <f>IF(H3403&lt;&gt;"",COUNTA($H$12:H3403),"")</f>
        <v/>
      </c>
      <c r="D3403" s="15"/>
      <c r="E3403" s="131" t="s">
        <v>2537</v>
      </c>
      <c r="F3403" s="83"/>
      <c r="G3403" s="16"/>
      <c r="H3403" s="159"/>
      <c r="I3403" s="177" t="str">
        <f t="shared" si="215"/>
        <v/>
      </c>
      <c r="J3403" s="42"/>
      <c r="K3403" s="141"/>
      <c r="L3403" s="162">
        <f>IF(Tabela1[[#This Row],[Cena za enoto]]=1,Tabela1[[#This Row],[Količina]],0)</f>
        <v>0</v>
      </c>
      <c r="M3403" s="139">
        <f>Tabela1[[#This Row],[Cena za enoto]]</f>
        <v>0</v>
      </c>
      <c r="N3403" s="139">
        <f t="shared" si="212"/>
        <v>0</v>
      </c>
    </row>
    <row r="3404" spans="1:14" s="143" customFormat="1">
      <c r="A3404" s="139">
        <v>3416</v>
      </c>
      <c r="B3404" s="109"/>
      <c r="C3404" s="132">
        <f>IF(H3404&lt;&gt;"",COUNTA($H$12:H3404),"")</f>
        <v>1702</v>
      </c>
      <c r="D3404" s="15"/>
      <c r="E3404" s="131" t="s">
        <v>2538</v>
      </c>
      <c r="F3404" s="83" t="s">
        <v>5</v>
      </c>
      <c r="G3404" s="16">
        <v>1</v>
      </c>
      <c r="H3404" s="169">
        <v>0</v>
      </c>
      <c r="I3404" s="177">
        <f t="shared" si="215"/>
        <v>0</v>
      </c>
      <c r="J3404" s="42"/>
      <c r="K3404" s="141">
        <f>Tabela1[[#This Row],[Količina]]-Tabela1[[#This Row],[Cena skupaj]]</f>
        <v>1</v>
      </c>
      <c r="L3404" s="162">
        <f>IF(Tabela1[[#This Row],[Cena za enoto]]=1,Tabela1[[#This Row],[Količina]],0)</f>
        <v>0</v>
      </c>
      <c r="M3404" s="139">
        <f>Tabela1[[#This Row],[Cena za enoto]]</f>
        <v>0</v>
      </c>
      <c r="N3404" s="139">
        <f t="shared" si="212"/>
        <v>0</v>
      </c>
    </row>
    <row r="3405" spans="1:14" s="143" customFormat="1">
      <c r="A3405" s="139">
        <v>3417</v>
      </c>
      <c r="B3405" s="109"/>
      <c r="C3405" s="132" t="str">
        <f>IF(H3405&lt;&gt;"",COUNTA($H$12:H3405),"")</f>
        <v/>
      </c>
      <c r="D3405" s="15" t="s">
        <v>2539</v>
      </c>
      <c r="E3405" s="131" t="s">
        <v>2540</v>
      </c>
      <c r="F3405" s="83"/>
      <c r="G3405" s="16"/>
      <c r="H3405" s="159"/>
      <c r="I3405" s="177" t="str">
        <f t="shared" si="215"/>
        <v/>
      </c>
      <c r="J3405" s="42"/>
      <c r="K3405" s="141"/>
      <c r="L3405" s="162">
        <f>IF(Tabela1[[#This Row],[Cena za enoto]]=1,Tabela1[[#This Row],[Količina]],0)</f>
        <v>0</v>
      </c>
      <c r="M3405" s="139">
        <f>Tabela1[[#This Row],[Cena za enoto]]</f>
        <v>0</v>
      </c>
      <c r="N3405" s="139">
        <f t="shared" si="212"/>
        <v>0</v>
      </c>
    </row>
    <row r="3406" spans="1:14" s="143" customFormat="1">
      <c r="A3406" s="139">
        <v>3418</v>
      </c>
      <c r="B3406" s="109"/>
      <c r="C3406" s="132">
        <f>IF(H3406&lt;&gt;"",COUNTA($H$12:H3406),"")</f>
        <v>1703</v>
      </c>
      <c r="D3406" s="15"/>
      <c r="E3406" s="131" t="s">
        <v>2541</v>
      </c>
      <c r="F3406" s="83" t="s">
        <v>5</v>
      </c>
      <c r="G3406" s="16">
        <v>1</v>
      </c>
      <c r="H3406" s="169">
        <v>0</v>
      </c>
      <c r="I3406" s="177">
        <f t="shared" si="215"/>
        <v>0</v>
      </c>
      <c r="J3406" s="42"/>
      <c r="K3406" s="141">
        <f>Tabela1[[#This Row],[Količina]]-Tabela1[[#This Row],[Cena skupaj]]</f>
        <v>1</v>
      </c>
      <c r="L3406" s="162">
        <f>IF(Tabela1[[#This Row],[Cena za enoto]]=1,Tabela1[[#This Row],[Količina]],0)</f>
        <v>0</v>
      </c>
      <c r="M3406" s="139">
        <f>Tabela1[[#This Row],[Cena za enoto]]</f>
        <v>0</v>
      </c>
      <c r="N3406" s="139">
        <f t="shared" ref="N3406:N3469" si="216">L3406*M3406</f>
        <v>0</v>
      </c>
    </row>
    <row r="3407" spans="1:14" s="145" customFormat="1">
      <c r="A3407" s="139">
        <v>3419</v>
      </c>
      <c r="B3407" s="103">
        <v>4</v>
      </c>
      <c r="C3407" s="207" t="str">
        <f>IF(H3407&lt;&gt;"",COUNTA($H$12:H3407),"")</f>
        <v/>
      </c>
      <c r="D3407" s="84"/>
      <c r="E3407" s="208" t="s">
        <v>2542</v>
      </c>
      <c r="F3407" s="122"/>
      <c r="G3407" s="86"/>
      <c r="H3407" s="168"/>
      <c r="I3407" s="210">
        <f>SUM(I3408:I3414)</f>
        <v>0</v>
      </c>
      <c r="J3407" s="58"/>
      <c r="K3407" s="141">
        <f>Tabela1[[#This Row],[Količina]]-Tabela1[[#This Row],[Cena skupaj]]</f>
        <v>0</v>
      </c>
      <c r="L3407" s="162">
        <f>IF(Tabela1[[#This Row],[Cena za enoto]]=1,Tabela1[[#This Row],[Količina]],0)</f>
        <v>0</v>
      </c>
      <c r="M3407" s="139">
        <f>Tabela1[[#This Row],[Cena za enoto]]</f>
        <v>0</v>
      </c>
      <c r="N3407" s="139">
        <f t="shared" si="216"/>
        <v>0</v>
      </c>
    </row>
    <row r="3408" spans="1:14" s="143" customFormat="1">
      <c r="A3408" s="139">
        <v>3420</v>
      </c>
      <c r="B3408" s="109"/>
      <c r="C3408" s="132" t="str">
        <f>IF(H3408&lt;&gt;"",COUNTA($H$12:H3408),"")</f>
        <v/>
      </c>
      <c r="D3408" s="15" t="s">
        <v>2543</v>
      </c>
      <c r="E3408" s="131" t="s">
        <v>2485</v>
      </c>
      <c r="F3408" s="83"/>
      <c r="G3408" s="16"/>
      <c r="H3408" s="159"/>
      <c r="I3408" s="177" t="str">
        <f t="shared" ref="I3408:I3414" si="217">IF(ISNUMBER(G3408),ROUND(G3408*H3408,2),"")</f>
        <v/>
      </c>
      <c r="J3408" s="42"/>
      <c r="K3408" s="141"/>
      <c r="L3408" s="162">
        <f>IF(Tabela1[[#This Row],[Cena za enoto]]=1,Tabela1[[#This Row],[Količina]],0)</f>
        <v>0</v>
      </c>
      <c r="M3408" s="139">
        <f>Tabela1[[#This Row],[Cena za enoto]]</f>
        <v>0</v>
      </c>
      <c r="N3408" s="139">
        <f t="shared" si="216"/>
        <v>0</v>
      </c>
    </row>
    <row r="3409" spans="1:14" s="143" customFormat="1">
      <c r="A3409" s="139">
        <v>3421</v>
      </c>
      <c r="B3409" s="109"/>
      <c r="C3409" s="132">
        <f>IF(H3409&lt;&gt;"",COUNTA($H$12:H3409),"")</f>
        <v>1704</v>
      </c>
      <c r="D3409" s="15"/>
      <c r="E3409" s="131" t="s">
        <v>2544</v>
      </c>
      <c r="F3409" s="83" t="s">
        <v>10</v>
      </c>
      <c r="G3409" s="16">
        <v>2</v>
      </c>
      <c r="H3409" s="169">
        <v>0</v>
      </c>
      <c r="I3409" s="177">
        <f t="shared" si="217"/>
        <v>0</v>
      </c>
      <c r="J3409" s="42"/>
      <c r="K3409" s="141">
        <f>Tabela1[[#This Row],[Količina]]-Tabela1[[#This Row],[Cena skupaj]]</f>
        <v>2</v>
      </c>
      <c r="L3409" s="162">
        <f>IF(Tabela1[[#This Row],[Cena za enoto]]=1,Tabela1[[#This Row],[Količina]],0)</f>
        <v>0</v>
      </c>
      <c r="M3409" s="139">
        <f>Tabela1[[#This Row],[Cena za enoto]]</f>
        <v>0</v>
      </c>
      <c r="N3409" s="139">
        <f t="shared" si="216"/>
        <v>0</v>
      </c>
    </row>
    <row r="3410" spans="1:14" s="143" customFormat="1">
      <c r="A3410" s="139">
        <v>3422</v>
      </c>
      <c r="B3410" s="109"/>
      <c r="C3410" s="132" t="str">
        <f>IF(H3410&lt;&gt;"",COUNTA($H$12:H3410),"")</f>
        <v/>
      </c>
      <c r="D3410" s="15" t="s">
        <v>2545</v>
      </c>
      <c r="E3410" s="131" t="s">
        <v>2485</v>
      </c>
      <c r="F3410" s="83"/>
      <c r="G3410" s="16"/>
      <c r="H3410" s="159"/>
      <c r="I3410" s="177" t="str">
        <f t="shared" si="217"/>
        <v/>
      </c>
      <c r="J3410" s="42"/>
      <c r="K3410" s="141"/>
      <c r="L3410" s="162">
        <f>IF(Tabela1[[#This Row],[Cena za enoto]]=1,Tabela1[[#This Row],[Količina]],0)</f>
        <v>0</v>
      </c>
      <c r="M3410" s="139">
        <f>Tabela1[[#This Row],[Cena za enoto]]</f>
        <v>0</v>
      </c>
      <c r="N3410" s="139">
        <f t="shared" si="216"/>
        <v>0</v>
      </c>
    </row>
    <row r="3411" spans="1:14" s="143" customFormat="1">
      <c r="A3411" s="139">
        <v>3423</v>
      </c>
      <c r="B3411" s="109"/>
      <c r="C3411" s="132">
        <f>IF(H3411&lt;&gt;"",COUNTA($H$12:H3411),"")</f>
        <v>1705</v>
      </c>
      <c r="D3411" s="15"/>
      <c r="E3411" s="131" t="s">
        <v>2546</v>
      </c>
      <c r="F3411" s="83" t="s">
        <v>10</v>
      </c>
      <c r="G3411" s="16">
        <v>2</v>
      </c>
      <c r="H3411" s="169">
        <v>0</v>
      </c>
      <c r="I3411" s="177">
        <f t="shared" si="217"/>
        <v>0</v>
      </c>
      <c r="J3411" s="42"/>
      <c r="K3411" s="141">
        <f>Tabela1[[#This Row],[Količina]]-Tabela1[[#This Row],[Cena skupaj]]</f>
        <v>2</v>
      </c>
      <c r="L3411" s="162">
        <f>IF(Tabela1[[#This Row],[Cena za enoto]]=1,Tabela1[[#This Row],[Količina]],0)</f>
        <v>0</v>
      </c>
      <c r="M3411" s="139">
        <f>Tabela1[[#This Row],[Cena za enoto]]</f>
        <v>0</v>
      </c>
      <c r="N3411" s="139">
        <f t="shared" si="216"/>
        <v>0</v>
      </c>
    </row>
    <row r="3412" spans="1:14" s="143" customFormat="1">
      <c r="A3412" s="139">
        <v>3425</v>
      </c>
      <c r="B3412" s="109"/>
      <c r="C3412" s="132">
        <f>IF(H3412&lt;&gt;"",COUNTA($H$12:H3412),"")</f>
        <v>1706</v>
      </c>
      <c r="D3412" s="15" t="s">
        <v>2547</v>
      </c>
      <c r="E3412" s="131" t="s">
        <v>3512</v>
      </c>
      <c r="F3412" s="83" t="s">
        <v>10</v>
      </c>
      <c r="G3412" s="16">
        <v>3</v>
      </c>
      <c r="H3412" s="169">
        <v>0</v>
      </c>
      <c r="I3412" s="177">
        <f t="shared" si="217"/>
        <v>0</v>
      </c>
      <c r="J3412" s="42"/>
      <c r="K3412" s="141">
        <f>Tabela1[[#This Row],[Količina]]-Tabela1[[#This Row],[Cena skupaj]]</f>
        <v>3</v>
      </c>
      <c r="L3412" s="162">
        <f>IF(Tabela1[[#This Row],[Cena za enoto]]=1,Tabela1[[#This Row],[Količina]],0)</f>
        <v>0</v>
      </c>
      <c r="M3412" s="139">
        <f>Tabela1[[#This Row],[Cena za enoto]]</f>
        <v>0</v>
      </c>
      <c r="N3412" s="139">
        <f t="shared" si="216"/>
        <v>0</v>
      </c>
    </row>
    <row r="3413" spans="1:14" s="143" customFormat="1">
      <c r="A3413" s="139">
        <v>3426</v>
      </c>
      <c r="B3413" s="109"/>
      <c r="C3413" s="132" t="str">
        <f>IF(H3413&lt;&gt;"",COUNTA($H$12:H3413),"")</f>
        <v/>
      </c>
      <c r="D3413" s="15" t="s">
        <v>2548</v>
      </c>
      <c r="E3413" s="131" t="s">
        <v>2549</v>
      </c>
      <c r="F3413" s="83"/>
      <c r="G3413" s="16"/>
      <c r="H3413" s="159"/>
      <c r="I3413" s="177" t="str">
        <f t="shared" si="217"/>
        <v/>
      </c>
      <c r="J3413" s="42"/>
      <c r="K3413" s="141"/>
      <c r="L3413" s="162">
        <f>IF(Tabela1[[#This Row],[Cena za enoto]]=1,Tabela1[[#This Row],[Količina]],0)</f>
        <v>0</v>
      </c>
      <c r="M3413" s="139">
        <f>Tabela1[[#This Row],[Cena za enoto]]</f>
        <v>0</v>
      </c>
      <c r="N3413" s="139">
        <f t="shared" si="216"/>
        <v>0</v>
      </c>
    </row>
    <row r="3414" spans="1:14" s="143" customFormat="1">
      <c r="A3414" s="139">
        <v>3427</v>
      </c>
      <c r="B3414" s="109"/>
      <c r="C3414" s="132">
        <f>IF(H3414&lt;&gt;"",COUNTA($H$12:H3414),"")</f>
        <v>1707</v>
      </c>
      <c r="D3414" s="15"/>
      <c r="E3414" s="131" t="s">
        <v>2550</v>
      </c>
      <c r="F3414" s="83" t="s">
        <v>10</v>
      </c>
      <c r="G3414" s="16">
        <v>1</v>
      </c>
      <c r="H3414" s="169">
        <v>0</v>
      </c>
      <c r="I3414" s="177">
        <f t="shared" si="217"/>
        <v>0</v>
      </c>
      <c r="J3414" s="42"/>
      <c r="K3414" s="141">
        <f>Tabela1[[#This Row],[Količina]]-Tabela1[[#This Row],[Cena skupaj]]</f>
        <v>1</v>
      </c>
      <c r="L3414" s="162">
        <f>IF(Tabela1[[#This Row],[Cena za enoto]]=1,Tabela1[[#This Row],[Količina]],0)</f>
        <v>0</v>
      </c>
      <c r="M3414" s="139">
        <f>Tabela1[[#This Row],[Cena za enoto]]</f>
        <v>0</v>
      </c>
      <c r="N3414" s="139">
        <f t="shared" si="216"/>
        <v>0</v>
      </c>
    </row>
    <row r="3415" spans="1:14" s="145" customFormat="1">
      <c r="A3415" s="139">
        <v>3428</v>
      </c>
      <c r="B3415" s="103">
        <v>4</v>
      </c>
      <c r="C3415" s="207" t="str">
        <f>IF(H3415&lt;&gt;"",COUNTA($H$12:H3415),"")</f>
        <v/>
      </c>
      <c r="D3415" s="84"/>
      <c r="E3415" s="208" t="s">
        <v>2551</v>
      </c>
      <c r="F3415" s="122"/>
      <c r="G3415" s="86"/>
      <c r="H3415" s="168"/>
      <c r="I3415" s="210">
        <f>SUM(I3416:I3428)</f>
        <v>0</v>
      </c>
      <c r="J3415" s="58"/>
      <c r="K3415" s="141">
        <f>Tabela1[[#This Row],[Količina]]-Tabela1[[#This Row],[Cena skupaj]]</f>
        <v>0</v>
      </c>
      <c r="L3415" s="162">
        <f>IF(Tabela1[[#This Row],[Cena za enoto]]=1,Tabela1[[#This Row],[Količina]],0)</f>
        <v>0</v>
      </c>
      <c r="M3415" s="139">
        <f>Tabela1[[#This Row],[Cena za enoto]]</f>
        <v>0</v>
      </c>
      <c r="N3415" s="139">
        <f t="shared" si="216"/>
        <v>0</v>
      </c>
    </row>
    <row r="3416" spans="1:14">
      <c r="A3416" s="139">
        <v>3429</v>
      </c>
      <c r="B3416" s="109"/>
      <c r="C3416" s="132" t="str">
        <f>IF(H3416&lt;&gt;"",COUNTA($H$12:H3416),"")</f>
        <v/>
      </c>
      <c r="D3416" s="15" t="s">
        <v>2552</v>
      </c>
      <c r="E3416" s="131" t="s">
        <v>2553</v>
      </c>
      <c r="F3416" s="83"/>
      <c r="G3416" s="16"/>
      <c r="H3416" s="159"/>
      <c r="I3416" s="177" t="str">
        <f t="shared" ref="I3416:I3428" si="218">IF(ISNUMBER(G3416),ROUND(G3416*H3416,2),"")</f>
        <v/>
      </c>
      <c r="L3416" s="162">
        <f>IF(Tabela1[[#This Row],[Cena za enoto]]=1,Tabela1[[#This Row],[Količina]],0)</f>
        <v>0</v>
      </c>
      <c r="M3416" s="139">
        <f>Tabela1[[#This Row],[Cena za enoto]]</f>
        <v>0</v>
      </c>
      <c r="N3416" s="139">
        <f t="shared" si="216"/>
        <v>0</v>
      </c>
    </row>
    <row r="3417" spans="1:14">
      <c r="A3417" s="139">
        <v>3430</v>
      </c>
      <c r="B3417" s="109"/>
      <c r="C3417" s="132">
        <f>IF(H3417&lt;&gt;"",COUNTA($H$12:H3417),"")</f>
        <v>1708</v>
      </c>
      <c r="D3417" s="15"/>
      <c r="E3417" s="131" t="s">
        <v>2554</v>
      </c>
      <c r="F3417" s="83" t="s">
        <v>10</v>
      </c>
      <c r="G3417" s="16">
        <v>2</v>
      </c>
      <c r="H3417" s="169">
        <v>0</v>
      </c>
      <c r="I3417" s="177">
        <f t="shared" si="218"/>
        <v>0</v>
      </c>
      <c r="K3417" s="141">
        <f>Tabela1[[#This Row],[Količina]]-Tabela1[[#This Row],[Cena skupaj]]</f>
        <v>2</v>
      </c>
      <c r="L3417" s="162">
        <f>IF(Tabela1[[#This Row],[Cena za enoto]]=1,Tabela1[[#This Row],[Količina]],0)</f>
        <v>0</v>
      </c>
      <c r="M3417" s="139">
        <f>Tabela1[[#This Row],[Cena za enoto]]</f>
        <v>0</v>
      </c>
      <c r="N3417" s="139">
        <f t="shared" si="216"/>
        <v>0</v>
      </c>
    </row>
    <row r="3418" spans="1:14">
      <c r="A3418" s="139">
        <v>3431</v>
      </c>
      <c r="B3418" s="109"/>
      <c r="C3418" s="132">
        <f>IF(H3418&lt;&gt;"",COUNTA($H$12:H3418),"")</f>
        <v>1709</v>
      </c>
      <c r="D3418" s="15" t="s">
        <v>2555</v>
      </c>
      <c r="E3418" s="131" t="s">
        <v>2556</v>
      </c>
      <c r="F3418" s="83" t="s">
        <v>10</v>
      </c>
      <c r="G3418" s="16">
        <v>2</v>
      </c>
      <c r="H3418" s="169">
        <v>0</v>
      </c>
      <c r="I3418" s="177">
        <f t="shared" si="218"/>
        <v>0</v>
      </c>
      <c r="K3418" s="141">
        <f>Tabela1[[#This Row],[Količina]]-Tabela1[[#This Row],[Cena skupaj]]</f>
        <v>2</v>
      </c>
      <c r="L3418" s="162">
        <f>IF(Tabela1[[#This Row],[Cena za enoto]]=1,Tabela1[[#This Row],[Količina]],0)</f>
        <v>0</v>
      </c>
      <c r="M3418" s="139">
        <f>Tabela1[[#This Row],[Cena za enoto]]</f>
        <v>0</v>
      </c>
      <c r="N3418" s="139">
        <f t="shared" si="216"/>
        <v>0</v>
      </c>
    </row>
    <row r="3419" spans="1:14">
      <c r="A3419" s="139">
        <v>3432</v>
      </c>
      <c r="B3419" s="109"/>
      <c r="C3419" s="132" t="str">
        <f>IF(H3419&lt;&gt;"",COUNTA($H$12:H3419),"")</f>
        <v/>
      </c>
      <c r="D3419" s="15" t="s">
        <v>2557</v>
      </c>
      <c r="E3419" s="131" t="s">
        <v>2558</v>
      </c>
      <c r="F3419" s="83"/>
      <c r="G3419" s="16"/>
      <c r="H3419" s="159"/>
      <c r="I3419" s="177" t="str">
        <f t="shared" si="218"/>
        <v/>
      </c>
      <c r="L3419" s="162">
        <f>IF(Tabela1[[#This Row],[Cena za enoto]]=1,Tabela1[[#This Row],[Količina]],0)</f>
        <v>0</v>
      </c>
      <c r="M3419" s="139">
        <f>Tabela1[[#This Row],[Cena za enoto]]</f>
        <v>0</v>
      </c>
      <c r="N3419" s="139">
        <f t="shared" si="216"/>
        <v>0</v>
      </c>
    </row>
    <row r="3420" spans="1:14">
      <c r="A3420" s="139">
        <v>3433</v>
      </c>
      <c r="B3420" s="109"/>
      <c r="C3420" s="132">
        <f>IF(H3420&lt;&gt;"",COUNTA($H$12:H3420),"")</f>
        <v>1710</v>
      </c>
      <c r="D3420" s="15"/>
      <c r="E3420" s="131" t="s">
        <v>2559</v>
      </c>
      <c r="F3420" s="83" t="s">
        <v>5</v>
      </c>
      <c r="G3420" s="16">
        <v>2</v>
      </c>
      <c r="H3420" s="169">
        <v>0</v>
      </c>
      <c r="I3420" s="177">
        <f t="shared" si="218"/>
        <v>0</v>
      </c>
      <c r="K3420" s="141">
        <f>Tabela1[[#This Row],[Količina]]-Tabela1[[#This Row],[Cena skupaj]]</f>
        <v>2</v>
      </c>
      <c r="L3420" s="162">
        <f>IF(Tabela1[[#This Row],[Cena za enoto]]=1,Tabela1[[#This Row],[Količina]],0)</f>
        <v>0</v>
      </c>
      <c r="M3420" s="139">
        <f>Tabela1[[#This Row],[Cena za enoto]]</f>
        <v>0</v>
      </c>
      <c r="N3420" s="139">
        <f t="shared" si="216"/>
        <v>0</v>
      </c>
    </row>
    <row r="3421" spans="1:14">
      <c r="A3421" s="139">
        <v>3434</v>
      </c>
      <c r="B3421" s="109"/>
      <c r="C3421" s="132" t="str">
        <f>IF(H3421&lt;&gt;"",COUNTA($H$12:H3421),"")</f>
        <v/>
      </c>
      <c r="D3421" s="15" t="s">
        <v>2560</v>
      </c>
      <c r="E3421" s="131" t="s">
        <v>2561</v>
      </c>
      <c r="F3421" s="83"/>
      <c r="G3421" s="16"/>
      <c r="H3421" s="159"/>
      <c r="I3421" s="177" t="str">
        <f t="shared" si="218"/>
        <v/>
      </c>
      <c r="L3421" s="162">
        <f>IF(Tabela1[[#This Row],[Cena za enoto]]=1,Tabela1[[#This Row],[Količina]],0)</f>
        <v>0</v>
      </c>
      <c r="M3421" s="139">
        <f>Tabela1[[#This Row],[Cena za enoto]]</f>
        <v>0</v>
      </c>
      <c r="N3421" s="139">
        <f t="shared" si="216"/>
        <v>0</v>
      </c>
    </row>
    <row r="3422" spans="1:14">
      <c r="A3422" s="139">
        <v>3435</v>
      </c>
      <c r="B3422" s="109"/>
      <c r="C3422" s="132">
        <f>IF(H3422&lt;&gt;"",COUNTA($H$12:H3422),"")</f>
        <v>1711</v>
      </c>
      <c r="D3422" s="15"/>
      <c r="E3422" s="131" t="s">
        <v>2562</v>
      </c>
      <c r="F3422" s="83" t="s">
        <v>10</v>
      </c>
      <c r="G3422" s="16">
        <v>1</v>
      </c>
      <c r="H3422" s="169">
        <v>0</v>
      </c>
      <c r="I3422" s="177">
        <f t="shared" si="218"/>
        <v>0</v>
      </c>
      <c r="K3422" s="141">
        <f>Tabela1[[#This Row],[Količina]]-Tabela1[[#This Row],[Cena skupaj]]</f>
        <v>1</v>
      </c>
      <c r="L3422" s="162">
        <f>IF(Tabela1[[#This Row],[Cena za enoto]]=1,Tabela1[[#This Row],[Količina]],0)</f>
        <v>0</v>
      </c>
      <c r="M3422" s="139">
        <f>Tabela1[[#This Row],[Cena za enoto]]</f>
        <v>0</v>
      </c>
      <c r="N3422" s="139">
        <f t="shared" si="216"/>
        <v>0</v>
      </c>
    </row>
    <row r="3423" spans="1:14">
      <c r="A3423" s="139">
        <v>3436</v>
      </c>
      <c r="B3423" s="109"/>
      <c r="C3423" s="132" t="str">
        <f>IF(H3423&lt;&gt;"",COUNTA($H$12:H3423),"")</f>
        <v/>
      </c>
      <c r="D3423" s="15" t="s">
        <v>2563</v>
      </c>
      <c r="E3423" s="131" t="s">
        <v>2485</v>
      </c>
      <c r="F3423" s="83"/>
      <c r="G3423" s="16"/>
      <c r="H3423" s="159"/>
      <c r="I3423" s="177" t="str">
        <f t="shared" si="218"/>
        <v/>
      </c>
      <c r="L3423" s="162">
        <f>IF(Tabela1[[#This Row],[Cena za enoto]]=1,Tabela1[[#This Row],[Količina]],0)</f>
        <v>0</v>
      </c>
      <c r="M3423" s="139">
        <f>Tabela1[[#This Row],[Cena za enoto]]</f>
        <v>0</v>
      </c>
      <c r="N3423" s="139">
        <f t="shared" si="216"/>
        <v>0</v>
      </c>
    </row>
    <row r="3424" spans="1:14">
      <c r="A3424" s="139">
        <v>3437</v>
      </c>
      <c r="B3424" s="109"/>
      <c r="C3424" s="132">
        <f>IF(H3424&lt;&gt;"",COUNTA($H$12:H3424),"")</f>
        <v>1712</v>
      </c>
      <c r="D3424" s="15"/>
      <c r="E3424" s="131" t="s">
        <v>2564</v>
      </c>
      <c r="F3424" s="83" t="s">
        <v>10</v>
      </c>
      <c r="G3424" s="16">
        <v>2</v>
      </c>
      <c r="H3424" s="169">
        <v>0</v>
      </c>
      <c r="I3424" s="177">
        <f t="shared" si="218"/>
        <v>0</v>
      </c>
      <c r="K3424" s="141">
        <f>Tabela1[[#This Row],[Količina]]-Tabela1[[#This Row],[Cena skupaj]]</f>
        <v>2</v>
      </c>
      <c r="L3424" s="162">
        <f>IF(Tabela1[[#This Row],[Cena za enoto]]=1,Tabela1[[#This Row],[Količina]],0)</f>
        <v>0</v>
      </c>
      <c r="M3424" s="139">
        <f>Tabela1[[#This Row],[Cena za enoto]]</f>
        <v>0</v>
      </c>
      <c r="N3424" s="139">
        <f t="shared" si="216"/>
        <v>0</v>
      </c>
    </row>
    <row r="3425" spans="1:14">
      <c r="A3425" s="139">
        <v>3438</v>
      </c>
      <c r="B3425" s="109"/>
      <c r="C3425" s="132" t="str">
        <f>IF(H3425&lt;&gt;"",COUNTA($H$12:H3425),"")</f>
        <v/>
      </c>
      <c r="D3425" s="15" t="s">
        <v>2565</v>
      </c>
      <c r="E3425" s="131" t="s">
        <v>2566</v>
      </c>
      <c r="F3425" s="83"/>
      <c r="G3425" s="16"/>
      <c r="H3425" s="159"/>
      <c r="I3425" s="177" t="str">
        <f t="shared" si="218"/>
        <v/>
      </c>
      <c r="L3425" s="162">
        <f>IF(Tabela1[[#This Row],[Cena za enoto]]=1,Tabela1[[#This Row],[Količina]],0)</f>
        <v>0</v>
      </c>
      <c r="M3425" s="139">
        <f>Tabela1[[#This Row],[Cena za enoto]]</f>
        <v>0</v>
      </c>
      <c r="N3425" s="139">
        <f t="shared" si="216"/>
        <v>0</v>
      </c>
    </row>
    <row r="3426" spans="1:14">
      <c r="A3426" s="139">
        <v>3439</v>
      </c>
      <c r="B3426" s="109"/>
      <c r="C3426" s="132">
        <f>IF(H3426&lt;&gt;"",COUNTA($H$12:H3426),"")</f>
        <v>1713</v>
      </c>
      <c r="D3426" s="15"/>
      <c r="E3426" s="131" t="s">
        <v>2567</v>
      </c>
      <c r="F3426" s="83" t="s">
        <v>10</v>
      </c>
      <c r="G3426" s="16">
        <v>1</v>
      </c>
      <c r="H3426" s="169">
        <v>0</v>
      </c>
      <c r="I3426" s="177">
        <f t="shared" si="218"/>
        <v>0</v>
      </c>
      <c r="K3426" s="141">
        <f>Tabela1[[#This Row],[Količina]]-Tabela1[[#This Row],[Cena skupaj]]</f>
        <v>1</v>
      </c>
      <c r="L3426" s="162">
        <f>IF(Tabela1[[#This Row],[Cena za enoto]]=1,Tabela1[[#This Row],[Količina]],0)</f>
        <v>0</v>
      </c>
      <c r="M3426" s="139">
        <f>Tabela1[[#This Row],[Cena za enoto]]</f>
        <v>0</v>
      </c>
      <c r="N3426" s="139">
        <f t="shared" si="216"/>
        <v>0</v>
      </c>
    </row>
    <row r="3427" spans="1:14">
      <c r="A3427" s="139">
        <v>3440</v>
      </c>
      <c r="B3427" s="109"/>
      <c r="C3427" s="132" t="str">
        <f>IF(H3427&lt;&gt;"",COUNTA($H$12:H3427),"")</f>
        <v/>
      </c>
      <c r="D3427" s="15" t="s">
        <v>2568</v>
      </c>
      <c r="E3427" s="131" t="s">
        <v>2569</v>
      </c>
      <c r="F3427" s="83"/>
      <c r="G3427" s="16"/>
      <c r="H3427" s="159"/>
      <c r="I3427" s="177" t="str">
        <f t="shared" si="218"/>
        <v/>
      </c>
      <c r="L3427" s="162">
        <f>IF(Tabela1[[#This Row],[Cena za enoto]]=1,Tabela1[[#This Row],[Količina]],0)</f>
        <v>0</v>
      </c>
      <c r="M3427" s="139">
        <f>Tabela1[[#This Row],[Cena za enoto]]</f>
        <v>0</v>
      </c>
      <c r="N3427" s="139">
        <f t="shared" si="216"/>
        <v>0</v>
      </c>
    </row>
    <row r="3428" spans="1:14">
      <c r="A3428" s="139">
        <v>3441</v>
      </c>
      <c r="B3428" s="109"/>
      <c r="C3428" s="132">
        <f>IF(H3428&lt;&gt;"",COUNTA($H$12:H3428),"")</f>
        <v>1714</v>
      </c>
      <c r="D3428" s="15"/>
      <c r="E3428" s="131" t="s">
        <v>2570</v>
      </c>
      <c r="F3428" s="83" t="s">
        <v>5</v>
      </c>
      <c r="G3428" s="16">
        <v>1</v>
      </c>
      <c r="H3428" s="169">
        <v>0</v>
      </c>
      <c r="I3428" s="177">
        <f t="shared" si="218"/>
        <v>0</v>
      </c>
      <c r="K3428" s="141">
        <f>Tabela1[[#This Row],[Količina]]-Tabela1[[#This Row],[Cena skupaj]]</f>
        <v>1</v>
      </c>
      <c r="L3428" s="162">
        <f>IF(Tabela1[[#This Row],[Cena za enoto]]=1,Tabela1[[#This Row],[Količina]],0)</f>
        <v>0</v>
      </c>
      <c r="M3428" s="139">
        <f>Tabela1[[#This Row],[Cena za enoto]]</f>
        <v>0</v>
      </c>
      <c r="N3428" s="139">
        <f t="shared" si="216"/>
        <v>0</v>
      </c>
    </row>
    <row r="3429" spans="1:14" s="145" customFormat="1">
      <c r="A3429" s="139">
        <v>3442</v>
      </c>
      <c r="B3429" s="103">
        <v>4</v>
      </c>
      <c r="C3429" s="207" t="str">
        <f>IF(H3429&lt;&gt;"",COUNTA($H$12:H3429),"")</f>
        <v/>
      </c>
      <c r="D3429" s="84"/>
      <c r="E3429" s="208" t="s">
        <v>2571</v>
      </c>
      <c r="F3429" s="122"/>
      <c r="G3429" s="86"/>
      <c r="H3429" s="168"/>
      <c r="I3429" s="210">
        <f>SUM(I3430:I3436)</f>
        <v>0</v>
      </c>
      <c r="J3429" s="58"/>
      <c r="K3429" s="141">
        <f>Tabela1[[#This Row],[Količina]]-Tabela1[[#This Row],[Cena skupaj]]</f>
        <v>0</v>
      </c>
      <c r="L3429" s="162">
        <f>IF(Tabela1[[#This Row],[Cena za enoto]]=1,Tabela1[[#This Row],[Količina]],0)</f>
        <v>0</v>
      </c>
      <c r="M3429" s="139">
        <f>Tabela1[[#This Row],[Cena za enoto]]</f>
        <v>0</v>
      </c>
      <c r="N3429" s="139">
        <f t="shared" si="216"/>
        <v>0</v>
      </c>
    </row>
    <row r="3430" spans="1:14">
      <c r="A3430" s="139">
        <v>3443</v>
      </c>
      <c r="B3430" s="109"/>
      <c r="C3430" s="132" t="str">
        <f>IF(H3430&lt;&gt;"",COUNTA($H$12:H3430),"")</f>
        <v/>
      </c>
      <c r="D3430" s="15" t="s">
        <v>2572</v>
      </c>
      <c r="E3430" s="131" t="s">
        <v>2485</v>
      </c>
      <c r="F3430" s="83"/>
      <c r="G3430" s="16"/>
      <c r="H3430" s="159"/>
      <c r="I3430" s="177" t="str">
        <f t="shared" ref="I3430:I3436" si="219">IF(ISNUMBER(G3430),ROUND(G3430*H3430,2),"")</f>
        <v/>
      </c>
      <c r="L3430" s="162">
        <f>IF(Tabela1[[#This Row],[Cena za enoto]]=1,Tabela1[[#This Row],[Količina]],0)</f>
        <v>0</v>
      </c>
      <c r="M3430" s="139">
        <f>Tabela1[[#This Row],[Cena za enoto]]</f>
        <v>0</v>
      </c>
      <c r="N3430" s="139">
        <f t="shared" si="216"/>
        <v>0</v>
      </c>
    </row>
    <row r="3431" spans="1:14">
      <c r="A3431" s="139">
        <v>3444</v>
      </c>
      <c r="B3431" s="109"/>
      <c r="C3431" s="132">
        <f>IF(H3431&lt;&gt;"",COUNTA($H$12:H3431),"")</f>
        <v>1715</v>
      </c>
      <c r="D3431" s="15"/>
      <c r="E3431" s="131" t="s">
        <v>2573</v>
      </c>
      <c r="F3431" s="83" t="s">
        <v>10</v>
      </c>
      <c r="G3431" s="16">
        <v>2</v>
      </c>
      <c r="H3431" s="169">
        <v>0</v>
      </c>
      <c r="I3431" s="177">
        <f t="shared" si="219"/>
        <v>0</v>
      </c>
      <c r="K3431" s="141">
        <f>Tabela1[[#This Row],[Količina]]-Tabela1[[#This Row],[Cena skupaj]]</f>
        <v>2</v>
      </c>
      <c r="L3431" s="162">
        <f>IF(Tabela1[[#This Row],[Cena za enoto]]=1,Tabela1[[#This Row],[Količina]],0)</f>
        <v>0</v>
      </c>
      <c r="M3431" s="139">
        <f>Tabela1[[#This Row],[Cena za enoto]]</f>
        <v>0</v>
      </c>
      <c r="N3431" s="139">
        <f t="shared" si="216"/>
        <v>0</v>
      </c>
    </row>
    <row r="3432" spans="1:14">
      <c r="A3432" s="139">
        <v>3445</v>
      </c>
      <c r="B3432" s="109"/>
      <c r="C3432" s="132" t="str">
        <f>IF(H3432&lt;&gt;"",COUNTA($H$12:H3432),"")</f>
        <v/>
      </c>
      <c r="D3432" s="15" t="s">
        <v>2574</v>
      </c>
      <c r="E3432" s="131" t="s">
        <v>2558</v>
      </c>
      <c r="F3432" s="83"/>
      <c r="G3432" s="16"/>
      <c r="H3432" s="159"/>
      <c r="I3432" s="177" t="str">
        <f t="shared" si="219"/>
        <v/>
      </c>
      <c r="L3432" s="162">
        <f>IF(Tabela1[[#This Row],[Cena za enoto]]=1,Tabela1[[#This Row],[Količina]],0)</f>
        <v>0</v>
      </c>
      <c r="M3432" s="139">
        <f>Tabela1[[#This Row],[Cena za enoto]]</f>
        <v>0</v>
      </c>
      <c r="N3432" s="139">
        <f t="shared" si="216"/>
        <v>0</v>
      </c>
    </row>
    <row r="3433" spans="1:14">
      <c r="A3433" s="139">
        <v>3446</v>
      </c>
      <c r="B3433" s="109"/>
      <c r="C3433" s="132">
        <f>IF(H3433&lt;&gt;"",COUNTA($H$12:H3433),"")</f>
        <v>1716</v>
      </c>
      <c r="D3433" s="15"/>
      <c r="E3433" s="131" t="s">
        <v>2575</v>
      </c>
      <c r="F3433" s="83" t="s">
        <v>5</v>
      </c>
      <c r="G3433" s="16">
        <v>2</v>
      </c>
      <c r="H3433" s="169">
        <v>0</v>
      </c>
      <c r="I3433" s="177">
        <f t="shared" si="219"/>
        <v>0</v>
      </c>
      <c r="K3433" s="141">
        <f>Tabela1[[#This Row],[Količina]]-Tabela1[[#This Row],[Cena skupaj]]</f>
        <v>2</v>
      </c>
      <c r="L3433" s="162">
        <f>IF(Tabela1[[#This Row],[Cena za enoto]]=1,Tabela1[[#This Row],[Količina]],0)</f>
        <v>0</v>
      </c>
      <c r="M3433" s="139">
        <f>Tabela1[[#This Row],[Cena za enoto]]</f>
        <v>0</v>
      </c>
      <c r="N3433" s="139">
        <f t="shared" si="216"/>
        <v>0</v>
      </c>
    </row>
    <row r="3434" spans="1:14" s="145" customFormat="1">
      <c r="A3434" s="145">
        <v>3447</v>
      </c>
      <c r="B3434" s="116"/>
      <c r="C3434" s="190">
        <f>IF(H3434&lt;&gt;"",COUNTA($H$12:H3434),"")</f>
        <v>1717</v>
      </c>
      <c r="D3434" s="44" t="s">
        <v>2576</v>
      </c>
      <c r="E3434" s="205" t="s">
        <v>3512</v>
      </c>
      <c r="F3434" s="83" t="s">
        <v>10</v>
      </c>
      <c r="G3434" s="115">
        <v>1</v>
      </c>
      <c r="H3434" s="169">
        <v>0</v>
      </c>
      <c r="I3434" s="159">
        <f t="shared" si="219"/>
        <v>0</v>
      </c>
      <c r="J3434" s="58"/>
      <c r="K3434" s="155"/>
      <c r="L3434" s="162">
        <f>IF(Tabela1[[#This Row],[Cena za enoto]]=1,Tabela1[[#This Row],[Količina]],0)</f>
        <v>0</v>
      </c>
      <c r="M3434" s="139">
        <f>Tabela1[[#This Row],[Cena za enoto]]</f>
        <v>0</v>
      </c>
      <c r="N3434" s="139">
        <f t="shared" si="216"/>
        <v>0</v>
      </c>
    </row>
    <row r="3435" spans="1:14">
      <c r="A3435" s="139">
        <v>3448</v>
      </c>
      <c r="B3435" s="109"/>
      <c r="C3435" s="132" t="str">
        <f>IF(H3435&lt;&gt;"",COUNTA($H$12:H3435),"")</f>
        <v/>
      </c>
      <c r="D3435" s="15" t="s">
        <v>2577</v>
      </c>
      <c r="E3435" s="131" t="s">
        <v>2569</v>
      </c>
      <c r="F3435" s="83"/>
      <c r="G3435" s="16"/>
      <c r="H3435" s="159"/>
      <c r="I3435" s="177" t="str">
        <f t="shared" si="219"/>
        <v/>
      </c>
      <c r="L3435" s="162">
        <f>IF(Tabela1[[#This Row],[Cena za enoto]]=1,Tabela1[[#This Row],[Količina]],0)</f>
        <v>0</v>
      </c>
      <c r="M3435" s="139">
        <f>Tabela1[[#This Row],[Cena za enoto]]</f>
        <v>0</v>
      </c>
      <c r="N3435" s="139">
        <f t="shared" si="216"/>
        <v>0</v>
      </c>
    </row>
    <row r="3436" spans="1:14">
      <c r="A3436" s="139">
        <v>3449</v>
      </c>
      <c r="B3436" s="109"/>
      <c r="C3436" s="132">
        <f>IF(H3436&lt;&gt;"",COUNTA($H$12:H3436),"")</f>
        <v>1718</v>
      </c>
      <c r="D3436" s="15"/>
      <c r="E3436" s="131" t="s">
        <v>2578</v>
      </c>
      <c r="F3436" s="83" t="s">
        <v>5</v>
      </c>
      <c r="G3436" s="16">
        <v>1</v>
      </c>
      <c r="H3436" s="169">
        <v>0</v>
      </c>
      <c r="I3436" s="177">
        <f t="shared" si="219"/>
        <v>0</v>
      </c>
      <c r="K3436" s="141">
        <f>Tabela1[[#This Row],[Količina]]-Tabela1[[#This Row],[Cena skupaj]]</f>
        <v>1</v>
      </c>
      <c r="L3436" s="162">
        <f>IF(Tabela1[[#This Row],[Cena za enoto]]=1,Tabela1[[#This Row],[Količina]],0)</f>
        <v>0</v>
      </c>
      <c r="M3436" s="139">
        <f>Tabela1[[#This Row],[Cena za enoto]]</f>
        <v>0</v>
      </c>
      <c r="N3436" s="139">
        <f t="shared" si="216"/>
        <v>0</v>
      </c>
    </row>
    <row r="3437" spans="1:14" s="145" customFormat="1">
      <c r="A3437" s="139">
        <v>3450</v>
      </c>
      <c r="B3437" s="103">
        <v>4</v>
      </c>
      <c r="C3437" s="207" t="str">
        <f>IF(H3437&lt;&gt;"",COUNTA($H$12:H3437),"")</f>
        <v/>
      </c>
      <c r="D3437" s="84"/>
      <c r="E3437" s="208" t="s">
        <v>2579</v>
      </c>
      <c r="F3437" s="122"/>
      <c r="G3437" s="86"/>
      <c r="H3437" s="168"/>
      <c r="I3437" s="210">
        <f>SUM(I3438:I3443)</f>
        <v>0</v>
      </c>
      <c r="J3437" s="113"/>
      <c r="K3437" s="141">
        <f>Tabela1[[#This Row],[Količina]]-Tabela1[[#This Row],[Cena skupaj]]</f>
        <v>0</v>
      </c>
      <c r="L3437" s="162">
        <f>IF(Tabela1[[#This Row],[Cena za enoto]]=1,Tabela1[[#This Row],[Količina]],0)</f>
        <v>0</v>
      </c>
      <c r="M3437" s="139">
        <f>Tabela1[[#This Row],[Cena za enoto]]</f>
        <v>0</v>
      </c>
      <c r="N3437" s="139">
        <f t="shared" si="216"/>
        <v>0</v>
      </c>
    </row>
    <row r="3438" spans="1:14">
      <c r="A3438" s="139">
        <v>3451</v>
      </c>
      <c r="B3438" s="109"/>
      <c r="C3438" s="132" t="str">
        <f>IF(H3438&lt;&gt;"",COUNTA($H$12:H3438),"")</f>
        <v/>
      </c>
      <c r="D3438" s="15" t="s">
        <v>2580</v>
      </c>
      <c r="E3438" s="131" t="s">
        <v>2485</v>
      </c>
      <c r="F3438" s="83"/>
      <c r="G3438" s="16"/>
      <c r="H3438" s="159"/>
      <c r="I3438" s="177" t="str">
        <f t="shared" ref="I3438:I3443" si="220">IF(ISNUMBER(G3438),ROUND(G3438*H3438,2),"")</f>
        <v/>
      </c>
      <c r="L3438" s="162">
        <f>IF(Tabela1[[#This Row],[Cena za enoto]]=1,Tabela1[[#This Row],[Količina]],0)</f>
        <v>0</v>
      </c>
      <c r="M3438" s="139">
        <f>Tabela1[[#This Row],[Cena za enoto]]</f>
        <v>0</v>
      </c>
      <c r="N3438" s="139">
        <f t="shared" si="216"/>
        <v>0</v>
      </c>
    </row>
    <row r="3439" spans="1:14">
      <c r="A3439" s="139">
        <v>3452</v>
      </c>
      <c r="B3439" s="109"/>
      <c r="C3439" s="132">
        <f>IF(H3439&lt;&gt;"",COUNTA($H$12:H3439),"")</f>
        <v>1719</v>
      </c>
      <c r="D3439" s="15"/>
      <c r="E3439" s="131" t="s">
        <v>2581</v>
      </c>
      <c r="F3439" s="83" t="s">
        <v>10</v>
      </c>
      <c r="G3439" s="16">
        <v>2</v>
      </c>
      <c r="H3439" s="169">
        <v>0</v>
      </c>
      <c r="I3439" s="177">
        <f t="shared" si="220"/>
        <v>0</v>
      </c>
      <c r="K3439" s="141">
        <f>Tabela1[[#This Row],[Količina]]-Tabela1[[#This Row],[Cena skupaj]]</f>
        <v>2</v>
      </c>
      <c r="L3439" s="162">
        <f>IF(Tabela1[[#This Row],[Cena za enoto]]=1,Tabela1[[#This Row],[Količina]],0)</f>
        <v>0</v>
      </c>
      <c r="M3439" s="139">
        <f>Tabela1[[#This Row],[Cena za enoto]]</f>
        <v>0</v>
      </c>
      <c r="N3439" s="139">
        <f t="shared" si="216"/>
        <v>0</v>
      </c>
    </row>
    <row r="3440" spans="1:14">
      <c r="A3440" s="139">
        <v>3453</v>
      </c>
      <c r="B3440" s="109"/>
      <c r="C3440" s="132" t="str">
        <f>IF(H3440&lt;&gt;"",COUNTA($H$12:H3440),"")</f>
        <v/>
      </c>
      <c r="D3440" s="15" t="s">
        <v>2582</v>
      </c>
      <c r="E3440" s="131" t="s">
        <v>2558</v>
      </c>
      <c r="F3440" s="83"/>
      <c r="G3440" s="16"/>
      <c r="H3440" s="159"/>
      <c r="I3440" s="177" t="str">
        <f t="shared" si="220"/>
        <v/>
      </c>
      <c r="L3440" s="162">
        <f>IF(Tabela1[[#This Row],[Cena za enoto]]=1,Tabela1[[#This Row],[Količina]],0)</f>
        <v>0</v>
      </c>
      <c r="M3440" s="139">
        <f>Tabela1[[#This Row],[Cena za enoto]]</f>
        <v>0</v>
      </c>
      <c r="N3440" s="139">
        <f t="shared" si="216"/>
        <v>0</v>
      </c>
    </row>
    <row r="3441" spans="1:14">
      <c r="A3441" s="139">
        <v>3454</v>
      </c>
      <c r="B3441" s="109"/>
      <c r="C3441" s="132">
        <f>IF(H3441&lt;&gt;"",COUNTA($H$12:H3441),"")</f>
        <v>1720</v>
      </c>
      <c r="D3441" s="15"/>
      <c r="E3441" s="131" t="s">
        <v>2583</v>
      </c>
      <c r="F3441" s="83" t="s">
        <v>5</v>
      </c>
      <c r="G3441" s="16">
        <v>2</v>
      </c>
      <c r="H3441" s="169">
        <v>0</v>
      </c>
      <c r="I3441" s="177">
        <f t="shared" si="220"/>
        <v>0</v>
      </c>
      <c r="K3441" s="141">
        <f>Tabela1[[#This Row],[Količina]]-Tabela1[[#This Row],[Cena skupaj]]</f>
        <v>2</v>
      </c>
      <c r="L3441" s="162">
        <f>IF(Tabela1[[#This Row],[Cena za enoto]]=1,Tabela1[[#This Row],[Količina]],0)</f>
        <v>0</v>
      </c>
      <c r="M3441" s="139">
        <f>Tabela1[[#This Row],[Cena za enoto]]</f>
        <v>0</v>
      </c>
      <c r="N3441" s="139">
        <f t="shared" si="216"/>
        <v>0</v>
      </c>
    </row>
    <row r="3442" spans="1:14">
      <c r="A3442" s="139">
        <v>3455</v>
      </c>
      <c r="B3442" s="109"/>
      <c r="C3442" s="132" t="str">
        <f>IF(H3442&lt;&gt;"",COUNTA($H$12:H3442),"")</f>
        <v/>
      </c>
      <c r="D3442" s="15" t="s">
        <v>2584</v>
      </c>
      <c r="E3442" s="131" t="s">
        <v>2569</v>
      </c>
      <c r="F3442" s="83"/>
      <c r="G3442" s="16"/>
      <c r="H3442" s="159"/>
      <c r="I3442" s="177" t="str">
        <f t="shared" si="220"/>
        <v/>
      </c>
      <c r="L3442" s="162">
        <f>IF(Tabela1[[#This Row],[Cena za enoto]]=1,Tabela1[[#This Row],[Količina]],0)</f>
        <v>0</v>
      </c>
      <c r="M3442" s="139">
        <f>Tabela1[[#This Row],[Cena za enoto]]</f>
        <v>0</v>
      </c>
      <c r="N3442" s="139">
        <f t="shared" si="216"/>
        <v>0</v>
      </c>
    </row>
    <row r="3443" spans="1:14">
      <c r="A3443" s="139">
        <v>3456</v>
      </c>
      <c r="B3443" s="109"/>
      <c r="C3443" s="132">
        <f>IF(H3443&lt;&gt;"",COUNTA($H$12:H3443),"")</f>
        <v>1721</v>
      </c>
      <c r="D3443" s="15"/>
      <c r="E3443" s="131" t="s">
        <v>2585</v>
      </c>
      <c r="F3443" s="83" t="s">
        <v>5</v>
      </c>
      <c r="G3443" s="16">
        <v>1</v>
      </c>
      <c r="H3443" s="169">
        <v>0</v>
      </c>
      <c r="I3443" s="177">
        <f t="shared" si="220"/>
        <v>0</v>
      </c>
      <c r="K3443" s="141">
        <f>Tabela1[[#This Row],[Količina]]-Tabela1[[#This Row],[Cena skupaj]]</f>
        <v>1</v>
      </c>
      <c r="L3443" s="162">
        <f>IF(Tabela1[[#This Row],[Cena za enoto]]=1,Tabela1[[#This Row],[Količina]],0)</f>
        <v>0</v>
      </c>
      <c r="M3443" s="139">
        <f>Tabela1[[#This Row],[Cena za enoto]]</f>
        <v>0</v>
      </c>
      <c r="N3443" s="139">
        <f t="shared" si="216"/>
        <v>0</v>
      </c>
    </row>
    <row r="3444" spans="1:14" s="145" customFormat="1" ht="22.5">
      <c r="A3444" s="139">
        <v>3457</v>
      </c>
      <c r="B3444" s="103">
        <v>4</v>
      </c>
      <c r="C3444" s="207" t="str">
        <f>IF(H3444&lt;&gt;"",COUNTA($H$12:H3444),"")</f>
        <v/>
      </c>
      <c r="D3444" s="84"/>
      <c r="E3444" s="208" t="s">
        <v>2586</v>
      </c>
      <c r="F3444" s="122"/>
      <c r="G3444" s="86"/>
      <c r="H3444" s="168"/>
      <c r="I3444" s="210">
        <f>SUM(I3445:I3457)</f>
        <v>0</v>
      </c>
      <c r="J3444" s="58"/>
      <c r="K3444" s="141">
        <f>Tabela1[[#This Row],[Količina]]-Tabela1[[#This Row],[Cena skupaj]]</f>
        <v>0</v>
      </c>
      <c r="L3444" s="162">
        <f>IF(Tabela1[[#This Row],[Cena za enoto]]=1,Tabela1[[#This Row],[Količina]],0)</f>
        <v>0</v>
      </c>
      <c r="M3444" s="139">
        <f>Tabela1[[#This Row],[Cena za enoto]]</f>
        <v>0</v>
      </c>
      <c r="N3444" s="139">
        <f t="shared" si="216"/>
        <v>0</v>
      </c>
    </row>
    <row r="3445" spans="1:14">
      <c r="A3445" s="139">
        <v>3458</v>
      </c>
      <c r="B3445" s="109"/>
      <c r="C3445" s="132" t="str">
        <f>IF(H3445&lt;&gt;"",COUNTA($H$12:H3445),"")</f>
        <v/>
      </c>
      <c r="D3445" s="15" t="s">
        <v>2587</v>
      </c>
      <c r="E3445" s="131" t="s">
        <v>2588</v>
      </c>
      <c r="F3445" s="83"/>
      <c r="G3445" s="16"/>
      <c r="H3445" s="159"/>
      <c r="I3445" s="177" t="str">
        <f t="shared" ref="I3445:I3457" si="221">IF(ISNUMBER(G3445),ROUND(G3445*H3445,2),"")</f>
        <v/>
      </c>
      <c r="L3445" s="162">
        <f>IF(Tabela1[[#This Row],[Cena za enoto]]=1,Tabela1[[#This Row],[Količina]],0)</f>
        <v>0</v>
      </c>
      <c r="M3445" s="139">
        <f>Tabela1[[#This Row],[Cena za enoto]]</f>
        <v>0</v>
      </c>
      <c r="N3445" s="139">
        <f t="shared" si="216"/>
        <v>0</v>
      </c>
    </row>
    <row r="3446" spans="1:14">
      <c r="A3446" s="139">
        <v>3459</v>
      </c>
      <c r="B3446" s="109"/>
      <c r="C3446" s="132" t="str">
        <f>IF(H3446&lt;&gt;"",COUNTA($H$12:H3446),"")</f>
        <v/>
      </c>
      <c r="D3446" s="15"/>
      <c r="E3446" s="131" t="s">
        <v>2589</v>
      </c>
      <c r="F3446" s="83"/>
      <c r="G3446" s="16"/>
      <c r="H3446" s="159"/>
      <c r="I3446" s="177" t="str">
        <f t="shared" si="221"/>
        <v/>
      </c>
      <c r="L3446" s="162">
        <f>IF(Tabela1[[#This Row],[Cena za enoto]]=1,Tabela1[[#This Row],[Količina]],0)</f>
        <v>0</v>
      </c>
      <c r="M3446" s="139">
        <f>Tabela1[[#This Row],[Cena za enoto]]</f>
        <v>0</v>
      </c>
      <c r="N3446" s="139">
        <f t="shared" si="216"/>
        <v>0</v>
      </c>
    </row>
    <row r="3447" spans="1:14">
      <c r="A3447" s="139">
        <v>3460</v>
      </c>
      <c r="B3447" s="109"/>
      <c r="C3447" s="132">
        <f>IF(H3447&lt;&gt;"",COUNTA($H$12:H3447),"")</f>
        <v>1722</v>
      </c>
      <c r="D3447" s="15"/>
      <c r="E3447" s="131" t="s">
        <v>2590</v>
      </c>
      <c r="F3447" s="83" t="s">
        <v>5</v>
      </c>
      <c r="G3447" s="16">
        <v>1</v>
      </c>
      <c r="H3447" s="169">
        <v>0</v>
      </c>
      <c r="I3447" s="177">
        <f t="shared" si="221"/>
        <v>0</v>
      </c>
      <c r="K3447" s="141">
        <f>Tabela1[[#This Row],[Količina]]-Tabela1[[#This Row],[Cena skupaj]]</f>
        <v>1</v>
      </c>
      <c r="L3447" s="162">
        <f>IF(Tabela1[[#This Row],[Cena za enoto]]=1,Tabela1[[#This Row],[Količina]],0)</f>
        <v>0</v>
      </c>
      <c r="M3447" s="139">
        <f>Tabela1[[#This Row],[Cena za enoto]]</f>
        <v>0</v>
      </c>
      <c r="N3447" s="139">
        <f t="shared" si="216"/>
        <v>0</v>
      </c>
    </row>
    <row r="3448" spans="1:14">
      <c r="A3448" s="139">
        <v>3461</v>
      </c>
      <c r="B3448" s="109"/>
      <c r="C3448" s="132">
        <f>IF(H3448&lt;&gt;"",COUNTA($H$12:H3448),"")</f>
        <v>1723</v>
      </c>
      <c r="D3448" s="15" t="s">
        <v>2591</v>
      </c>
      <c r="E3448" s="131" t="s">
        <v>2592</v>
      </c>
      <c r="F3448" s="83" t="s">
        <v>10</v>
      </c>
      <c r="G3448" s="16">
        <v>1</v>
      </c>
      <c r="H3448" s="169">
        <v>0</v>
      </c>
      <c r="I3448" s="177">
        <f t="shared" si="221"/>
        <v>0</v>
      </c>
      <c r="K3448" s="141">
        <f>Tabela1[[#This Row],[Količina]]-Tabela1[[#This Row],[Cena skupaj]]</f>
        <v>1</v>
      </c>
      <c r="L3448" s="162">
        <f>IF(Tabela1[[#This Row],[Cena za enoto]]=1,Tabela1[[#This Row],[Količina]],0)</f>
        <v>0</v>
      </c>
      <c r="M3448" s="139">
        <f>Tabela1[[#This Row],[Cena za enoto]]</f>
        <v>0</v>
      </c>
      <c r="N3448" s="139">
        <f t="shared" si="216"/>
        <v>0</v>
      </c>
    </row>
    <row r="3449" spans="1:14" ht="22.5">
      <c r="A3449" s="139">
        <v>3462</v>
      </c>
      <c r="B3449" s="109"/>
      <c r="C3449" s="132">
        <f>IF(H3449&lt;&gt;"",COUNTA($H$12:H3449),"")</f>
        <v>1724</v>
      </c>
      <c r="D3449" s="15" t="s">
        <v>2593</v>
      </c>
      <c r="E3449" s="131" t="s">
        <v>2594</v>
      </c>
      <c r="F3449" s="83" t="s">
        <v>10</v>
      </c>
      <c r="G3449" s="16">
        <v>2</v>
      </c>
      <c r="H3449" s="169">
        <v>0</v>
      </c>
      <c r="I3449" s="177">
        <f t="shared" si="221"/>
        <v>0</v>
      </c>
      <c r="K3449" s="141">
        <f>Tabela1[[#This Row],[Količina]]-Tabela1[[#This Row],[Cena skupaj]]</f>
        <v>2</v>
      </c>
      <c r="L3449" s="162">
        <f>IF(Tabela1[[#This Row],[Cena za enoto]]=1,Tabela1[[#This Row],[Količina]],0)</f>
        <v>0</v>
      </c>
      <c r="M3449" s="139">
        <f>Tabela1[[#This Row],[Cena za enoto]]</f>
        <v>0</v>
      </c>
      <c r="N3449" s="139">
        <f t="shared" si="216"/>
        <v>0</v>
      </c>
    </row>
    <row r="3450" spans="1:14">
      <c r="A3450" s="139">
        <v>3463</v>
      </c>
      <c r="B3450" s="109"/>
      <c r="C3450" s="132" t="str">
        <f>IF(H3450&lt;&gt;"",COUNTA($H$12:H3450),"")</f>
        <v/>
      </c>
      <c r="D3450" s="15" t="s">
        <v>2595</v>
      </c>
      <c r="E3450" s="131" t="s">
        <v>2558</v>
      </c>
      <c r="F3450" s="83"/>
      <c r="G3450" s="16"/>
      <c r="H3450" s="159"/>
      <c r="I3450" s="177" t="str">
        <f t="shared" si="221"/>
        <v/>
      </c>
      <c r="L3450" s="162">
        <f>IF(Tabela1[[#This Row],[Cena za enoto]]=1,Tabela1[[#This Row],[Količina]],0)</f>
        <v>0</v>
      </c>
      <c r="M3450" s="139">
        <f>Tabela1[[#This Row],[Cena za enoto]]</f>
        <v>0</v>
      </c>
      <c r="N3450" s="139">
        <f t="shared" si="216"/>
        <v>0</v>
      </c>
    </row>
    <row r="3451" spans="1:14">
      <c r="A3451" s="139">
        <v>3464</v>
      </c>
      <c r="B3451" s="109"/>
      <c r="C3451" s="132">
        <f>IF(H3451&lt;&gt;"",COUNTA($H$12:H3451),"")</f>
        <v>1725</v>
      </c>
      <c r="D3451" s="15"/>
      <c r="E3451" s="131" t="s">
        <v>2596</v>
      </c>
      <c r="F3451" s="83" t="s">
        <v>5</v>
      </c>
      <c r="G3451" s="16">
        <v>2</v>
      </c>
      <c r="H3451" s="169">
        <v>0</v>
      </c>
      <c r="I3451" s="177">
        <f t="shared" si="221"/>
        <v>0</v>
      </c>
      <c r="K3451" s="141">
        <f>Tabela1[[#This Row],[Količina]]-Tabela1[[#This Row],[Cena skupaj]]</f>
        <v>2</v>
      </c>
      <c r="L3451" s="162">
        <f>IF(Tabela1[[#This Row],[Cena za enoto]]=1,Tabela1[[#This Row],[Količina]],0)</f>
        <v>0</v>
      </c>
      <c r="M3451" s="139">
        <f>Tabela1[[#This Row],[Cena za enoto]]</f>
        <v>0</v>
      </c>
      <c r="N3451" s="139">
        <f t="shared" si="216"/>
        <v>0</v>
      </c>
    </row>
    <row r="3452" spans="1:14" ht="22.5">
      <c r="A3452" s="139">
        <v>3465</v>
      </c>
      <c r="B3452" s="109"/>
      <c r="C3452" s="132">
        <f>IF(H3452&lt;&gt;"",COUNTA($H$12:H3452),"")</f>
        <v>1726</v>
      </c>
      <c r="D3452" s="15" t="s">
        <v>2597</v>
      </c>
      <c r="E3452" s="131" t="s">
        <v>2598</v>
      </c>
      <c r="F3452" s="83" t="s">
        <v>10</v>
      </c>
      <c r="G3452" s="16">
        <v>1</v>
      </c>
      <c r="H3452" s="169">
        <v>0</v>
      </c>
      <c r="I3452" s="177">
        <f t="shared" si="221"/>
        <v>0</v>
      </c>
      <c r="K3452" s="141">
        <f>Tabela1[[#This Row],[Količina]]-Tabela1[[#This Row],[Cena skupaj]]</f>
        <v>1</v>
      </c>
      <c r="L3452" s="162">
        <f>IF(Tabela1[[#This Row],[Cena za enoto]]=1,Tabela1[[#This Row],[Količina]],0)</f>
        <v>0</v>
      </c>
      <c r="M3452" s="139">
        <f>Tabela1[[#This Row],[Cena za enoto]]</f>
        <v>0</v>
      </c>
      <c r="N3452" s="139">
        <f t="shared" si="216"/>
        <v>0</v>
      </c>
    </row>
    <row r="3453" spans="1:14">
      <c r="A3453" s="139">
        <v>3466</v>
      </c>
      <c r="B3453" s="109"/>
      <c r="C3453" s="132" t="str">
        <f>IF(H3453&lt;&gt;"",COUNTA($H$12:H3453),"")</f>
        <v/>
      </c>
      <c r="D3453" s="15" t="s">
        <v>2599</v>
      </c>
      <c r="E3453" s="131" t="s">
        <v>2558</v>
      </c>
      <c r="F3453" s="83"/>
      <c r="G3453" s="16"/>
      <c r="H3453" s="159"/>
      <c r="I3453" s="177" t="str">
        <f t="shared" si="221"/>
        <v/>
      </c>
      <c r="L3453" s="162">
        <f>IF(Tabela1[[#This Row],[Cena za enoto]]=1,Tabela1[[#This Row],[Količina]],0)</f>
        <v>0</v>
      </c>
      <c r="M3453" s="139">
        <f>Tabela1[[#This Row],[Cena za enoto]]</f>
        <v>0</v>
      </c>
      <c r="N3453" s="139">
        <f t="shared" si="216"/>
        <v>0</v>
      </c>
    </row>
    <row r="3454" spans="1:14">
      <c r="A3454" s="139">
        <v>3467</v>
      </c>
      <c r="B3454" s="109"/>
      <c r="C3454" s="132">
        <f>IF(H3454&lt;&gt;"",COUNTA($H$12:H3454),"")</f>
        <v>1727</v>
      </c>
      <c r="D3454" s="15"/>
      <c r="E3454" s="131" t="s">
        <v>2596</v>
      </c>
      <c r="F3454" s="83" t="s">
        <v>5</v>
      </c>
      <c r="G3454" s="16">
        <v>1</v>
      </c>
      <c r="H3454" s="169">
        <v>0</v>
      </c>
      <c r="I3454" s="177">
        <f t="shared" si="221"/>
        <v>0</v>
      </c>
      <c r="K3454" s="141">
        <f>Tabela1[[#This Row],[Količina]]-Tabela1[[#This Row],[Cena skupaj]]</f>
        <v>1</v>
      </c>
      <c r="L3454" s="162">
        <f>IF(Tabela1[[#This Row],[Cena za enoto]]=1,Tabela1[[#This Row],[Količina]],0)</f>
        <v>0</v>
      </c>
      <c r="M3454" s="139">
        <f>Tabela1[[#This Row],[Cena za enoto]]</f>
        <v>0</v>
      </c>
      <c r="N3454" s="139">
        <f t="shared" si="216"/>
        <v>0</v>
      </c>
    </row>
    <row r="3455" spans="1:14">
      <c r="A3455" s="139">
        <v>3469</v>
      </c>
      <c r="B3455" s="109"/>
      <c r="C3455" s="132">
        <f>IF(H3455&lt;&gt;"",COUNTA($H$12:H3455),"")</f>
        <v>1728</v>
      </c>
      <c r="D3455" s="15" t="s">
        <v>2600</v>
      </c>
      <c r="E3455" s="205" t="s">
        <v>3513</v>
      </c>
      <c r="F3455" s="83" t="s">
        <v>10</v>
      </c>
      <c r="G3455" s="16">
        <v>2</v>
      </c>
      <c r="H3455" s="169">
        <v>0</v>
      </c>
      <c r="I3455" s="177">
        <f t="shared" si="221"/>
        <v>0</v>
      </c>
      <c r="K3455" s="141">
        <f>Tabela1[[#This Row],[Količina]]-Tabela1[[#This Row],[Cena skupaj]]</f>
        <v>2</v>
      </c>
      <c r="L3455" s="162">
        <f>IF(Tabela1[[#This Row],[Cena za enoto]]=1,Tabela1[[#This Row],[Količina]],0)</f>
        <v>0</v>
      </c>
      <c r="M3455" s="139">
        <f>Tabela1[[#This Row],[Cena za enoto]]</f>
        <v>0</v>
      </c>
      <c r="N3455" s="139">
        <f t="shared" si="216"/>
        <v>0</v>
      </c>
    </row>
    <row r="3456" spans="1:14">
      <c r="A3456" s="139">
        <v>3470</v>
      </c>
      <c r="B3456" s="109"/>
      <c r="C3456" s="132" t="str">
        <f>IF(H3456&lt;&gt;"",COUNTA($H$12:H3456),"")</f>
        <v/>
      </c>
      <c r="D3456" s="15" t="s">
        <v>2601</v>
      </c>
      <c r="E3456" s="131" t="s">
        <v>2569</v>
      </c>
      <c r="F3456" s="83"/>
      <c r="G3456" s="16"/>
      <c r="H3456" s="159"/>
      <c r="I3456" s="177" t="str">
        <f t="shared" si="221"/>
        <v/>
      </c>
      <c r="L3456" s="162">
        <f>IF(Tabela1[[#This Row],[Cena za enoto]]=1,Tabela1[[#This Row],[Količina]],0)</f>
        <v>0</v>
      </c>
      <c r="M3456" s="139">
        <f>Tabela1[[#This Row],[Cena za enoto]]</f>
        <v>0</v>
      </c>
      <c r="N3456" s="139">
        <f t="shared" si="216"/>
        <v>0</v>
      </c>
    </row>
    <row r="3457" spans="1:14">
      <c r="A3457" s="139">
        <v>3471</v>
      </c>
      <c r="B3457" s="109"/>
      <c r="C3457" s="132">
        <f>IF(H3457&lt;&gt;"",COUNTA($H$12:H3457),"")</f>
        <v>1729</v>
      </c>
      <c r="D3457" s="15"/>
      <c r="E3457" s="131" t="s">
        <v>2602</v>
      </c>
      <c r="F3457" s="83" t="s">
        <v>5</v>
      </c>
      <c r="G3457" s="16">
        <v>1</v>
      </c>
      <c r="H3457" s="169">
        <v>0</v>
      </c>
      <c r="I3457" s="177">
        <f t="shared" si="221"/>
        <v>0</v>
      </c>
      <c r="K3457" s="141">
        <f>Tabela1[[#This Row],[Količina]]-Tabela1[[#This Row],[Cena skupaj]]</f>
        <v>1</v>
      </c>
      <c r="L3457" s="162">
        <f>IF(Tabela1[[#This Row],[Cena za enoto]]=1,Tabela1[[#This Row],[Količina]],0)</f>
        <v>0</v>
      </c>
      <c r="M3457" s="139">
        <f>Tabela1[[#This Row],[Cena za enoto]]</f>
        <v>0</v>
      </c>
      <c r="N3457" s="139">
        <f t="shared" si="216"/>
        <v>0</v>
      </c>
    </row>
    <row r="3458" spans="1:14" s="145" customFormat="1" ht="22.5">
      <c r="A3458" s="139">
        <v>3472</v>
      </c>
      <c r="B3458" s="103">
        <v>4</v>
      </c>
      <c r="C3458" s="207" t="str">
        <f>IF(H3458&lt;&gt;"",COUNTA($H$12:H3458),"")</f>
        <v/>
      </c>
      <c r="D3458" s="84"/>
      <c r="E3458" s="208" t="s">
        <v>2603</v>
      </c>
      <c r="F3458" s="122"/>
      <c r="G3458" s="86"/>
      <c r="H3458" s="168"/>
      <c r="I3458" s="210">
        <f>SUM(I3459:I3470)</f>
        <v>0</v>
      </c>
      <c r="J3458" s="58"/>
      <c r="K3458" s="141">
        <f>Tabela1[[#This Row],[Količina]]-Tabela1[[#This Row],[Cena skupaj]]</f>
        <v>0</v>
      </c>
      <c r="L3458" s="162">
        <f>IF(Tabela1[[#This Row],[Cena za enoto]]=1,Tabela1[[#This Row],[Količina]],0)</f>
        <v>0</v>
      </c>
      <c r="M3458" s="139">
        <f>Tabela1[[#This Row],[Cena za enoto]]</f>
        <v>0</v>
      </c>
      <c r="N3458" s="139">
        <f t="shared" si="216"/>
        <v>0</v>
      </c>
    </row>
    <row r="3459" spans="1:14" s="145" customFormat="1">
      <c r="A3459" s="139">
        <v>3473</v>
      </c>
      <c r="B3459" s="116"/>
      <c r="C3459" s="190" t="str">
        <f>IF(H3459&lt;&gt;"",COUNTA($H$12:H3459),"")</f>
        <v/>
      </c>
      <c r="D3459" s="44" t="s">
        <v>2604</v>
      </c>
      <c r="E3459" s="205" t="s">
        <v>2605</v>
      </c>
      <c r="F3459" s="117"/>
      <c r="G3459" s="115"/>
      <c r="H3459" s="159"/>
      <c r="I3459" s="159" t="str">
        <f t="shared" ref="I3459:I3470" si="222">IF(ISNUMBER(G3459),ROUND(G3459*H3459,2),"")</f>
        <v/>
      </c>
      <c r="J3459" s="58"/>
      <c r="K3459" s="141"/>
      <c r="L3459" s="162">
        <f>IF(Tabela1[[#This Row],[Cena za enoto]]=1,Tabela1[[#This Row],[Količina]],0)</f>
        <v>0</v>
      </c>
      <c r="M3459" s="139">
        <f>Tabela1[[#This Row],[Cena za enoto]]</f>
        <v>0</v>
      </c>
      <c r="N3459" s="139">
        <f t="shared" si="216"/>
        <v>0</v>
      </c>
    </row>
    <row r="3460" spans="1:14" s="145" customFormat="1">
      <c r="A3460" s="139">
        <v>3474</v>
      </c>
      <c r="B3460" s="116"/>
      <c r="C3460" s="190" t="str">
        <f>IF(H3460&lt;&gt;"",COUNTA($H$12:H3460),"")</f>
        <v/>
      </c>
      <c r="D3460" s="44"/>
      <c r="E3460" s="205" t="s">
        <v>2589</v>
      </c>
      <c r="F3460" s="117"/>
      <c r="G3460" s="115"/>
      <c r="H3460" s="159"/>
      <c r="I3460" s="159" t="str">
        <f t="shared" si="222"/>
        <v/>
      </c>
      <c r="J3460" s="58"/>
      <c r="K3460" s="141"/>
      <c r="L3460" s="162">
        <f>IF(Tabela1[[#This Row],[Cena za enoto]]=1,Tabela1[[#This Row],[Količina]],0)</f>
        <v>0</v>
      </c>
      <c r="M3460" s="139">
        <f>Tabela1[[#This Row],[Cena za enoto]]</f>
        <v>0</v>
      </c>
      <c r="N3460" s="139">
        <f t="shared" si="216"/>
        <v>0</v>
      </c>
    </row>
    <row r="3461" spans="1:14" s="145" customFormat="1">
      <c r="A3461" s="139">
        <v>3475</v>
      </c>
      <c r="B3461" s="116"/>
      <c r="C3461" s="190">
        <f>IF(H3461&lt;&gt;"",COUNTA($H$12:H3461),"")</f>
        <v>1730</v>
      </c>
      <c r="D3461" s="44"/>
      <c r="E3461" s="205" t="s">
        <v>2590</v>
      </c>
      <c r="F3461" s="83" t="s">
        <v>5</v>
      </c>
      <c r="G3461" s="115">
        <v>1</v>
      </c>
      <c r="H3461" s="169">
        <v>0</v>
      </c>
      <c r="I3461" s="159">
        <f t="shared" si="222"/>
        <v>0</v>
      </c>
      <c r="J3461" s="58"/>
      <c r="K3461" s="141">
        <f>Tabela1[[#This Row],[Količina]]-Tabela1[[#This Row],[Cena skupaj]]</f>
        <v>1</v>
      </c>
      <c r="L3461" s="162">
        <f>IF(Tabela1[[#This Row],[Cena za enoto]]=1,Tabela1[[#This Row],[Količina]],0)</f>
        <v>0</v>
      </c>
      <c r="M3461" s="139">
        <f>Tabela1[[#This Row],[Cena za enoto]]</f>
        <v>0</v>
      </c>
      <c r="N3461" s="139">
        <f t="shared" si="216"/>
        <v>0</v>
      </c>
    </row>
    <row r="3462" spans="1:14" s="145" customFormat="1">
      <c r="A3462" s="139">
        <v>3476</v>
      </c>
      <c r="B3462" s="116"/>
      <c r="C3462" s="190">
        <f>IF(H3462&lt;&gt;"",COUNTA($H$12:H3462),"")</f>
        <v>1731</v>
      </c>
      <c r="D3462" s="44" t="s">
        <v>2606</v>
      </c>
      <c r="E3462" s="205" t="s">
        <v>2607</v>
      </c>
      <c r="F3462" s="83" t="s">
        <v>10</v>
      </c>
      <c r="G3462" s="115">
        <v>1</v>
      </c>
      <c r="H3462" s="169">
        <v>0</v>
      </c>
      <c r="I3462" s="159">
        <f t="shared" si="222"/>
        <v>0</v>
      </c>
      <c r="J3462" s="58"/>
      <c r="K3462" s="141">
        <f>Tabela1[[#This Row],[Količina]]-Tabela1[[#This Row],[Cena skupaj]]</f>
        <v>1</v>
      </c>
      <c r="L3462" s="162">
        <f>IF(Tabela1[[#This Row],[Cena za enoto]]=1,Tabela1[[#This Row],[Količina]],0)</f>
        <v>0</v>
      </c>
      <c r="M3462" s="139">
        <f>Tabela1[[#This Row],[Cena za enoto]]</f>
        <v>0</v>
      </c>
      <c r="N3462" s="139">
        <f t="shared" si="216"/>
        <v>0</v>
      </c>
    </row>
    <row r="3463" spans="1:14">
      <c r="A3463" s="139">
        <v>3477</v>
      </c>
      <c r="B3463" s="109"/>
      <c r="C3463" s="132" t="str">
        <f>IF(H3463&lt;&gt;"",COUNTA($H$12:H3463),"")</f>
        <v/>
      </c>
      <c r="D3463" s="15" t="s">
        <v>2608</v>
      </c>
      <c r="E3463" s="131" t="s">
        <v>2609</v>
      </c>
      <c r="F3463" s="83"/>
      <c r="G3463" s="16"/>
      <c r="H3463" s="159"/>
      <c r="I3463" s="177" t="str">
        <f t="shared" si="222"/>
        <v/>
      </c>
      <c r="L3463" s="162">
        <f>IF(Tabela1[[#This Row],[Cena za enoto]]=1,Tabela1[[#This Row],[Količina]],0)</f>
        <v>0</v>
      </c>
      <c r="M3463" s="139">
        <f>Tabela1[[#This Row],[Cena za enoto]]</f>
        <v>0</v>
      </c>
      <c r="N3463" s="139">
        <f t="shared" si="216"/>
        <v>0</v>
      </c>
    </row>
    <row r="3464" spans="1:14">
      <c r="A3464" s="139">
        <v>3478</v>
      </c>
      <c r="B3464" s="109"/>
      <c r="C3464" s="132">
        <f>IF(H3464&lt;&gt;"",COUNTA($H$12:H3464),"")</f>
        <v>1732</v>
      </c>
      <c r="D3464" s="15"/>
      <c r="E3464" s="131" t="s">
        <v>2610</v>
      </c>
      <c r="F3464" s="83" t="s">
        <v>5</v>
      </c>
      <c r="G3464" s="16">
        <v>1</v>
      </c>
      <c r="H3464" s="169">
        <v>0</v>
      </c>
      <c r="I3464" s="177">
        <f t="shared" si="222"/>
        <v>0</v>
      </c>
      <c r="K3464" s="141">
        <f>Tabela1[[#This Row],[Količina]]-Tabela1[[#This Row],[Cena skupaj]]</f>
        <v>1</v>
      </c>
      <c r="L3464" s="162">
        <f>IF(Tabela1[[#This Row],[Cena za enoto]]=1,Tabela1[[#This Row],[Količina]],0)</f>
        <v>0</v>
      </c>
      <c r="M3464" s="139">
        <f>Tabela1[[#This Row],[Cena za enoto]]</f>
        <v>0</v>
      </c>
      <c r="N3464" s="139">
        <f t="shared" si="216"/>
        <v>0</v>
      </c>
    </row>
    <row r="3465" spans="1:14">
      <c r="A3465" s="139">
        <v>3479</v>
      </c>
      <c r="B3465" s="109"/>
      <c r="C3465" s="132" t="str">
        <f>IF(H3465&lt;&gt;"",COUNTA($H$12:H3465),"")</f>
        <v/>
      </c>
      <c r="D3465" s="15" t="s">
        <v>2611</v>
      </c>
      <c r="E3465" s="131" t="s">
        <v>2485</v>
      </c>
      <c r="F3465" s="83"/>
      <c r="G3465" s="16"/>
      <c r="H3465" s="159"/>
      <c r="I3465" s="177" t="str">
        <f t="shared" si="222"/>
        <v/>
      </c>
      <c r="L3465" s="162">
        <f>IF(Tabela1[[#This Row],[Cena za enoto]]=1,Tabela1[[#This Row],[Količina]],0)</f>
        <v>0</v>
      </c>
      <c r="M3465" s="139">
        <f>Tabela1[[#This Row],[Cena za enoto]]</f>
        <v>0</v>
      </c>
      <c r="N3465" s="139">
        <f t="shared" si="216"/>
        <v>0</v>
      </c>
    </row>
    <row r="3466" spans="1:14">
      <c r="A3466" s="139">
        <v>3480</v>
      </c>
      <c r="B3466" s="109"/>
      <c r="C3466" s="132">
        <f>IF(H3466&lt;&gt;"",COUNTA($H$12:H3466),"")</f>
        <v>1733</v>
      </c>
      <c r="D3466" s="15"/>
      <c r="E3466" s="131" t="s">
        <v>2612</v>
      </c>
      <c r="F3466" s="83" t="s">
        <v>10</v>
      </c>
      <c r="G3466" s="16">
        <v>2</v>
      </c>
      <c r="H3466" s="169">
        <v>0</v>
      </c>
      <c r="I3466" s="177">
        <f t="shared" si="222"/>
        <v>0</v>
      </c>
      <c r="K3466" s="141">
        <f>Tabela1[[#This Row],[Količina]]-Tabela1[[#This Row],[Cena skupaj]]</f>
        <v>2</v>
      </c>
      <c r="L3466" s="162">
        <f>IF(Tabela1[[#This Row],[Cena za enoto]]=1,Tabela1[[#This Row],[Količina]],0)</f>
        <v>0</v>
      </c>
      <c r="M3466" s="139">
        <f>Tabela1[[#This Row],[Cena za enoto]]</f>
        <v>0</v>
      </c>
      <c r="N3466" s="139">
        <f t="shared" si="216"/>
        <v>0</v>
      </c>
    </row>
    <row r="3467" spans="1:14">
      <c r="A3467" s="139">
        <v>3481</v>
      </c>
      <c r="B3467" s="109"/>
      <c r="C3467" s="132" t="str">
        <f>IF(H3467&lt;&gt;"",COUNTA($H$12:H3467),"")</f>
        <v/>
      </c>
      <c r="D3467" s="15" t="s">
        <v>2613</v>
      </c>
      <c r="E3467" s="131" t="s">
        <v>2558</v>
      </c>
      <c r="F3467" s="83"/>
      <c r="G3467" s="16"/>
      <c r="H3467" s="159"/>
      <c r="I3467" s="177" t="str">
        <f t="shared" si="222"/>
        <v/>
      </c>
      <c r="L3467" s="162">
        <f>IF(Tabela1[[#This Row],[Cena za enoto]]=1,Tabela1[[#This Row],[Količina]],0)</f>
        <v>0</v>
      </c>
      <c r="M3467" s="139">
        <f>Tabela1[[#This Row],[Cena za enoto]]</f>
        <v>0</v>
      </c>
      <c r="N3467" s="139">
        <f t="shared" si="216"/>
        <v>0</v>
      </c>
    </row>
    <row r="3468" spans="1:14">
      <c r="A3468" s="139">
        <v>3482</v>
      </c>
      <c r="B3468" s="109"/>
      <c r="C3468" s="132">
        <f>IF(H3468&lt;&gt;"",COUNTA($H$12:H3468),"")</f>
        <v>1734</v>
      </c>
      <c r="D3468" s="15"/>
      <c r="E3468" s="131" t="s">
        <v>2614</v>
      </c>
      <c r="F3468" s="83" t="s">
        <v>5</v>
      </c>
      <c r="G3468" s="16">
        <v>2</v>
      </c>
      <c r="H3468" s="169">
        <v>0</v>
      </c>
      <c r="I3468" s="177">
        <f t="shared" si="222"/>
        <v>0</v>
      </c>
      <c r="K3468" s="141">
        <f>Tabela1[[#This Row],[Količina]]-Tabela1[[#This Row],[Cena skupaj]]</f>
        <v>2</v>
      </c>
      <c r="L3468" s="162">
        <f>IF(Tabela1[[#This Row],[Cena za enoto]]=1,Tabela1[[#This Row],[Količina]],0)</f>
        <v>0</v>
      </c>
      <c r="M3468" s="139">
        <f>Tabela1[[#This Row],[Cena za enoto]]</f>
        <v>0</v>
      </c>
      <c r="N3468" s="139">
        <f t="shared" si="216"/>
        <v>0</v>
      </c>
    </row>
    <row r="3469" spans="1:14">
      <c r="A3469" s="139">
        <v>3483</v>
      </c>
      <c r="B3469" s="109"/>
      <c r="C3469" s="132" t="str">
        <f>IF(H3469&lt;&gt;"",COUNTA($H$12:H3469),"")</f>
        <v/>
      </c>
      <c r="D3469" s="15" t="s">
        <v>2615</v>
      </c>
      <c r="E3469" s="131" t="s">
        <v>2569</v>
      </c>
      <c r="F3469" s="83"/>
      <c r="G3469" s="16"/>
      <c r="H3469" s="159"/>
      <c r="I3469" s="177" t="str">
        <f t="shared" si="222"/>
        <v/>
      </c>
      <c r="L3469" s="162">
        <f>IF(Tabela1[[#This Row],[Cena za enoto]]=1,Tabela1[[#This Row],[Količina]],0)</f>
        <v>0</v>
      </c>
      <c r="M3469" s="139">
        <f>Tabela1[[#This Row],[Cena za enoto]]</f>
        <v>0</v>
      </c>
      <c r="N3469" s="139">
        <f t="shared" si="216"/>
        <v>0</v>
      </c>
    </row>
    <row r="3470" spans="1:14">
      <c r="A3470" s="139">
        <v>3484</v>
      </c>
      <c r="B3470" s="109"/>
      <c r="C3470" s="132">
        <f>IF(H3470&lt;&gt;"",COUNTA($H$12:H3470),"")</f>
        <v>1735</v>
      </c>
      <c r="D3470" s="15"/>
      <c r="E3470" s="131" t="s">
        <v>2616</v>
      </c>
      <c r="F3470" s="83" t="s">
        <v>5</v>
      </c>
      <c r="G3470" s="16">
        <v>1</v>
      </c>
      <c r="H3470" s="169">
        <v>0</v>
      </c>
      <c r="I3470" s="177">
        <f t="shared" si="222"/>
        <v>0</v>
      </c>
      <c r="K3470" s="141">
        <f>Tabela1[[#This Row],[Količina]]-Tabela1[[#This Row],[Cena skupaj]]</f>
        <v>1</v>
      </c>
      <c r="L3470" s="162">
        <f>IF(Tabela1[[#This Row],[Cena za enoto]]=1,Tabela1[[#This Row],[Količina]],0)</f>
        <v>0</v>
      </c>
      <c r="M3470" s="139">
        <f>Tabela1[[#This Row],[Cena za enoto]]</f>
        <v>0</v>
      </c>
      <c r="N3470" s="139">
        <f t="shared" ref="N3470:N3533" si="223">L3470*M3470</f>
        <v>0</v>
      </c>
    </row>
    <row r="3471" spans="1:14" s="145" customFormat="1">
      <c r="A3471" s="139">
        <v>3485</v>
      </c>
      <c r="B3471" s="103">
        <v>4</v>
      </c>
      <c r="C3471" s="207" t="str">
        <f>IF(H3471&lt;&gt;"",COUNTA($H$12:H3471),"")</f>
        <v/>
      </c>
      <c r="D3471" s="84"/>
      <c r="E3471" s="208" t="s">
        <v>2617</v>
      </c>
      <c r="F3471" s="122"/>
      <c r="G3471" s="86"/>
      <c r="H3471" s="168"/>
      <c r="I3471" s="210">
        <f>SUM(I3472:I3480)</f>
        <v>0</v>
      </c>
      <c r="J3471" s="58"/>
      <c r="K3471" s="141">
        <f>Tabela1[[#This Row],[Količina]]-Tabela1[[#This Row],[Cena skupaj]]</f>
        <v>0</v>
      </c>
      <c r="L3471" s="162">
        <f>IF(Tabela1[[#This Row],[Cena za enoto]]=1,Tabela1[[#This Row],[Količina]],0)</f>
        <v>0</v>
      </c>
      <c r="M3471" s="139">
        <f>Tabela1[[#This Row],[Cena za enoto]]</f>
        <v>0</v>
      </c>
      <c r="N3471" s="139">
        <f t="shared" si="223"/>
        <v>0</v>
      </c>
    </row>
    <row r="3472" spans="1:14">
      <c r="A3472" s="139">
        <v>3486</v>
      </c>
      <c r="B3472" s="109"/>
      <c r="C3472" s="132" t="str">
        <f>IF(H3472&lt;&gt;"",COUNTA($H$12:H3472),"")</f>
        <v/>
      </c>
      <c r="D3472" s="15" t="s">
        <v>2618</v>
      </c>
      <c r="E3472" s="131" t="s">
        <v>2619</v>
      </c>
      <c r="F3472" s="83"/>
      <c r="G3472" s="16"/>
      <c r="H3472" s="159"/>
      <c r="I3472" s="177" t="str">
        <f t="shared" ref="I3472:I3480" si="224">IF(ISNUMBER(G3472),ROUND(G3472*H3472,2),"")</f>
        <v/>
      </c>
      <c r="L3472" s="162">
        <f>IF(Tabela1[[#This Row],[Cena za enoto]]=1,Tabela1[[#This Row],[Količina]],0)</f>
        <v>0</v>
      </c>
      <c r="M3472" s="139">
        <f>Tabela1[[#This Row],[Cena za enoto]]</f>
        <v>0</v>
      </c>
      <c r="N3472" s="139">
        <f t="shared" si="223"/>
        <v>0</v>
      </c>
    </row>
    <row r="3473" spans="1:14">
      <c r="A3473" s="139">
        <v>3487</v>
      </c>
      <c r="B3473" s="109"/>
      <c r="C3473" s="132">
        <f>IF(H3473&lt;&gt;"",COUNTA($H$12:H3473),"")</f>
        <v>1736</v>
      </c>
      <c r="D3473" s="15"/>
      <c r="E3473" s="131" t="s">
        <v>2620</v>
      </c>
      <c r="F3473" s="83" t="s">
        <v>10</v>
      </c>
      <c r="G3473" s="16">
        <v>1</v>
      </c>
      <c r="H3473" s="169">
        <v>0</v>
      </c>
      <c r="I3473" s="177">
        <f t="shared" si="224"/>
        <v>0</v>
      </c>
      <c r="K3473" s="141">
        <f>Tabela1[[#This Row],[Količina]]-Tabela1[[#This Row],[Cena skupaj]]</f>
        <v>1</v>
      </c>
      <c r="L3473" s="162">
        <f>IF(Tabela1[[#This Row],[Cena za enoto]]=1,Tabela1[[#This Row],[Količina]],0)</f>
        <v>0</v>
      </c>
      <c r="M3473" s="139">
        <f>Tabela1[[#This Row],[Cena za enoto]]</f>
        <v>0</v>
      </c>
      <c r="N3473" s="139">
        <f t="shared" si="223"/>
        <v>0</v>
      </c>
    </row>
    <row r="3474" spans="1:14" ht="22.5">
      <c r="A3474" s="139">
        <v>3488</v>
      </c>
      <c r="B3474" s="109"/>
      <c r="C3474" s="132">
        <f>IF(H3474&lt;&gt;"",COUNTA($H$12:H3474),"")</f>
        <v>1737</v>
      </c>
      <c r="D3474" s="15" t="s">
        <v>2621</v>
      </c>
      <c r="E3474" s="131" t="s">
        <v>2622</v>
      </c>
      <c r="F3474" s="83" t="s">
        <v>10</v>
      </c>
      <c r="G3474" s="16">
        <v>2</v>
      </c>
      <c r="H3474" s="169">
        <v>0</v>
      </c>
      <c r="I3474" s="177">
        <f t="shared" si="224"/>
        <v>0</v>
      </c>
      <c r="K3474" s="141">
        <f>Tabela1[[#This Row],[Količina]]-Tabela1[[#This Row],[Cena skupaj]]</f>
        <v>2</v>
      </c>
      <c r="L3474" s="162">
        <f>IF(Tabela1[[#This Row],[Cena za enoto]]=1,Tabela1[[#This Row],[Količina]],0)</f>
        <v>0</v>
      </c>
      <c r="M3474" s="139">
        <f>Tabela1[[#This Row],[Cena za enoto]]</f>
        <v>0</v>
      </c>
      <c r="N3474" s="139">
        <f t="shared" si="223"/>
        <v>0</v>
      </c>
    </row>
    <row r="3475" spans="1:14">
      <c r="A3475" s="139">
        <v>3489</v>
      </c>
      <c r="B3475" s="109"/>
      <c r="C3475" s="132" t="str">
        <f>IF(H3475&lt;&gt;"",COUNTA($H$12:H3475),"")</f>
        <v/>
      </c>
      <c r="D3475" s="15" t="s">
        <v>2623</v>
      </c>
      <c r="E3475" s="131" t="s">
        <v>2450</v>
      </c>
      <c r="F3475" s="83"/>
      <c r="G3475" s="16"/>
      <c r="H3475" s="159"/>
      <c r="I3475" s="177" t="str">
        <f t="shared" si="224"/>
        <v/>
      </c>
      <c r="L3475" s="162">
        <f>IF(Tabela1[[#This Row],[Cena za enoto]]=1,Tabela1[[#This Row],[Količina]],0)</f>
        <v>0</v>
      </c>
      <c r="M3475" s="139">
        <f>Tabela1[[#This Row],[Cena za enoto]]</f>
        <v>0</v>
      </c>
      <c r="N3475" s="139">
        <f t="shared" si="223"/>
        <v>0</v>
      </c>
    </row>
    <row r="3476" spans="1:14">
      <c r="A3476" s="139">
        <v>3490</v>
      </c>
      <c r="B3476" s="109"/>
      <c r="C3476" s="132">
        <f>IF(H3476&lt;&gt;"",COUNTA($H$12:H3476),"")</f>
        <v>1738</v>
      </c>
      <c r="D3476" s="15"/>
      <c r="E3476" s="131" t="s">
        <v>2451</v>
      </c>
      <c r="F3476" s="83" t="s">
        <v>5</v>
      </c>
      <c r="G3476" s="16">
        <v>2</v>
      </c>
      <c r="H3476" s="169">
        <v>0</v>
      </c>
      <c r="I3476" s="177">
        <f t="shared" si="224"/>
        <v>0</v>
      </c>
      <c r="K3476" s="141">
        <f>Tabela1[[#This Row],[Količina]]-Tabela1[[#This Row],[Cena skupaj]]</f>
        <v>2</v>
      </c>
      <c r="L3476" s="162">
        <f>IF(Tabela1[[#This Row],[Cena za enoto]]=1,Tabela1[[#This Row],[Količina]],0)</f>
        <v>0</v>
      </c>
      <c r="M3476" s="139">
        <f>Tabela1[[#This Row],[Cena za enoto]]</f>
        <v>0</v>
      </c>
      <c r="N3476" s="139">
        <f t="shared" si="223"/>
        <v>0</v>
      </c>
    </row>
    <row r="3477" spans="1:14">
      <c r="A3477" s="139">
        <v>3491</v>
      </c>
      <c r="B3477" s="109"/>
      <c r="C3477" s="132" t="str">
        <f>IF(H3477&lt;&gt;"",COUNTA($H$12:H3477),"")</f>
        <v/>
      </c>
      <c r="D3477" s="15" t="s">
        <v>2624</v>
      </c>
      <c r="E3477" s="131" t="s">
        <v>2558</v>
      </c>
      <c r="F3477" s="83"/>
      <c r="G3477" s="16"/>
      <c r="H3477" s="159"/>
      <c r="I3477" s="177" t="str">
        <f t="shared" si="224"/>
        <v/>
      </c>
      <c r="L3477" s="162">
        <f>IF(Tabela1[[#This Row],[Cena za enoto]]=1,Tabela1[[#This Row],[Količina]],0)</f>
        <v>0</v>
      </c>
      <c r="M3477" s="139">
        <f>Tabela1[[#This Row],[Cena za enoto]]</f>
        <v>0</v>
      </c>
      <c r="N3477" s="139">
        <f t="shared" si="223"/>
        <v>0</v>
      </c>
    </row>
    <row r="3478" spans="1:14">
      <c r="A3478" s="139">
        <v>3492</v>
      </c>
      <c r="B3478" s="109"/>
      <c r="C3478" s="132">
        <f>IF(H3478&lt;&gt;"",COUNTA($H$12:H3478),"")</f>
        <v>1739</v>
      </c>
      <c r="D3478" s="15"/>
      <c r="E3478" s="131" t="s">
        <v>2625</v>
      </c>
      <c r="F3478" s="83" t="s">
        <v>5</v>
      </c>
      <c r="G3478" s="16">
        <v>2</v>
      </c>
      <c r="H3478" s="169">
        <v>0</v>
      </c>
      <c r="I3478" s="177">
        <f t="shared" si="224"/>
        <v>0</v>
      </c>
      <c r="K3478" s="141">
        <f>Tabela1[[#This Row],[Količina]]-Tabela1[[#This Row],[Cena skupaj]]</f>
        <v>2</v>
      </c>
      <c r="L3478" s="162">
        <f>IF(Tabela1[[#This Row],[Cena za enoto]]=1,Tabela1[[#This Row],[Količina]],0)</f>
        <v>0</v>
      </c>
      <c r="M3478" s="139">
        <f>Tabela1[[#This Row],[Cena za enoto]]</f>
        <v>0</v>
      </c>
      <c r="N3478" s="139">
        <f t="shared" si="223"/>
        <v>0</v>
      </c>
    </row>
    <row r="3479" spans="1:14">
      <c r="A3479" s="139">
        <v>3493</v>
      </c>
      <c r="B3479" s="109"/>
      <c r="C3479" s="132" t="str">
        <f>IF(H3479&lt;&gt;"",COUNTA($H$12:H3479),"")</f>
        <v/>
      </c>
      <c r="D3479" s="15" t="s">
        <v>2626</v>
      </c>
      <c r="E3479" s="131" t="s">
        <v>2569</v>
      </c>
      <c r="F3479" s="83"/>
      <c r="G3479" s="16"/>
      <c r="H3479" s="159"/>
      <c r="I3479" s="177" t="str">
        <f t="shared" si="224"/>
        <v/>
      </c>
      <c r="L3479" s="162">
        <f>IF(Tabela1[[#This Row],[Cena za enoto]]=1,Tabela1[[#This Row],[Količina]],0)</f>
        <v>0</v>
      </c>
      <c r="M3479" s="139">
        <f>Tabela1[[#This Row],[Cena za enoto]]</f>
        <v>0</v>
      </c>
      <c r="N3479" s="139">
        <f t="shared" si="223"/>
        <v>0</v>
      </c>
    </row>
    <row r="3480" spans="1:14">
      <c r="A3480" s="139">
        <v>3494</v>
      </c>
      <c r="B3480" s="109"/>
      <c r="C3480" s="132">
        <f>IF(H3480&lt;&gt;"",COUNTA($H$12:H3480),"")</f>
        <v>1740</v>
      </c>
      <c r="D3480" s="15"/>
      <c r="E3480" s="131" t="s">
        <v>2627</v>
      </c>
      <c r="F3480" s="83" t="s">
        <v>5</v>
      </c>
      <c r="G3480" s="16">
        <v>1</v>
      </c>
      <c r="H3480" s="169">
        <v>0</v>
      </c>
      <c r="I3480" s="177">
        <f t="shared" si="224"/>
        <v>0</v>
      </c>
      <c r="K3480" s="141">
        <f>Tabela1[[#This Row],[Količina]]-Tabela1[[#This Row],[Cena skupaj]]</f>
        <v>1</v>
      </c>
      <c r="L3480" s="162">
        <f>IF(Tabela1[[#This Row],[Cena za enoto]]=1,Tabela1[[#This Row],[Količina]],0)</f>
        <v>0</v>
      </c>
      <c r="M3480" s="139">
        <f>Tabela1[[#This Row],[Cena za enoto]]</f>
        <v>0</v>
      </c>
      <c r="N3480" s="139">
        <f t="shared" si="223"/>
        <v>0</v>
      </c>
    </row>
    <row r="3481" spans="1:14" s="145" customFormat="1" ht="22.5">
      <c r="A3481" s="139">
        <v>3495</v>
      </c>
      <c r="B3481" s="103">
        <v>4</v>
      </c>
      <c r="C3481" s="207" t="str">
        <f>IF(H3481&lt;&gt;"",COUNTA($H$12:H3481),"")</f>
        <v/>
      </c>
      <c r="D3481" s="84"/>
      <c r="E3481" s="208" t="s">
        <v>2628</v>
      </c>
      <c r="F3481" s="122"/>
      <c r="G3481" s="86"/>
      <c r="H3481" s="168"/>
      <c r="I3481" s="210">
        <f>SUM(I3482:I3489)</f>
        <v>0</v>
      </c>
      <c r="J3481" s="58"/>
      <c r="K3481" s="141">
        <f>Tabela1[[#This Row],[Količina]]-Tabela1[[#This Row],[Cena skupaj]]</f>
        <v>0</v>
      </c>
      <c r="L3481" s="162">
        <f>IF(Tabela1[[#This Row],[Cena za enoto]]=1,Tabela1[[#This Row],[Količina]],0)</f>
        <v>0</v>
      </c>
      <c r="M3481" s="139">
        <f>Tabela1[[#This Row],[Cena za enoto]]</f>
        <v>0</v>
      </c>
      <c r="N3481" s="139">
        <f t="shared" si="223"/>
        <v>0</v>
      </c>
    </row>
    <row r="3482" spans="1:14">
      <c r="A3482" s="139">
        <v>3496</v>
      </c>
      <c r="B3482" s="109"/>
      <c r="C3482" s="132" t="str">
        <f>IF(H3482&lt;&gt;"",COUNTA($H$12:H3482),"")</f>
        <v/>
      </c>
      <c r="D3482" s="15" t="s">
        <v>2629</v>
      </c>
      <c r="E3482" s="131" t="s">
        <v>2630</v>
      </c>
      <c r="F3482" s="83"/>
      <c r="G3482" s="16"/>
      <c r="H3482" s="159"/>
      <c r="I3482" s="177" t="str">
        <f t="shared" ref="I3482:I3489" si="225">IF(ISNUMBER(G3482),ROUND(G3482*H3482,2),"")</f>
        <v/>
      </c>
      <c r="L3482" s="162">
        <f>IF(Tabela1[[#This Row],[Cena za enoto]]=1,Tabela1[[#This Row],[Količina]],0)</f>
        <v>0</v>
      </c>
      <c r="M3482" s="139">
        <f>Tabela1[[#This Row],[Cena za enoto]]</f>
        <v>0</v>
      </c>
      <c r="N3482" s="139">
        <f t="shared" si="223"/>
        <v>0</v>
      </c>
    </row>
    <row r="3483" spans="1:14">
      <c r="A3483" s="139">
        <v>3497</v>
      </c>
      <c r="B3483" s="109"/>
      <c r="C3483" s="132">
        <f>IF(H3483&lt;&gt;"",COUNTA($H$12:H3483),"")</f>
        <v>1741</v>
      </c>
      <c r="D3483" s="15"/>
      <c r="E3483" s="131" t="s">
        <v>2631</v>
      </c>
      <c r="F3483" s="83" t="s">
        <v>10</v>
      </c>
      <c r="G3483" s="16">
        <v>3</v>
      </c>
      <c r="H3483" s="169">
        <v>0</v>
      </c>
      <c r="I3483" s="177">
        <f t="shared" si="225"/>
        <v>0</v>
      </c>
      <c r="K3483" s="141">
        <f>Tabela1[[#This Row],[Količina]]-Tabela1[[#This Row],[Cena skupaj]]</f>
        <v>3</v>
      </c>
      <c r="L3483" s="162">
        <f>IF(Tabela1[[#This Row],[Cena za enoto]]=1,Tabela1[[#This Row],[Količina]],0)</f>
        <v>0</v>
      </c>
      <c r="M3483" s="139">
        <f>Tabela1[[#This Row],[Cena za enoto]]</f>
        <v>0</v>
      </c>
      <c r="N3483" s="139">
        <f t="shared" si="223"/>
        <v>0</v>
      </c>
    </row>
    <row r="3484" spans="1:14" ht="22.5">
      <c r="A3484" s="139">
        <v>3498</v>
      </c>
      <c r="B3484" s="109"/>
      <c r="C3484" s="132">
        <f>IF(H3484&lt;&gt;"",COUNTA($H$12:H3484),"")</f>
        <v>1742</v>
      </c>
      <c r="D3484" s="15" t="s">
        <v>2632</v>
      </c>
      <c r="E3484" s="131" t="s">
        <v>2633</v>
      </c>
      <c r="F3484" s="83" t="s">
        <v>10</v>
      </c>
      <c r="G3484" s="16">
        <v>2</v>
      </c>
      <c r="H3484" s="169">
        <v>0</v>
      </c>
      <c r="I3484" s="177">
        <f t="shared" si="225"/>
        <v>0</v>
      </c>
      <c r="K3484" s="141">
        <f>Tabela1[[#This Row],[Količina]]-Tabela1[[#This Row],[Cena skupaj]]</f>
        <v>2</v>
      </c>
      <c r="L3484" s="162">
        <f>IF(Tabela1[[#This Row],[Cena za enoto]]=1,Tabela1[[#This Row],[Količina]],0)</f>
        <v>0</v>
      </c>
      <c r="M3484" s="139">
        <f>Tabela1[[#This Row],[Cena za enoto]]</f>
        <v>0</v>
      </c>
      <c r="N3484" s="139">
        <f t="shared" si="223"/>
        <v>0</v>
      </c>
    </row>
    <row r="3485" spans="1:14" s="145" customFormat="1" ht="33.75">
      <c r="A3485" s="145">
        <v>3500</v>
      </c>
      <c r="B3485" s="116"/>
      <c r="C3485" s="190" t="str">
        <f>IF(H3485&lt;&gt;"",COUNTA($H$12:H3485),"")</f>
        <v/>
      </c>
      <c r="D3485" s="44"/>
      <c r="E3485" s="205" t="s">
        <v>3531</v>
      </c>
      <c r="F3485" s="117"/>
      <c r="G3485" s="115"/>
      <c r="H3485" s="159"/>
      <c r="I3485" s="159" t="str">
        <f t="shared" si="225"/>
        <v/>
      </c>
      <c r="J3485" s="58"/>
      <c r="K3485" s="155"/>
      <c r="L3485" s="162">
        <f>IF(Tabela1[[#This Row],[Cena za enoto]]=1,Tabela1[[#This Row],[Količina]],0)</f>
        <v>0</v>
      </c>
      <c r="M3485" s="139">
        <f>Tabela1[[#This Row],[Cena za enoto]]</f>
        <v>0</v>
      </c>
      <c r="N3485" s="139">
        <f t="shared" si="223"/>
        <v>0</v>
      </c>
    </row>
    <row r="3486" spans="1:14">
      <c r="A3486" s="139">
        <v>3501</v>
      </c>
      <c r="B3486" s="109"/>
      <c r="C3486" s="132" t="str">
        <f>IF(H3486&lt;&gt;"",COUNTA($H$12:H3486),"")</f>
        <v/>
      </c>
      <c r="D3486" s="15" t="s">
        <v>2634</v>
      </c>
      <c r="E3486" s="131" t="s">
        <v>2558</v>
      </c>
      <c r="F3486" s="83"/>
      <c r="G3486" s="16"/>
      <c r="H3486" s="159"/>
      <c r="I3486" s="177" t="str">
        <f t="shared" si="225"/>
        <v/>
      </c>
      <c r="L3486" s="162">
        <f>IF(Tabela1[[#This Row],[Cena za enoto]]=1,Tabela1[[#This Row],[Količina]],0)</f>
        <v>0</v>
      </c>
      <c r="M3486" s="139">
        <f>Tabela1[[#This Row],[Cena za enoto]]</f>
        <v>0</v>
      </c>
      <c r="N3486" s="139">
        <f t="shared" si="223"/>
        <v>0</v>
      </c>
    </row>
    <row r="3487" spans="1:14">
      <c r="A3487" s="139">
        <v>3502</v>
      </c>
      <c r="B3487" s="109"/>
      <c r="C3487" s="132">
        <f>IF(H3487&lt;&gt;"",COUNTA($H$12:H3487),"")</f>
        <v>1743</v>
      </c>
      <c r="D3487" s="15"/>
      <c r="E3487" s="131" t="s">
        <v>2635</v>
      </c>
      <c r="F3487" s="83" t="s">
        <v>5</v>
      </c>
      <c r="G3487" s="16">
        <v>2</v>
      </c>
      <c r="H3487" s="169">
        <v>0</v>
      </c>
      <c r="I3487" s="177">
        <f t="shared" si="225"/>
        <v>0</v>
      </c>
      <c r="K3487" s="141">
        <f>Tabela1[[#This Row],[Količina]]-Tabela1[[#This Row],[Cena skupaj]]</f>
        <v>2</v>
      </c>
      <c r="L3487" s="162">
        <f>IF(Tabela1[[#This Row],[Cena za enoto]]=1,Tabela1[[#This Row],[Količina]],0)</f>
        <v>0</v>
      </c>
      <c r="M3487" s="139">
        <f>Tabela1[[#This Row],[Cena za enoto]]</f>
        <v>0</v>
      </c>
      <c r="N3487" s="139">
        <f t="shared" si="223"/>
        <v>0</v>
      </c>
    </row>
    <row r="3488" spans="1:14">
      <c r="A3488" s="139">
        <v>3503</v>
      </c>
      <c r="B3488" s="109"/>
      <c r="C3488" s="132" t="str">
        <f>IF(H3488&lt;&gt;"",COUNTA($H$12:H3488),"")</f>
        <v/>
      </c>
      <c r="D3488" s="15" t="s">
        <v>2636</v>
      </c>
      <c r="E3488" s="131" t="s">
        <v>2569</v>
      </c>
      <c r="F3488" s="83"/>
      <c r="G3488" s="16"/>
      <c r="H3488" s="159"/>
      <c r="I3488" s="177" t="str">
        <f t="shared" si="225"/>
        <v/>
      </c>
      <c r="L3488" s="162">
        <f>IF(Tabela1[[#This Row],[Cena za enoto]]=1,Tabela1[[#This Row],[Količina]],0)</f>
        <v>0</v>
      </c>
      <c r="M3488" s="139">
        <f>Tabela1[[#This Row],[Cena za enoto]]</f>
        <v>0</v>
      </c>
      <c r="N3488" s="139">
        <f t="shared" si="223"/>
        <v>0</v>
      </c>
    </row>
    <row r="3489" spans="1:14">
      <c r="A3489" s="139">
        <v>3504</v>
      </c>
      <c r="B3489" s="109"/>
      <c r="C3489" s="132">
        <f>IF(H3489&lt;&gt;"",COUNTA($H$12:H3489),"")</f>
        <v>1744</v>
      </c>
      <c r="D3489" s="15"/>
      <c r="E3489" s="131" t="s">
        <v>2637</v>
      </c>
      <c r="F3489" s="83" t="s">
        <v>5</v>
      </c>
      <c r="G3489" s="16">
        <v>1</v>
      </c>
      <c r="H3489" s="169">
        <v>0</v>
      </c>
      <c r="I3489" s="177">
        <f t="shared" si="225"/>
        <v>0</v>
      </c>
      <c r="K3489" s="141">
        <f>Tabela1[[#This Row],[Količina]]-Tabela1[[#This Row],[Cena skupaj]]</f>
        <v>1</v>
      </c>
      <c r="L3489" s="162">
        <f>IF(Tabela1[[#This Row],[Cena za enoto]]=1,Tabela1[[#This Row],[Količina]],0)</f>
        <v>0</v>
      </c>
      <c r="M3489" s="139">
        <f>Tabela1[[#This Row],[Cena za enoto]]</f>
        <v>0</v>
      </c>
      <c r="N3489" s="139">
        <f t="shared" si="223"/>
        <v>0</v>
      </c>
    </row>
    <row r="3490" spans="1:14" s="145" customFormat="1" ht="22.5">
      <c r="A3490" s="139">
        <v>3505</v>
      </c>
      <c r="B3490" s="103">
        <v>4</v>
      </c>
      <c r="C3490" s="207" t="str">
        <f>IF(H3490&lt;&gt;"",COUNTA($H$12:H3490),"")</f>
        <v/>
      </c>
      <c r="D3490" s="85"/>
      <c r="E3490" s="208" t="s">
        <v>2638</v>
      </c>
      <c r="F3490" s="209"/>
      <c r="G3490" s="86"/>
      <c r="H3490" s="168"/>
      <c r="I3490" s="210">
        <f>SUM(I3491:I3497)</f>
        <v>0</v>
      </c>
      <c r="J3490" s="58"/>
      <c r="K3490" s="141">
        <f>Tabela1[[#This Row],[Količina]]-Tabela1[[#This Row],[Cena skupaj]]</f>
        <v>0</v>
      </c>
      <c r="L3490" s="162">
        <f>IF(Tabela1[[#This Row],[Cena za enoto]]=1,Tabela1[[#This Row],[Količina]],0)</f>
        <v>0</v>
      </c>
      <c r="M3490" s="139">
        <f>Tabela1[[#This Row],[Cena za enoto]]</f>
        <v>0</v>
      </c>
      <c r="N3490" s="139">
        <f t="shared" si="223"/>
        <v>0</v>
      </c>
    </row>
    <row r="3491" spans="1:14" ht="22.5">
      <c r="A3491" s="139">
        <v>3506</v>
      </c>
      <c r="B3491" s="109"/>
      <c r="C3491" s="132">
        <f>IF(H3491&lt;&gt;"",COUNTA($H$12:H3491),"")</f>
        <v>1745</v>
      </c>
      <c r="D3491" s="15" t="s">
        <v>2639</v>
      </c>
      <c r="E3491" s="131" t="s">
        <v>2640</v>
      </c>
      <c r="F3491" s="83" t="s">
        <v>10</v>
      </c>
      <c r="G3491" s="16">
        <v>2</v>
      </c>
      <c r="H3491" s="169">
        <v>0</v>
      </c>
      <c r="I3491" s="177">
        <f t="shared" ref="I3491:I3497" si="226">IF(ISNUMBER(G3491),ROUND(G3491*H3491,2),"")</f>
        <v>0</v>
      </c>
      <c r="K3491" s="141">
        <f>Tabela1[[#This Row],[Količina]]-Tabela1[[#This Row],[Cena skupaj]]</f>
        <v>2</v>
      </c>
      <c r="L3491" s="162">
        <f>IF(Tabela1[[#This Row],[Cena za enoto]]=1,Tabela1[[#This Row],[Količina]],0)</f>
        <v>0</v>
      </c>
      <c r="M3491" s="139">
        <f>Tabela1[[#This Row],[Cena za enoto]]</f>
        <v>0</v>
      </c>
      <c r="N3491" s="139">
        <f t="shared" si="223"/>
        <v>0</v>
      </c>
    </row>
    <row r="3492" spans="1:14" ht="22.5">
      <c r="A3492" s="139">
        <v>3507</v>
      </c>
      <c r="B3492" s="109"/>
      <c r="C3492" s="132">
        <f>IF(H3492&lt;&gt;"",COUNTA($H$12:H3492),"")</f>
        <v>1746</v>
      </c>
      <c r="D3492" s="15" t="s">
        <v>2641</v>
      </c>
      <c r="E3492" s="131" t="s">
        <v>2642</v>
      </c>
      <c r="F3492" s="83" t="s">
        <v>10</v>
      </c>
      <c r="G3492" s="16">
        <v>2</v>
      </c>
      <c r="H3492" s="169">
        <v>0</v>
      </c>
      <c r="I3492" s="177">
        <f t="shared" si="226"/>
        <v>0</v>
      </c>
      <c r="K3492" s="141">
        <f>Tabela1[[#This Row],[Količina]]-Tabela1[[#This Row],[Cena skupaj]]</f>
        <v>2</v>
      </c>
      <c r="L3492" s="162">
        <f>IF(Tabela1[[#This Row],[Cena za enoto]]=1,Tabela1[[#This Row],[Količina]],0)</f>
        <v>0</v>
      </c>
      <c r="M3492" s="139">
        <f>Tabela1[[#This Row],[Cena za enoto]]</f>
        <v>0</v>
      </c>
      <c r="N3492" s="139">
        <f t="shared" si="223"/>
        <v>0</v>
      </c>
    </row>
    <row r="3493" spans="1:14" s="145" customFormat="1">
      <c r="A3493" s="145">
        <v>3508</v>
      </c>
      <c r="B3493" s="116"/>
      <c r="C3493" s="190" t="str">
        <f>IF(H3493&lt;&gt;"",COUNTA($H$12:H3493),"")</f>
        <v/>
      </c>
      <c r="D3493" s="44"/>
      <c r="E3493" s="205" t="s">
        <v>3532</v>
      </c>
      <c r="F3493" s="117"/>
      <c r="G3493" s="115"/>
      <c r="H3493" s="159"/>
      <c r="I3493" s="159" t="str">
        <f t="shared" si="226"/>
        <v/>
      </c>
      <c r="J3493" s="58"/>
      <c r="K3493" s="155"/>
      <c r="L3493" s="162">
        <f>IF(Tabela1[[#This Row],[Cena za enoto]]=1,Tabela1[[#This Row],[Količina]],0)</f>
        <v>0</v>
      </c>
      <c r="M3493" s="139">
        <f>Tabela1[[#This Row],[Cena za enoto]]</f>
        <v>0</v>
      </c>
      <c r="N3493" s="139">
        <f t="shared" si="223"/>
        <v>0</v>
      </c>
    </row>
    <row r="3494" spans="1:14">
      <c r="A3494" s="139">
        <v>3509</v>
      </c>
      <c r="B3494" s="109"/>
      <c r="C3494" s="132" t="str">
        <f>IF(H3494&lt;&gt;"",COUNTA($H$12:H3494),"")</f>
        <v/>
      </c>
      <c r="D3494" s="15" t="s">
        <v>2643</v>
      </c>
      <c r="E3494" s="131" t="s">
        <v>2558</v>
      </c>
      <c r="F3494" s="83"/>
      <c r="G3494" s="16"/>
      <c r="H3494" s="159"/>
      <c r="I3494" s="177" t="str">
        <f t="shared" si="226"/>
        <v/>
      </c>
      <c r="L3494" s="162">
        <f>IF(Tabela1[[#This Row],[Cena za enoto]]=1,Tabela1[[#This Row],[Količina]],0)</f>
        <v>0</v>
      </c>
      <c r="M3494" s="139">
        <f>Tabela1[[#This Row],[Cena za enoto]]</f>
        <v>0</v>
      </c>
      <c r="N3494" s="139">
        <f t="shared" si="223"/>
        <v>0</v>
      </c>
    </row>
    <row r="3495" spans="1:14">
      <c r="A3495" s="139">
        <v>3510</v>
      </c>
      <c r="B3495" s="109"/>
      <c r="C3495" s="132">
        <f>IF(H3495&lt;&gt;"",COUNTA($H$12:H3495),"")</f>
        <v>1747</v>
      </c>
      <c r="D3495" s="15"/>
      <c r="E3495" s="131" t="s">
        <v>2644</v>
      </c>
      <c r="F3495" s="83" t="s">
        <v>5</v>
      </c>
      <c r="G3495" s="16">
        <v>2</v>
      </c>
      <c r="H3495" s="169">
        <v>0</v>
      </c>
      <c r="I3495" s="177">
        <f t="shared" si="226"/>
        <v>0</v>
      </c>
      <c r="K3495" s="141">
        <f>Tabela1[[#This Row],[Količina]]-Tabela1[[#This Row],[Cena skupaj]]</f>
        <v>2</v>
      </c>
      <c r="L3495" s="162">
        <f>IF(Tabela1[[#This Row],[Cena za enoto]]=1,Tabela1[[#This Row],[Količina]],0)</f>
        <v>0</v>
      </c>
      <c r="M3495" s="139">
        <f>Tabela1[[#This Row],[Cena za enoto]]</f>
        <v>0</v>
      </c>
      <c r="N3495" s="139">
        <f t="shared" si="223"/>
        <v>0</v>
      </c>
    </row>
    <row r="3496" spans="1:14">
      <c r="A3496" s="139">
        <v>3511</v>
      </c>
      <c r="B3496" s="109"/>
      <c r="C3496" s="132" t="str">
        <f>IF(H3496&lt;&gt;"",COUNTA($H$12:H3496),"")</f>
        <v/>
      </c>
      <c r="D3496" s="15" t="s">
        <v>2645</v>
      </c>
      <c r="E3496" s="131" t="s">
        <v>2569</v>
      </c>
      <c r="F3496" s="83"/>
      <c r="G3496" s="16"/>
      <c r="H3496" s="159"/>
      <c r="I3496" s="177" t="str">
        <f t="shared" si="226"/>
        <v/>
      </c>
      <c r="L3496" s="162">
        <f>IF(Tabela1[[#This Row],[Cena za enoto]]=1,Tabela1[[#This Row],[Količina]],0)</f>
        <v>0</v>
      </c>
      <c r="M3496" s="139">
        <f>Tabela1[[#This Row],[Cena za enoto]]</f>
        <v>0</v>
      </c>
      <c r="N3496" s="139">
        <f t="shared" si="223"/>
        <v>0</v>
      </c>
    </row>
    <row r="3497" spans="1:14">
      <c r="A3497" s="139">
        <v>3512</v>
      </c>
      <c r="B3497" s="109"/>
      <c r="C3497" s="132">
        <f>IF(H3497&lt;&gt;"",COUNTA($H$12:H3497),"")</f>
        <v>1748</v>
      </c>
      <c r="D3497" s="15"/>
      <c r="E3497" s="131" t="s">
        <v>2646</v>
      </c>
      <c r="F3497" s="83" t="s">
        <v>5</v>
      </c>
      <c r="G3497" s="16">
        <v>1</v>
      </c>
      <c r="H3497" s="169">
        <v>0</v>
      </c>
      <c r="I3497" s="177">
        <f t="shared" si="226"/>
        <v>0</v>
      </c>
      <c r="K3497" s="141">
        <f>Tabela1[[#This Row],[Količina]]-Tabela1[[#This Row],[Cena skupaj]]</f>
        <v>1</v>
      </c>
      <c r="L3497" s="162">
        <f>IF(Tabela1[[#This Row],[Cena za enoto]]=1,Tabela1[[#This Row],[Količina]],0)</f>
        <v>0</v>
      </c>
      <c r="M3497" s="139">
        <f>Tabela1[[#This Row],[Cena za enoto]]</f>
        <v>0</v>
      </c>
      <c r="N3497" s="139">
        <f t="shared" si="223"/>
        <v>0</v>
      </c>
    </row>
    <row r="3498" spans="1:14" s="145" customFormat="1" ht="22.5">
      <c r="A3498" s="139">
        <v>3513</v>
      </c>
      <c r="B3498" s="103">
        <v>4</v>
      </c>
      <c r="C3498" s="207" t="str">
        <f>IF(H3498&lt;&gt;"",COUNTA($H$12:H3498),"")</f>
        <v/>
      </c>
      <c r="D3498" s="85"/>
      <c r="E3498" s="208" t="s">
        <v>2647</v>
      </c>
      <c r="F3498" s="209"/>
      <c r="G3498" s="86"/>
      <c r="H3498" s="168"/>
      <c r="I3498" s="210">
        <f>SUM(I3499:I3503)</f>
        <v>0</v>
      </c>
      <c r="J3498" s="58"/>
      <c r="K3498" s="141">
        <f>Tabela1[[#This Row],[Količina]]-Tabela1[[#This Row],[Cena skupaj]]</f>
        <v>0</v>
      </c>
      <c r="L3498" s="162">
        <f>IF(Tabela1[[#This Row],[Cena za enoto]]=1,Tabela1[[#This Row],[Količina]],0)</f>
        <v>0</v>
      </c>
      <c r="M3498" s="139">
        <f>Tabela1[[#This Row],[Cena za enoto]]</f>
        <v>0</v>
      </c>
      <c r="N3498" s="139">
        <f t="shared" si="223"/>
        <v>0</v>
      </c>
    </row>
    <row r="3499" spans="1:14" ht="22.5">
      <c r="A3499" s="139">
        <v>3514</v>
      </c>
      <c r="B3499" s="109"/>
      <c r="C3499" s="132">
        <f>IF(H3499&lt;&gt;"",COUNTA($H$12:H3499),"")</f>
        <v>1749</v>
      </c>
      <c r="D3499" s="15" t="s">
        <v>2648</v>
      </c>
      <c r="E3499" s="131" t="s">
        <v>2649</v>
      </c>
      <c r="F3499" s="83" t="s">
        <v>10</v>
      </c>
      <c r="G3499" s="16">
        <v>2</v>
      </c>
      <c r="H3499" s="169">
        <v>0</v>
      </c>
      <c r="I3499" s="177">
        <f>IF(ISNUMBER(G3499),ROUND(G3499*H3499,2),"")</f>
        <v>0</v>
      </c>
      <c r="K3499" s="141">
        <f>Tabela1[[#This Row],[Količina]]-Tabela1[[#This Row],[Cena skupaj]]</f>
        <v>2</v>
      </c>
      <c r="L3499" s="162">
        <f>IF(Tabela1[[#This Row],[Cena za enoto]]=1,Tabela1[[#This Row],[Količina]],0)</f>
        <v>0</v>
      </c>
      <c r="M3499" s="139">
        <f>Tabela1[[#This Row],[Cena za enoto]]</f>
        <v>0</v>
      </c>
      <c r="N3499" s="139">
        <f t="shared" si="223"/>
        <v>0</v>
      </c>
    </row>
    <row r="3500" spans="1:14" ht="22.5">
      <c r="A3500" s="139">
        <v>3515</v>
      </c>
      <c r="B3500" s="109"/>
      <c r="C3500" s="132">
        <f>IF(H3500&lt;&gt;"",COUNTA($H$12:H3500),"")</f>
        <v>1750</v>
      </c>
      <c r="D3500" s="15" t="s">
        <v>2650</v>
      </c>
      <c r="E3500" s="131" t="s">
        <v>2651</v>
      </c>
      <c r="F3500" s="83" t="s">
        <v>10</v>
      </c>
      <c r="G3500" s="16">
        <v>2</v>
      </c>
      <c r="H3500" s="169">
        <v>0</v>
      </c>
      <c r="I3500" s="177">
        <f>IF(ISNUMBER(G3500),ROUND(G3500*H3500,2),"")</f>
        <v>0</v>
      </c>
      <c r="K3500" s="141">
        <f>Tabela1[[#This Row],[Količina]]-Tabela1[[#This Row],[Cena skupaj]]</f>
        <v>2</v>
      </c>
      <c r="L3500" s="162">
        <f>IF(Tabela1[[#This Row],[Cena za enoto]]=1,Tabela1[[#This Row],[Količina]],0)</f>
        <v>0</v>
      </c>
      <c r="M3500" s="139">
        <f>Tabela1[[#This Row],[Cena za enoto]]</f>
        <v>0</v>
      </c>
      <c r="N3500" s="139">
        <f t="shared" si="223"/>
        <v>0</v>
      </c>
    </row>
    <row r="3501" spans="1:14">
      <c r="A3501" s="139">
        <v>3516</v>
      </c>
      <c r="B3501" s="109"/>
      <c r="C3501" s="132">
        <f>IF(H3501&lt;&gt;"",COUNTA($H$12:H3501),"")</f>
        <v>1751</v>
      </c>
      <c r="D3501" s="15"/>
      <c r="E3501" s="131" t="s">
        <v>2652</v>
      </c>
      <c r="F3501" s="83" t="s">
        <v>5</v>
      </c>
      <c r="G3501" s="16">
        <v>2</v>
      </c>
      <c r="H3501" s="169">
        <v>0</v>
      </c>
      <c r="I3501" s="177">
        <f>IF(ISNUMBER(G3501),ROUND(G3501*H3501,2),"")</f>
        <v>0</v>
      </c>
      <c r="K3501" s="141">
        <f>Tabela1[[#This Row],[Količina]]-Tabela1[[#This Row],[Cena skupaj]]</f>
        <v>2</v>
      </c>
      <c r="L3501" s="162">
        <f>IF(Tabela1[[#This Row],[Cena za enoto]]=1,Tabela1[[#This Row],[Količina]],0)</f>
        <v>0</v>
      </c>
      <c r="M3501" s="139">
        <f>Tabela1[[#This Row],[Cena za enoto]]</f>
        <v>0</v>
      </c>
      <c r="N3501" s="139">
        <f t="shared" si="223"/>
        <v>0</v>
      </c>
    </row>
    <row r="3502" spans="1:14">
      <c r="A3502" s="139">
        <v>3517</v>
      </c>
      <c r="B3502" s="109"/>
      <c r="C3502" s="132" t="str">
        <f>IF(H3502&lt;&gt;"",COUNTA($H$12:H3502),"")</f>
        <v/>
      </c>
      <c r="D3502" s="15" t="s">
        <v>2643</v>
      </c>
      <c r="E3502" s="131" t="s">
        <v>2569</v>
      </c>
      <c r="F3502" s="83"/>
      <c r="G3502" s="16"/>
      <c r="H3502" s="159"/>
      <c r="I3502" s="177" t="str">
        <f>IF(ISNUMBER(G3502),ROUND(G3502*H3502,2),"")</f>
        <v/>
      </c>
      <c r="L3502" s="162">
        <f>IF(Tabela1[[#This Row],[Cena za enoto]]=1,Tabela1[[#This Row],[Količina]],0)</f>
        <v>0</v>
      </c>
      <c r="M3502" s="139">
        <f>Tabela1[[#This Row],[Cena za enoto]]</f>
        <v>0</v>
      </c>
      <c r="N3502" s="139">
        <f t="shared" si="223"/>
        <v>0</v>
      </c>
    </row>
    <row r="3503" spans="1:14">
      <c r="A3503" s="139">
        <v>3518</v>
      </c>
      <c r="B3503" s="109"/>
      <c r="C3503" s="132">
        <f>IF(H3503&lt;&gt;"",COUNTA($H$12:H3503),"")</f>
        <v>1752</v>
      </c>
      <c r="D3503" s="15"/>
      <c r="E3503" s="131" t="s">
        <v>2653</v>
      </c>
      <c r="F3503" s="83" t="s">
        <v>5</v>
      </c>
      <c r="G3503" s="16">
        <v>1</v>
      </c>
      <c r="H3503" s="169">
        <v>0</v>
      </c>
      <c r="I3503" s="177">
        <f>IF(ISNUMBER(G3503),ROUND(G3503*H3503,2),"")</f>
        <v>0</v>
      </c>
      <c r="K3503" s="141">
        <f>Tabela1[[#This Row],[Količina]]-Tabela1[[#This Row],[Cena skupaj]]</f>
        <v>1</v>
      </c>
      <c r="L3503" s="162">
        <f>IF(Tabela1[[#This Row],[Cena za enoto]]=1,Tabela1[[#This Row],[Količina]],0)</f>
        <v>0</v>
      </c>
      <c r="M3503" s="139">
        <f>Tabela1[[#This Row],[Cena za enoto]]</f>
        <v>0</v>
      </c>
      <c r="N3503" s="139">
        <f t="shared" si="223"/>
        <v>0</v>
      </c>
    </row>
    <row r="3504" spans="1:14" s="145" customFormat="1">
      <c r="A3504" s="139">
        <v>3519</v>
      </c>
      <c r="B3504" s="103">
        <v>4</v>
      </c>
      <c r="C3504" s="207" t="str">
        <f>IF(H3504&lt;&gt;"",COUNTA($H$12:H3504),"")</f>
        <v/>
      </c>
      <c r="D3504" s="85"/>
      <c r="E3504" s="208" t="s">
        <v>2654</v>
      </c>
      <c r="F3504" s="209"/>
      <c r="G3504" s="86"/>
      <c r="H3504" s="168"/>
      <c r="I3504" s="210">
        <f>SUM(I3505:I3513)</f>
        <v>0</v>
      </c>
      <c r="J3504" s="58"/>
      <c r="K3504" s="141">
        <f>Tabela1[[#This Row],[Količina]]-Tabela1[[#This Row],[Cena skupaj]]</f>
        <v>0</v>
      </c>
      <c r="L3504" s="162">
        <f>IF(Tabela1[[#This Row],[Cena za enoto]]=1,Tabela1[[#This Row],[Količina]],0)</f>
        <v>0</v>
      </c>
      <c r="M3504" s="139">
        <f>Tabela1[[#This Row],[Cena za enoto]]</f>
        <v>0</v>
      </c>
      <c r="N3504" s="139">
        <f t="shared" si="223"/>
        <v>0</v>
      </c>
    </row>
    <row r="3505" spans="1:14">
      <c r="A3505" s="139">
        <v>3520</v>
      </c>
      <c r="B3505" s="109"/>
      <c r="C3505" s="132" t="str">
        <f>IF(H3505&lt;&gt;"",COUNTA($H$12:H3505),"")</f>
        <v/>
      </c>
      <c r="D3505" s="15" t="s">
        <v>2655</v>
      </c>
      <c r="E3505" s="131" t="s">
        <v>2553</v>
      </c>
      <c r="F3505" s="83"/>
      <c r="G3505" s="16"/>
      <c r="H3505" s="159"/>
      <c r="I3505" s="177" t="str">
        <f t="shared" ref="I3505:I3513" si="227">IF(ISNUMBER(G3505),ROUND(G3505*H3505,2),"")</f>
        <v/>
      </c>
      <c r="L3505" s="162">
        <f>IF(Tabela1[[#This Row],[Cena za enoto]]=1,Tabela1[[#This Row],[Količina]],0)</f>
        <v>0</v>
      </c>
      <c r="M3505" s="139">
        <f>Tabela1[[#This Row],[Cena za enoto]]</f>
        <v>0</v>
      </c>
      <c r="N3505" s="139">
        <f t="shared" si="223"/>
        <v>0</v>
      </c>
    </row>
    <row r="3506" spans="1:14">
      <c r="A3506" s="139">
        <v>3521</v>
      </c>
      <c r="B3506" s="109"/>
      <c r="C3506" s="132">
        <f>IF(H3506&lt;&gt;"",COUNTA($H$12:H3506),"")</f>
        <v>1753</v>
      </c>
      <c r="D3506" s="15"/>
      <c r="E3506" s="131" t="s">
        <v>2656</v>
      </c>
      <c r="F3506" s="83" t="s">
        <v>10</v>
      </c>
      <c r="G3506" s="16">
        <v>1</v>
      </c>
      <c r="H3506" s="169">
        <v>0</v>
      </c>
      <c r="I3506" s="177">
        <f t="shared" si="227"/>
        <v>0</v>
      </c>
      <c r="K3506" s="141">
        <f>Tabela1[[#This Row],[Količina]]-Tabela1[[#This Row],[Cena skupaj]]</f>
        <v>1</v>
      </c>
      <c r="L3506" s="162">
        <f>IF(Tabela1[[#This Row],[Cena za enoto]]=1,Tabela1[[#This Row],[Količina]],0)</f>
        <v>0</v>
      </c>
      <c r="M3506" s="139">
        <f>Tabela1[[#This Row],[Cena za enoto]]</f>
        <v>0</v>
      </c>
      <c r="N3506" s="139">
        <f t="shared" si="223"/>
        <v>0</v>
      </c>
    </row>
    <row r="3507" spans="1:14">
      <c r="A3507" s="139">
        <v>3522</v>
      </c>
      <c r="B3507" s="109"/>
      <c r="C3507" s="132">
        <f>IF(H3507&lt;&gt;"",COUNTA($H$12:H3507),"")</f>
        <v>1754</v>
      </c>
      <c r="D3507" s="15" t="s">
        <v>2657</v>
      </c>
      <c r="E3507" s="131" t="s">
        <v>2658</v>
      </c>
      <c r="F3507" s="83" t="s">
        <v>10</v>
      </c>
      <c r="G3507" s="16">
        <v>1</v>
      </c>
      <c r="H3507" s="169">
        <v>0</v>
      </c>
      <c r="I3507" s="177">
        <f t="shared" si="227"/>
        <v>0</v>
      </c>
      <c r="K3507" s="141">
        <f>Tabela1[[#This Row],[Količina]]-Tabela1[[#This Row],[Cena skupaj]]</f>
        <v>1</v>
      </c>
      <c r="L3507" s="162">
        <f>IF(Tabela1[[#This Row],[Cena za enoto]]=1,Tabela1[[#This Row],[Količina]],0)</f>
        <v>0</v>
      </c>
      <c r="M3507" s="139">
        <f>Tabela1[[#This Row],[Cena za enoto]]</f>
        <v>0</v>
      </c>
      <c r="N3507" s="139">
        <f t="shared" si="223"/>
        <v>0</v>
      </c>
    </row>
    <row r="3508" spans="1:14">
      <c r="A3508" s="139">
        <v>3523</v>
      </c>
      <c r="B3508" s="109"/>
      <c r="C3508" s="132" t="str">
        <f>IF(H3508&lt;&gt;"",COUNTA($H$12:H3508),"")</f>
        <v/>
      </c>
      <c r="D3508" s="15" t="s">
        <v>2659</v>
      </c>
      <c r="E3508" s="131" t="s">
        <v>2558</v>
      </c>
      <c r="F3508" s="83"/>
      <c r="G3508" s="16"/>
      <c r="H3508" s="159"/>
      <c r="I3508" s="177" t="str">
        <f t="shared" si="227"/>
        <v/>
      </c>
      <c r="L3508" s="162">
        <f>IF(Tabela1[[#This Row],[Cena za enoto]]=1,Tabela1[[#This Row],[Količina]],0)</f>
        <v>0</v>
      </c>
      <c r="M3508" s="139">
        <f>Tabela1[[#This Row],[Cena za enoto]]</f>
        <v>0</v>
      </c>
      <c r="N3508" s="139">
        <f t="shared" si="223"/>
        <v>0</v>
      </c>
    </row>
    <row r="3509" spans="1:14">
      <c r="A3509" s="139">
        <v>3524</v>
      </c>
      <c r="B3509" s="109"/>
      <c r="C3509" s="132">
        <f>IF(H3509&lt;&gt;"",COUNTA($H$12:H3509),"")</f>
        <v>1755</v>
      </c>
      <c r="D3509" s="15"/>
      <c r="E3509" s="131" t="s">
        <v>2660</v>
      </c>
      <c r="F3509" s="83" t="s">
        <v>5</v>
      </c>
      <c r="G3509" s="16">
        <v>3</v>
      </c>
      <c r="H3509" s="169">
        <v>0</v>
      </c>
      <c r="I3509" s="177">
        <f t="shared" si="227"/>
        <v>0</v>
      </c>
      <c r="K3509" s="141">
        <f>Tabela1[[#This Row],[Količina]]-Tabela1[[#This Row],[Cena skupaj]]</f>
        <v>3</v>
      </c>
      <c r="L3509" s="162">
        <f>IF(Tabela1[[#This Row],[Cena za enoto]]=1,Tabela1[[#This Row],[Količina]],0)</f>
        <v>0</v>
      </c>
      <c r="M3509" s="139">
        <f>Tabela1[[#This Row],[Cena za enoto]]</f>
        <v>0</v>
      </c>
      <c r="N3509" s="139">
        <f t="shared" si="223"/>
        <v>0</v>
      </c>
    </row>
    <row r="3510" spans="1:14" ht="22.5">
      <c r="A3510" s="139">
        <v>3525</v>
      </c>
      <c r="B3510" s="109"/>
      <c r="C3510" s="132">
        <f>IF(H3510&lt;&gt;"",COUNTA($H$12:H3510),"")</f>
        <v>1756</v>
      </c>
      <c r="D3510" s="15" t="s">
        <v>2661</v>
      </c>
      <c r="E3510" s="131" t="s">
        <v>2662</v>
      </c>
      <c r="F3510" s="83" t="s">
        <v>10</v>
      </c>
      <c r="G3510" s="16">
        <v>2</v>
      </c>
      <c r="H3510" s="169">
        <v>0</v>
      </c>
      <c r="I3510" s="177">
        <f t="shared" si="227"/>
        <v>0</v>
      </c>
      <c r="K3510" s="141">
        <f>Tabela1[[#This Row],[Količina]]-Tabela1[[#This Row],[Cena skupaj]]</f>
        <v>2</v>
      </c>
      <c r="L3510" s="162">
        <f>IF(Tabela1[[#This Row],[Cena za enoto]]=1,Tabela1[[#This Row],[Količina]],0)</f>
        <v>0</v>
      </c>
      <c r="M3510" s="139">
        <f>Tabela1[[#This Row],[Cena za enoto]]</f>
        <v>0</v>
      </c>
      <c r="N3510" s="139">
        <f t="shared" si="223"/>
        <v>0</v>
      </c>
    </row>
    <row r="3511" spans="1:14">
      <c r="A3511" s="139">
        <v>3526</v>
      </c>
      <c r="B3511" s="109"/>
      <c r="C3511" s="132" t="str">
        <f>IF(H3511&lt;&gt;"",COUNTA($H$12:H3511),"")</f>
        <v/>
      </c>
      <c r="D3511" s="15" t="s">
        <v>2663</v>
      </c>
      <c r="E3511" s="131" t="s">
        <v>2569</v>
      </c>
      <c r="F3511" s="83"/>
      <c r="G3511" s="16"/>
      <c r="H3511" s="159"/>
      <c r="I3511" s="177" t="str">
        <f t="shared" si="227"/>
        <v/>
      </c>
      <c r="L3511" s="162">
        <f>IF(Tabela1[[#This Row],[Cena za enoto]]=1,Tabela1[[#This Row],[Količina]],0)</f>
        <v>0</v>
      </c>
      <c r="M3511" s="139">
        <f>Tabela1[[#This Row],[Cena za enoto]]</f>
        <v>0</v>
      </c>
      <c r="N3511" s="139">
        <f t="shared" si="223"/>
        <v>0</v>
      </c>
    </row>
    <row r="3512" spans="1:14">
      <c r="A3512" s="139">
        <v>3527</v>
      </c>
      <c r="B3512" s="109"/>
      <c r="C3512" s="132">
        <f>IF(H3512&lt;&gt;"",COUNTA($H$12:H3512),"")</f>
        <v>1757</v>
      </c>
      <c r="D3512" s="15"/>
      <c r="E3512" s="131" t="s">
        <v>2664</v>
      </c>
      <c r="F3512" s="83" t="s">
        <v>5</v>
      </c>
      <c r="G3512" s="16">
        <v>1</v>
      </c>
      <c r="H3512" s="169">
        <v>0</v>
      </c>
      <c r="I3512" s="177">
        <f t="shared" si="227"/>
        <v>0</v>
      </c>
      <c r="K3512" s="141">
        <f>Tabela1[[#This Row],[Količina]]-Tabela1[[#This Row],[Cena skupaj]]</f>
        <v>1</v>
      </c>
      <c r="L3512" s="162">
        <f>IF(Tabela1[[#This Row],[Cena za enoto]]=1,Tabela1[[#This Row],[Količina]],0)</f>
        <v>0</v>
      </c>
      <c r="M3512" s="139">
        <f>Tabela1[[#This Row],[Cena za enoto]]</f>
        <v>0</v>
      </c>
      <c r="N3512" s="139">
        <f t="shared" si="223"/>
        <v>0</v>
      </c>
    </row>
    <row r="3513" spans="1:14" s="145" customFormat="1">
      <c r="A3513" s="145">
        <v>3528</v>
      </c>
      <c r="B3513" s="116"/>
      <c r="C3513" s="190">
        <f>IF(H3513&lt;&gt;"",COUNTA($H$12:H3513),"")</f>
        <v>1758</v>
      </c>
      <c r="D3513" s="44" t="s">
        <v>2665</v>
      </c>
      <c r="E3513" s="205" t="s">
        <v>3513</v>
      </c>
      <c r="F3513" s="83" t="s">
        <v>10</v>
      </c>
      <c r="G3513" s="115">
        <v>1</v>
      </c>
      <c r="H3513" s="169">
        <v>0</v>
      </c>
      <c r="I3513" s="159">
        <f t="shared" si="227"/>
        <v>0</v>
      </c>
      <c r="J3513" s="58"/>
      <c r="K3513" s="155"/>
      <c r="L3513" s="162">
        <f>IF(Tabela1[[#This Row],[Cena za enoto]]=1,Tabela1[[#This Row],[Količina]],0)</f>
        <v>0</v>
      </c>
      <c r="M3513" s="139">
        <f>Tabela1[[#This Row],[Cena za enoto]]</f>
        <v>0</v>
      </c>
      <c r="N3513" s="139">
        <f t="shared" si="223"/>
        <v>0</v>
      </c>
    </row>
    <row r="3514" spans="1:14" s="145" customFormat="1">
      <c r="A3514" s="139">
        <v>3529</v>
      </c>
      <c r="B3514" s="103">
        <v>4</v>
      </c>
      <c r="C3514" s="207" t="str">
        <f>IF(H3514&lt;&gt;"",COUNTA($H$12:H3514),"")</f>
        <v/>
      </c>
      <c r="D3514" s="85"/>
      <c r="E3514" s="208" t="s">
        <v>2666</v>
      </c>
      <c r="F3514" s="209"/>
      <c r="G3514" s="86"/>
      <c r="H3514" s="168"/>
      <c r="I3514" s="210">
        <f>SUM(I3515:I3521)</f>
        <v>0</v>
      </c>
      <c r="J3514" s="58"/>
      <c r="K3514" s="141">
        <f>Tabela1[[#This Row],[Količina]]-Tabela1[[#This Row],[Cena skupaj]]</f>
        <v>0</v>
      </c>
      <c r="L3514" s="162">
        <f>IF(Tabela1[[#This Row],[Cena za enoto]]=1,Tabela1[[#This Row],[Količina]],0)</f>
        <v>0</v>
      </c>
      <c r="M3514" s="139">
        <f>Tabela1[[#This Row],[Cena za enoto]]</f>
        <v>0</v>
      </c>
      <c r="N3514" s="139">
        <f t="shared" si="223"/>
        <v>0</v>
      </c>
    </row>
    <row r="3515" spans="1:14">
      <c r="A3515" s="139">
        <v>3530</v>
      </c>
      <c r="B3515" s="109"/>
      <c r="C3515" s="132" t="str">
        <f>IF(H3515&lt;&gt;"",COUNTA($H$12:H3515),"")</f>
        <v/>
      </c>
      <c r="D3515" s="15" t="s">
        <v>2667</v>
      </c>
      <c r="E3515" s="131" t="s">
        <v>2668</v>
      </c>
      <c r="F3515" s="83"/>
      <c r="G3515" s="16"/>
      <c r="H3515" s="159"/>
      <c r="I3515" s="177" t="str">
        <f t="shared" ref="I3515:I3521" si="228">IF(ISNUMBER(G3515),ROUND(G3515*H3515,2),"")</f>
        <v/>
      </c>
      <c r="L3515" s="162">
        <f>IF(Tabela1[[#This Row],[Cena za enoto]]=1,Tabela1[[#This Row],[Količina]],0)</f>
        <v>0</v>
      </c>
      <c r="M3515" s="139">
        <f>Tabela1[[#This Row],[Cena za enoto]]</f>
        <v>0</v>
      </c>
      <c r="N3515" s="139">
        <f t="shared" si="223"/>
        <v>0</v>
      </c>
    </row>
    <row r="3516" spans="1:14">
      <c r="A3516" s="139">
        <v>3531</v>
      </c>
      <c r="B3516" s="109"/>
      <c r="C3516" s="132">
        <f>IF(H3516&lt;&gt;"",COUNTA($H$12:H3516),"")</f>
        <v>1759</v>
      </c>
      <c r="D3516" s="15"/>
      <c r="E3516" s="131" t="s">
        <v>2631</v>
      </c>
      <c r="F3516" s="83" t="s">
        <v>10</v>
      </c>
      <c r="G3516" s="16">
        <v>1</v>
      </c>
      <c r="H3516" s="169">
        <v>0</v>
      </c>
      <c r="I3516" s="177">
        <f t="shared" si="228"/>
        <v>0</v>
      </c>
      <c r="K3516" s="141">
        <f>Tabela1[[#This Row],[Količina]]-Tabela1[[#This Row],[Cena skupaj]]</f>
        <v>1</v>
      </c>
      <c r="L3516" s="162">
        <f>IF(Tabela1[[#This Row],[Cena za enoto]]=1,Tabela1[[#This Row],[Količina]],0)</f>
        <v>0</v>
      </c>
      <c r="M3516" s="139">
        <f>Tabela1[[#This Row],[Cena za enoto]]</f>
        <v>0</v>
      </c>
      <c r="N3516" s="139">
        <f t="shared" si="223"/>
        <v>0</v>
      </c>
    </row>
    <row r="3517" spans="1:14" s="145" customFormat="1">
      <c r="A3517" s="145">
        <v>3532</v>
      </c>
      <c r="B3517" s="116"/>
      <c r="C3517" s="190">
        <f>IF(H3517&lt;&gt;"",COUNTA($H$12:H3517),"")</f>
        <v>1760</v>
      </c>
      <c r="D3517" s="44" t="s">
        <v>2669</v>
      </c>
      <c r="E3517" s="205" t="s">
        <v>3512</v>
      </c>
      <c r="F3517" s="83" t="s">
        <v>10</v>
      </c>
      <c r="G3517" s="115">
        <v>1</v>
      </c>
      <c r="H3517" s="169">
        <v>0</v>
      </c>
      <c r="I3517" s="159">
        <f t="shared" si="228"/>
        <v>0</v>
      </c>
      <c r="J3517" s="58"/>
      <c r="K3517" s="155"/>
      <c r="L3517" s="162">
        <f>IF(Tabela1[[#This Row],[Cena za enoto]]=1,Tabela1[[#This Row],[Količina]],0)</f>
        <v>0</v>
      </c>
      <c r="M3517" s="139">
        <f>Tabela1[[#This Row],[Cena za enoto]]</f>
        <v>0</v>
      </c>
      <c r="N3517" s="139">
        <f t="shared" si="223"/>
        <v>0</v>
      </c>
    </row>
    <row r="3518" spans="1:14">
      <c r="A3518" s="139">
        <v>3534</v>
      </c>
      <c r="B3518" s="109"/>
      <c r="C3518" s="132" t="str">
        <f>IF(H3518&lt;&gt;"",COUNTA($H$12:H3518),"")</f>
        <v/>
      </c>
      <c r="D3518" s="15" t="s">
        <v>2670</v>
      </c>
      <c r="E3518" s="131" t="s">
        <v>2558</v>
      </c>
      <c r="F3518" s="83"/>
      <c r="G3518" s="16"/>
      <c r="H3518" s="159"/>
      <c r="I3518" s="177" t="str">
        <f t="shared" si="228"/>
        <v/>
      </c>
      <c r="L3518" s="162">
        <f>IF(Tabela1[[#This Row],[Cena za enoto]]=1,Tabela1[[#This Row],[Količina]],0)</f>
        <v>0</v>
      </c>
      <c r="M3518" s="139">
        <f>Tabela1[[#This Row],[Cena za enoto]]</f>
        <v>0</v>
      </c>
      <c r="N3518" s="139">
        <f t="shared" si="223"/>
        <v>0</v>
      </c>
    </row>
    <row r="3519" spans="1:14">
      <c r="A3519" s="139">
        <v>3535</v>
      </c>
      <c r="B3519" s="109"/>
      <c r="C3519" s="132">
        <f>IF(H3519&lt;&gt;"",COUNTA($H$12:H3519),"")</f>
        <v>1761</v>
      </c>
      <c r="D3519" s="15"/>
      <c r="E3519" s="131" t="s">
        <v>2671</v>
      </c>
      <c r="F3519" s="83" t="s">
        <v>5</v>
      </c>
      <c r="G3519" s="16">
        <v>3</v>
      </c>
      <c r="H3519" s="169">
        <v>0</v>
      </c>
      <c r="I3519" s="177">
        <f t="shared" si="228"/>
        <v>0</v>
      </c>
      <c r="K3519" s="141">
        <f>Tabela1[[#This Row],[Količina]]-Tabela1[[#This Row],[Cena skupaj]]</f>
        <v>3</v>
      </c>
      <c r="L3519" s="162">
        <f>IF(Tabela1[[#This Row],[Cena za enoto]]=1,Tabela1[[#This Row],[Količina]],0)</f>
        <v>0</v>
      </c>
      <c r="M3519" s="139">
        <f>Tabela1[[#This Row],[Cena za enoto]]</f>
        <v>0</v>
      </c>
      <c r="N3519" s="139">
        <f t="shared" si="223"/>
        <v>0</v>
      </c>
    </row>
    <row r="3520" spans="1:14">
      <c r="A3520" s="139">
        <v>3536</v>
      </c>
      <c r="B3520" s="109"/>
      <c r="C3520" s="132" t="str">
        <f>IF(H3520&lt;&gt;"",COUNTA($H$12:H3520),"")</f>
        <v/>
      </c>
      <c r="D3520" s="15" t="s">
        <v>2672</v>
      </c>
      <c r="E3520" s="131" t="s">
        <v>2569</v>
      </c>
      <c r="F3520" s="83"/>
      <c r="G3520" s="16"/>
      <c r="H3520" s="159"/>
      <c r="I3520" s="177" t="str">
        <f t="shared" si="228"/>
        <v/>
      </c>
      <c r="L3520" s="162">
        <f>IF(Tabela1[[#This Row],[Cena za enoto]]=1,Tabela1[[#This Row],[Količina]],0)</f>
        <v>0</v>
      </c>
      <c r="M3520" s="139">
        <f>Tabela1[[#This Row],[Cena za enoto]]</f>
        <v>0</v>
      </c>
      <c r="N3520" s="139">
        <f t="shared" si="223"/>
        <v>0</v>
      </c>
    </row>
    <row r="3521" spans="1:14">
      <c r="A3521" s="139">
        <v>3537</v>
      </c>
      <c r="B3521" s="109"/>
      <c r="C3521" s="132">
        <f>IF(H3521&lt;&gt;"",COUNTA($H$12:H3521),"")</f>
        <v>1762</v>
      </c>
      <c r="D3521" s="15"/>
      <c r="E3521" s="131" t="s">
        <v>2673</v>
      </c>
      <c r="F3521" s="83" t="s">
        <v>5</v>
      </c>
      <c r="G3521" s="16">
        <v>1</v>
      </c>
      <c r="H3521" s="169">
        <v>0</v>
      </c>
      <c r="I3521" s="177">
        <f t="shared" si="228"/>
        <v>0</v>
      </c>
      <c r="K3521" s="141">
        <f>Tabela1[[#This Row],[Količina]]-Tabela1[[#This Row],[Cena skupaj]]</f>
        <v>1</v>
      </c>
      <c r="L3521" s="162">
        <f>IF(Tabela1[[#This Row],[Cena za enoto]]=1,Tabela1[[#This Row],[Količina]],0)</f>
        <v>0</v>
      </c>
      <c r="M3521" s="139">
        <f>Tabela1[[#This Row],[Cena za enoto]]</f>
        <v>0</v>
      </c>
      <c r="N3521" s="139">
        <f t="shared" si="223"/>
        <v>0</v>
      </c>
    </row>
    <row r="3522" spans="1:14">
      <c r="A3522" s="139">
        <v>3538</v>
      </c>
      <c r="B3522" s="93">
        <v>3</v>
      </c>
      <c r="C3522" s="192" t="str">
        <f>IF(H3522&lt;&gt;"",COUNTA($H$12:H3522),"")</f>
        <v/>
      </c>
      <c r="D3522" s="14"/>
      <c r="E3522" s="193" t="s">
        <v>2674</v>
      </c>
      <c r="F3522" s="114"/>
      <c r="G3522" s="37"/>
      <c r="H3522" s="160"/>
      <c r="I3522" s="158">
        <f>SUM(I3523:I3530)</f>
        <v>0</v>
      </c>
      <c r="K3522" s="141">
        <f>Tabela1[[#This Row],[Količina]]-Tabela1[[#This Row],[Cena skupaj]]</f>
        <v>0</v>
      </c>
      <c r="L3522" s="162">
        <f>IF(Tabela1[[#This Row],[Cena za enoto]]=1,Tabela1[[#This Row],[Količina]],0)</f>
        <v>0</v>
      </c>
      <c r="M3522" s="139">
        <f>Tabela1[[#This Row],[Cena za enoto]]</f>
        <v>0</v>
      </c>
      <c r="N3522" s="139">
        <f t="shared" si="223"/>
        <v>0</v>
      </c>
    </row>
    <row r="3523" spans="1:14">
      <c r="A3523" s="139">
        <v>3539</v>
      </c>
      <c r="B3523" s="116"/>
      <c r="C3523" s="190" t="str">
        <f>IF(H3523&lt;&gt;"",COUNTA($H$12:H3523),"")</f>
        <v/>
      </c>
      <c r="D3523" s="44">
        <v>1</v>
      </c>
      <c r="E3523" s="205" t="s">
        <v>2675</v>
      </c>
      <c r="F3523" s="117"/>
      <c r="G3523" s="115"/>
      <c r="H3523" s="159"/>
      <c r="I3523" s="159" t="str">
        <f t="shared" ref="I3523:I3530" si="229">IF(ISNUMBER(G3523),ROUND(G3523*H3523,2),"")</f>
        <v/>
      </c>
      <c r="L3523" s="162">
        <f>IF(Tabela1[[#This Row],[Cena za enoto]]=1,Tabela1[[#This Row],[Količina]],0)</f>
        <v>0</v>
      </c>
      <c r="M3523" s="139">
        <f>Tabela1[[#This Row],[Cena za enoto]]</f>
        <v>0</v>
      </c>
      <c r="N3523" s="139">
        <f t="shared" si="223"/>
        <v>0</v>
      </c>
    </row>
    <row r="3524" spans="1:14">
      <c r="A3524" s="139">
        <v>3540</v>
      </c>
      <c r="B3524" s="116"/>
      <c r="C3524" s="190">
        <f>IF(H3524&lt;&gt;"",COUNTA($H$12:H3524),"")</f>
        <v>1763</v>
      </c>
      <c r="D3524" s="44"/>
      <c r="E3524" s="205" t="s">
        <v>3273</v>
      </c>
      <c r="F3524" s="83" t="s">
        <v>5</v>
      </c>
      <c r="G3524" s="115">
        <v>1</v>
      </c>
      <c r="H3524" s="169">
        <v>0</v>
      </c>
      <c r="I3524" s="159">
        <f t="shared" si="229"/>
        <v>0</v>
      </c>
      <c r="K3524" s="141">
        <f>Tabela1[[#This Row],[Količina]]-Tabela1[[#This Row],[Cena skupaj]]</f>
        <v>1</v>
      </c>
      <c r="L3524" s="162">
        <f>IF(Tabela1[[#This Row],[Cena za enoto]]=1,Tabela1[[#This Row],[Količina]],0)</f>
        <v>0</v>
      </c>
      <c r="M3524" s="139">
        <f>Tabela1[[#This Row],[Cena za enoto]]</f>
        <v>0</v>
      </c>
      <c r="N3524" s="139">
        <f t="shared" si="223"/>
        <v>0</v>
      </c>
    </row>
    <row r="3525" spans="1:14">
      <c r="A3525" s="139">
        <v>3541</v>
      </c>
      <c r="B3525" s="116"/>
      <c r="C3525" s="190">
        <f>IF(H3525&lt;&gt;"",COUNTA($H$12:H3525),"")</f>
        <v>1764</v>
      </c>
      <c r="D3525" s="44" t="s">
        <v>261</v>
      </c>
      <c r="E3525" s="205" t="s">
        <v>2676</v>
      </c>
      <c r="F3525" s="83" t="s">
        <v>5</v>
      </c>
      <c r="G3525" s="115">
        <v>1</v>
      </c>
      <c r="H3525" s="169">
        <v>0</v>
      </c>
      <c r="I3525" s="159">
        <f t="shared" si="229"/>
        <v>0</v>
      </c>
      <c r="K3525" s="141">
        <f>Tabela1[[#This Row],[Količina]]-Tabela1[[#This Row],[Cena skupaj]]</f>
        <v>1</v>
      </c>
      <c r="L3525" s="162">
        <f>IF(Tabela1[[#This Row],[Cena za enoto]]=1,Tabela1[[#This Row],[Količina]],0)</f>
        <v>0</v>
      </c>
      <c r="M3525" s="139">
        <f>Tabela1[[#This Row],[Cena za enoto]]</f>
        <v>0</v>
      </c>
      <c r="N3525" s="139">
        <f t="shared" si="223"/>
        <v>0</v>
      </c>
    </row>
    <row r="3526" spans="1:14">
      <c r="A3526" s="139">
        <v>3542</v>
      </c>
      <c r="B3526" s="116"/>
      <c r="C3526" s="190">
        <f>IF(H3526&lt;&gt;"",COUNTA($H$12:H3526),"")</f>
        <v>1765</v>
      </c>
      <c r="D3526" s="44" t="s">
        <v>262</v>
      </c>
      <c r="E3526" s="205" t="s">
        <v>3274</v>
      </c>
      <c r="F3526" s="83" t="s">
        <v>5</v>
      </c>
      <c r="G3526" s="115">
        <v>1</v>
      </c>
      <c r="H3526" s="169">
        <v>0</v>
      </c>
      <c r="I3526" s="159">
        <f t="shared" si="229"/>
        <v>0</v>
      </c>
      <c r="K3526" s="141">
        <f>Tabela1[[#This Row],[Količina]]-Tabela1[[#This Row],[Cena skupaj]]</f>
        <v>1</v>
      </c>
      <c r="L3526" s="162">
        <f>IF(Tabela1[[#This Row],[Cena za enoto]]=1,Tabela1[[#This Row],[Količina]],0)</f>
        <v>0</v>
      </c>
      <c r="M3526" s="139">
        <f>Tabela1[[#This Row],[Cena za enoto]]</f>
        <v>0</v>
      </c>
      <c r="N3526" s="139">
        <f t="shared" si="223"/>
        <v>0</v>
      </c>
    </row>
    <row r="3527" spans="1:14">
      <c r="A3527" s="139">
        <v>3543</v>
      </c>
      <c r="B3527" s="116"/>
      <c r="C3527" s="190" t="str">
        <f>IF(H3527&lt;&gt;"",COUNTA($H$12:H3527),"")</f>
        <v/>
      </c>
      <c r="D3527" s="44" t="s">
        <v>263</v>
      </c>
      <c r="E3527" s="205" t="s">
        <v>3275</v>
      </c>
      <c r="F3527" s="117"/>
      <c r="G3527" s="115"/>
      <c r="H3527" s="159"/>
      <c r="I3527" s="159" t="str">
        <f t="shared" si="229"/>
        <v/>
      </c>
      <c r="L3527" s="162">
        <f>IF(Tabela1[[#This Row],[Cena za enoto]]=1,Tabela1[[#This Row],[Količina]],0)</f>
        <v>0</v>
      </c>
      <c r="M3527" s="139">
        <f>Tabela1[[#This Row],[Cena za enoto]]</f>
        <v>0</v>
      </c>
      <c r="N3527" s="139">
        <f t="shared" si="223"/>
        <v>0</v>
      </c>
    </row>
    <row r="3528" spans="1:14">
      <c r="A3528" s="139">
        <v>3544</v>
      </c>
      <c r="B3528" s="116"/>
      <c r="C3528" s="190">
        <f>IF(H3528&lt;&gt;"",COUNTA($H$12:H3528),"")</f>
        <v>1766</v>
      </c>
      <c r="D3528" s="44"/>
      <c r="E3528" s="205" t="s">
        <v>3305</v>
      </c>
      <c r="F3528" s="83" t="s">
        <v>5</v>
      </c>
      <c r="G3528" s="115">
        <v>1</v>
      </c>
      <c r="H3528" s="169">
        <v>0</v>
      </c>
      <c r="I3528" s="159">
        <f t="shared" si="229"/>
        <v>0</v>
      </c>
      <c r="K3528" s="141">
        <f>Tabela1[[#This Row],[Količina]]-Tabela1[[#This Row],[Cena skupaj]]</f>
        <v>1</v>
      </c>
      <c r="L3528" s="162">
        <f>IF(Tabela1[[#This Row],[Cena za enoto]]=1,Tabela1[[#This Row],[Količina]],0)</f>
        <v>0</v>
      </c>
      <c r="M3528" s="139">
        <f>Tabela1[[#This Row],[Cena za enoto]]</f>
        <v>0</v>
      </c>
      <c r="N3528" s="139">
        <f t="shared" si="223"/>
        <v>0</v>
      </c>
    </row>
    <row r="3529" spans="1:14">
      <c r="A3529" s="139">
        <v>3545</v>
      </c>
      <c r="B3529" s="116"/>
      <c r="C3529" s="190" t="str">
        <f>IF(H3529&lt;&gt;"",COUNTA($H$12:H3529),"")</f>
        <v/>
      </c>
      <c r="D3529" s="44" t="s">
        <v>264</v>
      </c>
      <c r="E3529" s="205" t="s">
        <v>2677</v>
      </c>
      <c r="F3529" s="117"/>
      <c r="G3529" s="115"/>
      <c r="H3529" s="159"/>
      <c r="I3529" s="159" t="str">
        <f t="shared" si="229"/>
        <v/>
      </c>
      <c r="L3529" s="162">
        <f>IF(Tabela1[[#This Row],[Cena za enoto]]=1,Tabela1[[#This Row],[Količina]],0)</f>
        <v>0</v>
      </c>
      <c r="M3529" s="139">
        <f>Tabela1[[#This Row],[Cena za enoto]]</f>
        <v>0</v>
      </c>
      <c r="N3529" s="139">
        <f t="shared" si="223"/>
        <v>0</v>
      </c>
    </row>
    <row r="3530" spans="1:14">
      <c r="A3530" s="139">
        <v>3546</v>
      </c>
      <c r="B3530" s="116"/>
      <c r="C3530" s="190">
        <f>IF(H3530&lt;&gt;"",COUNTA($H$12:H3530),"")</f>
        <v>1767</v>
      </c>
      <c r="D3530" s="44"/>
      <c r="E3530" s="205" t="s">
        <v>2678</v>
      </c>
      <c r="F3530" s="83" t="s">
        <v>5</v>
      </c>
      <c r="G3530" s="115">
        <v>1</v>
      </c>
      <c r="H3530" s="169">
        <v>0</v>
      </c>
      <c r="I3530" s="159">
        <f t="shared" si="229"/>
        <v>0</v>
      </c>
      <c r="K3530" s="141">
        <f>Tabela1[[#This Row],[Količina]]-Tabela1[[#This Row],[Cena skupaj]]</f>
        <v>1</v>
      </c>
      <c r="L3530" s="162">
        <f>IF(Tabela1[[#This Row],[Cena za enoto]]=1,Tabela1[[#This Row],[Količina]],0)</f>
        <v>0</v>
      </c>
      <c r="M3530" s="139">
        <f>Tabela1[[#This Row],[Cena za enoto]]</f>
        <v>0</v>
      </c>
      <c r="N3530" s="139">
        <f t="shared" si="223"/>
        <v>0</v>
      </c>
    </row>
    <row r="3531" spans="1:14" s="142" customFormat="1" ht="15">
      <c r="A3531" s="139">
        <v>3547</v>
      </c>
      <c r="B3531" s="97">
        <v>2</v>
      </c>
      <c r="C3531" s="186" t="str">
        <f>IF(H3531&lt;&gt;"",COUNTA($H$12:H3531),"")</f>
        <v/>
      </c>
      <c r="D3531" s="13"/>
      <c r="E3531" s="187" t="s">
        <v>2679</v>
      </c>
      <c r="F3531" s="188"/>
      <c r="G3531" s="36"/>
      <c r="H3531" s="157"/>
      <c r="I3531" s="189">
        <f>I3532+I3550+I3558+I3777</f>
        <v>0</v>
      </c>
      <c r="J3531" s="8"/>
      <c r="K3531" s="141">
        <f>Tabela1[[#This Row],[Količina]]-Tabela1[[#This Row],[Cena skupaj]]</f>
        <v>0</v>
      </c>
      <c r="L3531" s="162">
        <f>IF(Tabela1[[#This Row],[Cena za enoto]]=1,Tabela1[[#This Row],[Količina]],0)</f>
        <v>0</v>
      </c>
      <c r="M3531" s="139">
        <f>Tabela1[[#This Row],[Cena za enoto]]</f>
        <v>0</v>
      </c>
      <c r="N3531" s="139">
        <f t="shared" si="223"/>
        <v>0</v>
      </c>
    </row>
    <row r="3532" spans="1:14">
      <c r="A3532" s="139">
        <v>3548</v>
      </c>
      <c r="B3532" s="93">
        <v>3</v>
      </c>
      <c r="C3532" s="192" t="str">
        <f>IF(H3532&lt;&gt;"",COUNTA($H$12:H3532),"")</f>
        <v/>
      </c>
      <c r="D3532" s="14"/>
      <c r="E3532" s="193" t="s">
        <v>2680</v>
      </c>
      <c r="F3532" s="114"/>
      <c r="G3532" s="37"/>
      <c r="H3532" s="160"/>
      <c r="I3532" s="158">
        <f>SUM(I3533:I3549)</f>
        <v>0</v>
      </c>
      <c r="K3532" s="141">
        <f>Tabela1[[#This Row],[Količina]]-Tabela1[[#This Row],[Cena skupaj]]</f>
        <v>0</v>
      </c>
      <c r="L3532" s="162">
        <f>IF(Tabela1[[#This Row],[Cena za enoto]]=1,Tabela1[[#This Row],[Količina]],0)</f>
        <v>0</v>
      </c>
      <c r="M3532" s="139">
        <f>Tabela1[[#This Row],[Cena za enoto]]</f>
        <v>0</v>
      </c>
      <c r="N3532" s="139">
        <f t="shared" si="223"/>
        <v>0</v>
      </c>
    </row>
    <row r="3533" spans="1:14" ht="22.5">
      <c r="A3533" s="139">
        <v>3549</v>
      </c>
      <c r="B3533" s="109"/>
      <c r="C3533" s="132" t="str">
        <f>IF(H3533&lt;&gt;"",COUNTA($H$12:H3533),"")</f>
        <v/>
      </c>
      <c r="D3533" s="15"/>
      <c r="E3533" s="200" t="s">
        <v>2681</v>
      </c>
      <c r="F3533" s="83"/>
      <c r="G3533" s="16"/>
      <c r="H3533" s="159"/>
      <c r="I3533" s="177" t="str">
        <f t="shared" ref="I3533:I3549" si="230">IF(ISNUMBER(G3533),ROUND(G3533*H3533,2),"")</f>
        <v/>
      </c>
      <c r="L3533" s="162">
        <f>IF(Tabela1[[#This Row],[Cena za enoto]]=1,Tabela1[[#This Row],[Količina]],0)</f>
        <v>0</v>
      </c>
      <c r="M3533" s="139">
        <f>Tabela1[[#This Row],[Cena za enoto]]</f>
        <v>0</v>
      </c>
      <c r="N3533" s="139">
        <f t="shared" si="223"/>
        <v>0</v>
      </c>
    </row>
    <row r="3534" spans="1:14">
      <c r="A3534" s="139">
        <v>3550</v>
      </c>
      <c r="B3534" s="109"/>
      <c r="C3534" s="132">
        <f>IF(H3534&lt;&gt;"",COUNTA($H$12:H3534),"")</f>
        <v>1768</v>
      </c>
      <c r="D3534" s="15" t="s">
        <v>2682</v>
      </c>
      <c r="E3534" s="200" t="s">
        <v>2683</v>
      </c>
      <c r="F3534" s="83" t="s">
        <v>14</v>
      </c>
      <c r="G3534" s="16">
        <v>740</v>
      </c>
      <c r="H3534" s="169">
        <v>0</v>
      </c>
      <c r="I3534" s="177">
        <f t="shared" si="230"/>
        <v>0</v>
      </c>
      <c r="K3534" s="141">
        <f>Tabela1[[#This Row],[Količina]]-Tabela1[[#This Row],[Cena skupaj]]</f>
        <v>740</v>
      </c>
      <c r="L3534" s="162">
        <f>IF(Tabela1[[#This Row],[Cena za enoto]]=1,Tabela1[[#This Row],[Količina]],0)</f>
        <v>0</v>
      </c>
      <c r="M3534" s="139">
        <f>Tabela1[[#This Row],[Cena za enoto]]</f>
        <v>0</v>
      </c>
      <c r="N3534" s="139">
        <f t="shared" ref="N3534:N3597" si="231">L3534*M3534</f>
        <v>0</v>
      </c>
    </row>
    <row r="3535" spans="1:14">
      <c r="A3535" s="139">
        <v>3551</v>
      </c>
      <c r="B3535" s="109"/>
      <c r="C3535" s="132">
        <f>IF(H3535&lt;&gt;"",COUNTA($H$12:H3535),"")</f>
        <v>1769</v>
      </c>
      <c r="D3535" s="15" t="s">
        <v>2684</v>
      </c>
      <c r="E3535" s="200" t="s">
        <v>2707</v>
      </c>
      <c r="F3535" s="83" t="s">
        <v>14</v>
      </c>
      <c r="G3535" s="16">
        <v>260</v>
      </c>
      <c r="H3535" s="169">
        <v>0</v>
      </c>
      <c r="I3535" s="177">
        <f t="shared" si="230"/>
        <v>0</v>
      </c>
      <c r="K3535" s="141">
        <f>Tabela1[[#This Row],[Količina]]-Tabela1[[#This Row],[Cena skupaj]]</f>
        <v>260</v>
      </c>
      <c r="L3535" s="162">
        <f>IF(Tabela1[[#This Row],[Cena za enoto]]=1,Tabela1[[#This Row],[Količina]],0)</f>
        <v>0</v>
      </c>
      <c r="M3535" s="139">
        <f>Tabela1[[#This Row],[Cena za enoto]]</f>
        <v>0</v>
      </c>
      <c r="N3535" s="139">
        <f t="shared" si="231"/>
        <v>0</v>
      </c>
    </row>
    <row r="3536" spans="1:14">
      <c r="A3536" s="139">
        <v>3552</v>
      </c>
      <c r="B3536" s="109"/>
      <c r="C3536" s="132">
        <f>IF(H3536&lt;&gt;"",COUNTA($H$12:H3536),"")</f>
        <v>1770</v>
      </c>
      <c r="D3536" s="15" t="s">
        <v>2685</v>
      </c>
      <c r="E3536" s="200" t="s">
        <v>2686</v>
      </c>
      <c r="F3536" s="83" t="s">
        <v>14</v>
      </c>
      <c r="G3536" s="16">
        <v>80</v>
      </c>
      <c r="H3536" s="169">
        <v>0</v>
      </c>
      <c r="I3536" s="177">
        <f t="shared" si="230"/>
        <v>0</v>
      </c>
      <c r="K3536" s="141">
        <f>Tabela1[[#This Row],[Količina]]-Tabela1[[#This Row],[Cena skupaj]]</f>
        <v>80</v>
      </c>
      <c r="L3536" s="162">
        <f>IF(Tabela1[[#This Row],[Cena za enoto]]=1,Tabela1[[#This Row],[Količina]],0)</f>
        <v>0</v>
      </c>
      <c r="M3536" s="139">
        <f>Tabela1[[#This Row],[Cena za enoto]]</f>
        <v>0</v>
      </c>
      <c r="N3536" s="139">
        <f t="shared" si="231"/>
        <v>0</v>
      </c>
    </row>
    <row r="3537" spans="1:14">
      <c r="A3537" s="139">
        <v>3553</v>
      </c>
      <c r="B3537" s="109"/>
      <c r="C3537" s="132">
        <f>IF(H3537&lt;&gt;"",COUNTA($H$12:H3537),"")</f>
        <v>1771</v>
      </c>
      <c r="D3537" s="15" t="s">
        <v>2687</v>
      </c>
      <c r="E3537" s="200" t="s">
        <v>2688</v>
      </c>
      <c r="F3537" s="83" t="s">
        <v>14</v>
      </c>
      <c r="G3537" s="16">
        <v>715</v>
      </c>
      <c r="H3537" s="169">
        <v>0</v>
      </c>
      <c r="I3537" s="177">
        <f t="shared" si="230"/>
        <v>0</v>
      </c>
      <c r="K3537" s="141">
        <f>Tabela1[[#This Row],[Količina]]-Tabela1[[#This Row],[Cena skupaj]]</f>
        <v>715</v>
      </c>
      <c r="L3537" s="162">
        <f>IF(Tabela1[[#This Row],[Cena za enoto]]=1,Tabela1[[#This Row],[Količina]],0)</f>
        <v>0</v>
      </c>
      <c r="M3537" s="139">
        <f>Tabela1[[#This Row],[Cena za enoto]]</f>
        <v>0</v>
      </c>
      <c r="N3537" s="139">
        <f t="shared" si="231"/>
        <v>0</v>
      </c>
    </row>
    <row r="3538" spans="1:14">
      <c r="A3538" s="139">
        <v>3554</v>
      </c>
      <c r="B3538" s="109"/>
      <c r="C3538" s="132">
        <f>IF(H3538&lt;&gt;"",COUNTA($H$12:H3538),"")</f>
        <v>1772</v>
      </c>
      <c r="D3538" s="15" t="s">
        <v>2689</v>
      </c>
      <c r="E3538" s="200" t="s">
        <v>2690</v>
      </c>
      <c r="F3538" s="83" t="s">
        <v>14</v>
      </c>
      <c r="G3538" s="16">
        <v>105</v>
      </c>
      <c r="H3538" s="169">
        <v>0</v>
      </c>
      <c r="I3538" s="177">
        <f t="shared" si="230"/>
        <v>0</v>
      </c>
      <c r="K3538" s="141">
        <f>Tabela1[[#This Row],[Količina]]-Tabela1[[#This Row],[Cena skupaj]]</f>
        <v>105</v>
      </c>
      <c r="L3538" s="162">
        <f>IF(Tabela1[[#This Row],[Cena za enoto]]=1,Tabela1[[#This Row],[Količina]],0)</f>
        <v>0</v>
      </c>
      <c r="M3538" s="139">
        <f>Tabela1[[#This Row],[Cena za enoto]]</f>
        <v>0</v>
      </c>
      <c r="N3538" s="139">
        <f t="shared" si="231"/>
        <v>0</v>
      </c>
    </row>
    <row r="3539" spans="1:14">
      <c r="A3539" s="139">
        <v>3555</v>
      </c>
      <c r="B3539" s="109"/>
      <c r="C3539" s="132">
        <f>IF(H3539&lt;&gt;"",COUNTA($H$12:H3539),"")</f>
        <v>1773</v>
      </c>
      <c r="D3539" s="15" t="s">
        <v>2691</v>
      </c>
      <c r="E3539" s="200" t="s">
        <v>2692</v>
      </c>
      <c r="F3539" s="83" t="s">
        <v>14</v>
      </c>
      <c r="G3539" s="16">
        <v>1670</v>
      </c>
      <c r="H3539" s="169">
        <v>0</v>
      </c>
      <c r="I3539" s="177">
        <f t="shared" si="230"/>
        <v>0</v>
      </c>
      <c r="K3539" s="141">
        <f>Tabela1[[#This Row],[Količina]]-Tabela1[[#This Row],[Cena skupaj]]</f>
        <v>1670</v>
      </c>
      <c r="L3539" s="162">
        <f>IF(Tabela1[[#This Row],[Cena za enoto]]=1,Tabela1[[#This Row],[Količina]],0)</f>
        <v>0</v>
      </c>
      <c r="M3539" s="139">
        <f>Tabela1[[#This Row],[Cena za enoto]]</f>
        <v>0</v>
      </c>
      <c r="N3539" s="139">
        <f t="shared" si="231"/>
        <v>0</v>
      </c>
    </row>
    <row r="3540" spans="1:14">
      <c r="A3540" s="139">
        <v>3556</v>
      </c>
      <c r="B3540" s="109"/>
      <c r="C3540" s="132">
        <f>IF(H3540&lt;&gt;"",COUNTA($H$12:H3540),"")</f>
        <v>1774</v>
      </c>
      <c r="D3540" s="15" t="s">
        <v>2693</v>
      </c>
      <c r="E3540" s="200" t="s">
        <v>2708</v>
      </c>
      <c r="F3540" s="83" t="s">
        <v>14</v>
      </c>
      <c r="G3540" s="16">
        <v>565</v>
      </c>
      <c r="H3540" s="169">
        <v>0</v>
      </c>
      <c r="I3540" s="177">
        <f t="shared" si="230"/>
        <v>0</v>
      </c>
      <c r="K3540" s="141">
        <f>Tabela1[[#This Row],[Količina]]-Tabela1[[#This Row],[Cena skupaj]]</f>
        <v>565</v>
      </c>
      <c r="L3540" s="162">
        <f>IF(Tabela1[[#This Row],[Cena za enoto]]=1,Tabela1[[#This Row],[Količina]],0)</f>
        <v>0</v>
      </c>
      <c r="M3540" s="139">
        <f>Tabela1[[#This Row],[Cena za enoto]]</f>
        <v>0</v>
      </c>
      <c r="N3540" s="139">
        <f t="shared" si="231"/>
        <v>0</v>
      </c>
    </row>
    <row r="3541" spans="1:14">
      <c r="A3541" s="139">
        <v>3557</v>
      </c>
      <c r="B3541" s="109"/>
      <c r="C3541" s="132">
        <f>IF(H3541&lt;&gt;"",COUNTA($H$12:H3541),"")</f>
        <v>1775</v>
      </c>
      <c r="D3541" s="15" t="s">
        <v>2694</v>
      </c>
      <c r="E3541" s="200" t="s">
        <v>2709</v>
      </c>
      <c r="F3541" s="83" t="s">
        <v>14</v>
      </c>
      <c r="G3541" s="16">
        <v>55</v>
      </c>
      <c r="H3541" s="169">
        <v>0</v>
      </c>
      <c r="I3541" s="177">
        <f t="shared" si="230"/>
        <v>0</v>
      </c>
      <c r="K3541" s="141">
        <f>Tabela1[[#This Row],[Količina]]-Tabela1[[#This Row],[Cena skupaj]]</f>
        <v>55</v>
      </c>
      <c r="L3541" s="162">
        <f>IF(Tabela1[[#This Row],[Cena za enoto]]=1,Tabela1[[#This Row],[Količina]],0)</f>
        <v>0</v>
      </c>
      <c r="M3541" s="139">
        <f>Tabela1[[#This Row],[Cena za enoto]]</f>
        <v>0</v>
      </c>
      <c r="N3541" s="139">
        <f t="shared" si="231"/>
        <v>0</v>
      </c>
    </row>
    <row r="3542" spans="1:14">
      <c r="A3542" s="139">
        <v>3558</v>
      </c>
      <c r="B3542" s="109"/>
      <c r="C3542" s="132">
        <f>IF(H3542&lt;&gt;"",COUNTA($H$12:H3542),"")</f>
        <v>1776</v>
      </c>
      <c r="D3542" s="15" t="s">
        <v>2695</v>
      </c>
      <c r="E3542" s="200" t="s">
        <v>2710</v>
      </c>
      <c r="F3542" s="83" t="s">
        <v>14</v>
      </c>
      <c r="G3542" s="16">
        <v>265</v>
      </c>
      <c r="H3542" s="169">
        <v>0</v>
      </c>
      <c r="I3542" s="177">
        <f t="shared" si="230"/>
        <v>0</v>
      </c>
      <c r="K3542" s="141">
        <f>Tabela1[[#This Row],[Količina]]-Tabela1[[#This Row],[Cena skupaj]]</f>
        <v>265</v>
      </c>
      <c r="L3542" s="162">
        <f>IF(Tabela1[[#This Row],[Cena za enoto]]=1,Tabela1[[#This Row],[Količina]],0)</f>
        <v>0</v>
      </c>
      <c r="M3542" s="139">
        <f>Tabela1[[#This Row],[Cena za enoto]]</f>
        <v>0</v>
      </c>
      <c r="N3542" s="139">
        <f t="shared" si="231"/>
        <v>0</v>
      </c>
    </row>
    <row r="3543" spans="1:14">
      <c r="A3543" s="139">
        <v>3559</v>
      </c>
      <c r="B3543" s="109"/>
      <c r="C3543" s="132">
        <f>IF(H3543&lt;&gt;"",COUNTA($H$12:H3543),"")</f>
        <v>1777</v>
      </c>
      <c r="D3543" s="15" t="s">
        <v>2696</v>
      </c>
      <c r="E3543" s="200" t="s">
        <v>2711</v>
      </c>
      <c r="F3543" s="83" t="s">
        <v>14</v>
      </c>
      <c r="G3543" s="16">
        <v>1200</v>
      </c>
      <c r="H3543" s="169">
        <v>0</v>
      </c>
      <c r="I3543" s="177">
        <f t="shared" si="230"/>
        <v>0</v>
      </c>
      <c r="K3543" s="141">
        <f>Tabela1[[#This Row],[Količina]]-Tabela1[[#This Row],[Cena skupaj]]</f>
        <v>1200</v>
      </c>
      <c r="L3543" s="162">
        <f>IF(Tabela1[[#This Row],[Cena za enoto]]=1,Tabela1[[#This Row],[Količina]],0)</f>
        <v>0</v>
      </c>
      <c r="M3543" s="139">
        <f>Tabela1[[#This Row],[Cena za enoto]]</f>
        <v>0</v>
      </c>
      <c r="N3543" s="139">
        <f t="shared" si="231"/>
        <v>0</v>
      </c>
    </row>
    <row r="3544" spans="1:14">
      <c r="A3544" s="139">
        <v>3560</v>
      </c>
      <c r="B3544" s="109"/>
      <c r="C3544" s="132">
        <f>IF(H3544&lt;&gt;"",COUNTA($H$12:H3544),"")</f>
        <v>1778</v>
      </c>
      <c r="D3544" s="15" t="s">
        <v>2697</v>
      </c>
      <c r="E3544" s="200" t="s">
        <v>2712</v>
      </c>
      <c r="F3544" s="83" t="s">
        <v>14</v>
      </c>
      <c r="G3544" s="16">
        <v>275</v>
      </c>
      <c r="H3544" s="169">
        <v>0</v>
      </c>
      <c r="I3544" s="177">
        <f t="shared" si="230"/>
        <v>0</v>
      </c>
      <c r="K3544" s="141">
        <f>Tabela1[[#This Row],[Količina]]-Tabela1[[#This Row],[Cena skupaj]]</f>
        <v>275</v>
      </c>
      <c r="L3544" s="162">
        <f>IF(Tabela1[[#This Row],[Cena za enoto]]=1,Tabela1[[#This Row],[Količina]],0)</f>
        <v>0</v>
      </c>
      <c r="M3544" s="139">
        <f>Tabela1[[#This Row],[Cena za enoto]]</f>
        <v>0</v>
      </c>
      <c r="N3544" s="139">
        <f t="shared" si="231"/>
        <v>0</v>
      </c>
    </row>
    <row r="3545" spans="1:14">
      <c r="A3545" s="139">
        <v>3561</v>
      </c>
      <c r="B3545" s="109"/>
      <c r="C3545" s="132">
        <f>IF(H3545&lt;&gt;"",COUNTA($H$12:H3545),"")</f>
        <v>1779</v>
      </c>
      <c r="D3545" s="15" t="s">
        <v>2698</v>
      </c>
      <c r="E3545" s="200" t="s">
        <v>2713</v>
      </c>
      <c r="F3545" s="83" t="s">
        <v>14</v>
      </c>
      <c r="G3545" s="16">
        <v>50</v>
      </c>
      <c r="H3545" s="169">
        <v>0</v>
      </c>
      <c r="I3545" s="177">
        <f t="shared" si="230"/>
        <v>0</v>
      </c>
      <c r="K3545" s="141">
        <f>Tabela1[[#This Row],[Količina]]-Tabela1[[#This Row],[Cena skupaj]]</f>
        <v>50</v>
      </c>
      <c r="L3545" s="162">
        <f>IF(Tabela1[[#This Row],[Cena za enoto]]=1,Tabela1[[#This Row],[Količina]],0)</f>
        <v>0</v>
      </c>
      <c r="M3545" s="139">
        <f>Tabela1[[#This Row],[Cena za enoto]]</f>
        <v>0</v>
      </c>
      <c r="N3545" s="139">
        <f t="shared" si="231"/>
        <v>0</v>
      </c>
    </row>
    <row r="3546" spans="1:14">
      <c r="A3546" s="139">
        <v>3562</v>
      </c>
      <c r="B3546" s="109"/>
      <c r="C3546" s="132">
        <f>IF(H3546&lt;&gt;"",COUNTA($H$12:H3546),"")</f>
        <v>1780</v>
      </c>
      <c r="D3546" s="15" t="s">
        <v>2699</v>
      </c>
      <c r="E3546" s="200" t="s">
        <v>2705</v>
      </c>
      <c r="F3546" s="83" t="s">
        <v>14</v>
      </c>
      <c r="G3546" s="16">
        <v>60</v>
      </c>
      <c r="H3546" s="169">
        <v>0</v>
      </c>
      <c r="I3546" s="177">
        <f t="shared" si="230"/>
        <v>0</v>
      </c>
      <c r="K3546" s="141">
        <f>Tabela1[[#This Row],[Količina]]-Tabela1[[#This Row],[Cena skupaj]]</f>
        <v>60</v>
      </c>
      <c r="L3546" s="162">
        <f>IF(Tabela1[[#This Row],[Cena za enoto]]=1,Tabela1[[#This Row],[Količina]],0)</f>
        <v>0</v>
      </c>
      <c r="M3546" s="139">
        <f>Tabela1[[#This Row],[Cena za enoto]]</f>
        <v>0</v>
      </c>
      <c r="N3546" s="139">
        <f t="shared" si="231"/>
        <v>0</v>
      </c>
    </row>
    <row r="3547" spans="1:14">
      <c r="A3547" s="139">
        <v>3563</v>
      </c>
      <c r="B3547" s="109"/>
      <c r="C3547" s="132">
        <f>IF(H3547&lt;&gt;"",COUNTA($H$12:H3547),"")</f>
        <v>1781</v>
      </c>
      <c r="D3547" s="15" t="s">
        <v>2700</v>
      </c>
      <c r="E3547" s="200" t="s">
        <v>2701</v>
      </c>
      <c r="F3547" s="83" t="s">
        <v>14</v>
      </c>
      <c r="G3547" s="16">
        <v>1600</v>
      </c>
      <c r="H3547" s="169">
        <v>0</v>
      </c>
      <c r="I3547" s="177">
        <f t="shared" si="230"/>
        <v>0</v>
      </c>
      <c r="K3547" s="141">
        <f>Tabela1[[#This Row],[Količina]]-Tabela1[[#This Row],[Cena skupaj]]</f>
        <v>1600</v>
      </c>
      <c r="L3547" s="162">
        <f>IF(Tabela1[[#This Row],[Cena za enoto]]=1,Tabela1[[#This Row],[Količina]],0)</f>
        <v>0</v>
      </c>
      <c r="M3547" s="139">
        <f>Tabela1[[#This Row],[Cena za enoto]]</f>
        <v>0</v>
      </c>
      <c r="N3547" s="139">
        <f t="shared" si="231"/>
        <v>0</v>
      </c>
    </row>
    <row r="3548" spans="1:14">
      <c r="A3548" s="139">
        <v>3564</v>
      </c>
      <c r="B3548" s="109"/>
      <c r="C3548" s="132">
        <f>IF(H3548&lt;&gt;"",COUNTA($H$12:H3548),"")</f>
        <v>1782</v>
      </c>
      <c r="D3548" s="15" t="s">
        <v>2702</v>
      </c>
      <c r="E3548" s="200" t="s">
        <v>2703</v>
      </c>
      <c r="F3548" s="83" t="s">
        <v>14</v>
      </c>
      <c r="G3548" s="16">
        <v>50</v>
      </c>
      <c r="H3548" s="169">
        <v>0</v>
      </c>
      <c r="I3548" s="177">
        <f t="shared" si="230"/>
        <v>0</v>
      </c>
      <c r="K3548" s="141">
        <f>Tabela1[[#This Row],[Količina]]-Tabela1[[#This Row],[Cena skupaj]]</f>
        <v>50</v>
      </c>
      <c r="L3548" s="162">
        <f>IF(Tabela1[[#This Row],[Cena za enoto]]=1,Tabela1[[#This Row],[Količina]],0)</f>
        <v>0</v>
      </c>
      <c r="M3548" s="139">
        <f>Tabela1[[#This Row],[Cena za enoto]]</f>
        <v>0</v>
      </c>
      <c r="N3548" s="139">
        <f t="shared" si="231"/>
        <v>0</v>
      </c>
    </row>
    <row r="3549" spans="1:14">
      <c r="A3549" s="139">
        <v>3565</v>
      </c>
      <c r="B3549" s="109"/>
      <c r="C3549" s="132">
        <f>IF(H3549&lt;&gt;"",COUNTA($H$12:H3549),"")</f>
        <v>1783</v>
      </c>
      <c r="D3549" s="15" t="s">
        <v>2704</v>
      </c>
      <c r="E3549" s="200" t="s">
        <v>2706</v>
      </c>
      <c r="F3549" s="83" t="s">
        <v>14</v>
      </c>
      <c r="G3549" s="16">
        <v>50</v>
      </c>
      <c r="H3549" s="169">
        <v>0</v>
      </c>
      <c r="I3549" s="177">
        <f t="shared" si="230"/>
        <v>0</v>
      </c>
      <c r="K3549" s="141">
        <f>Tabela1[[#This Row],[Količina]]-Tabela1[[#This Row],[Cena skupaj]]</f>
        <v>50</v>
      </c>
      <c r="L3549" s="162">
        <f>IF(Tabela1[[#This Row],[Cena za enoto]]=1,Tabela1[[#This Row],[Količina]],0)</f>
        <v>0</v>
      </c>
      <c r="M3549" s="139">
        <f>Tabela1[[#This Row],[Cena za enoto]]</f>
        <v>0</v>
      </c>
      <c r="N3549" s="139">
        <f t="shared" si="231"/>
        <v>0</v>
      </c>
    </row>
    <row r="3550" spans="1:14">
      <c r="A3550" s="139">
        <v>3566</v>
      </c>
      <c r="B3550" s="93">
        <v>3</v>
      </c>
      <c r="C3550" s="192" t="str">
        <f>IF(H3550&lt;&gt;"",COUNTA($H$12:H3550),"")</f>
        <v/>
      </c>
      <c r="D3550" s="14"/>
      <c r="E3550" s="193" t="s">
        <v>2224</v>
      </c>
      <c r="F3550" s="114"/>
      <c r="G3550" s="37"/>
      <c r="H3550" s="160"/>
      <c r="I3550" s="158">
        <f>SUM(I3551:I3557)</f>
        <v>0</v>
      </c>
      <c r="K3550" s="141">
        <f>Tabela1[[#This Row],[Količina]]-Tabela1[[#This Row],[Cena skupaj]]</f>
        <v>0</v>
      </c>
      <c r="L3550" s="162">
        <f>IF(Tabela1[[#This Row],[Cena za enoto]]=1,Tabela1[[#This Row],[Količina]],0)</f>
        <v>0</v>
      </c>
      <c r="M3550" s="139">
        <f>Tabela1[[#This Row],[Cena za enoto]]</f>
        <v>0</v>
      </c>
      <c r="N3550" s="139">
        <f t="shared" si="231"/>
        <v>0</v>
      </c>
    </row>
    <row r="3551" spans="1:14" ht="22.5">
      <c r="A3551" s="139">
        <v>3567</v>
      </c>
      <c r="B3551" s="109"/>
      <c r="C3551" s="132">
        <f>IF(H3551&lt;&gt;"",COUNTA($H$12:H3551),"")</f>
        <v>1784</v>
      </c>
      <c r="D3551" s="15" t="s">
        <v>2682</v>
      </c>
      <c r="E3551" s="200" t="s">
        <v>2714</v>
      </c>
      <c r="F3551" s="83" t="s">
        <v>10</v>
      </c>
      <c r="G3551" s="16">
        <v>2</v>
      </c>
      <c r="H3551" s="169">
        <v>0</v>
      </c>
      <c r="I3551" s="177">
        <f t="shared" ref="I3551:I3557" si="232">IF(ISNUMBER(G3551),ROUND(G3551*H3551,2),"")</f>
        <v>0</v>
      </c>
      <c r="K3551" s="141">
        <f>Tabela1[[#This Row],[Količina]]-Tabela1[[#This Row],[Cena skupaj]]</f>
        <v>2</v>
      </c>
      <c r="L3551" s="162">
        <f>IF(Tabela1[[#This Row],[Cena za enoto]]=1,Tabela1[[#This Row],[Količina]],0)</f>
        <v>0</v>
      </c>
      <c r="M3551" s="139">
        <f>Tabela1[[#This Row],[Cena za enoto]]</f>
        <v>0</v>
      </c>
      <c r="N3551" s="139">
        <f t="shared" si="231"/>
        <v>0</v>
      </c>
    </row>
    <row r="3552" spans="1:14">
      <c r="A3552" s="139">
        <v>3568</v>
      </c>
      <c r="B3552" s="109"/>
      <c r="C3552" s="132">
        <f>IF(H3552&lt;&gt;"",COUNTA($H$12:H3552),"")</f>
        <v>1785</v>
      </c>
      <c r="D3552" s="15" t="s">
        <v>2684</v>
      </c>
      <c r="E3552" s="200" t="s">
        <v>2715</v>
      </c>
      <c r="F3552" s="83" t="s">
        <v>10</v>
      </c>
      <c r="G3552" s="16">
        <v>2</v>
      </c>
      <c r="H3552" s="169">
        <v>0</v>
      </c>
      <c r="I3552" s="177">
        <f t="shared" si="232"/>
        <v>0</v>
      </c>
      <c r="K3552" s="141">
        <f>Tabela1[[#This Row],[Količina]]-Tabela1[[#This Row],[Cena skupaj]]</f>
        <v>2</v>
      </c>
      <c r="L3552" s="162">
        <f>IF(Tabela1[[#This Row],[Cena za enoto]]=1,Tabela1[[#This Row],[Količina]],0)</f>
        <v>0</v>
      </c>
      <c r="M3552" s="139">
        <f>Tabela1[[#This Row],[Cena za enoto]]</f>
        <v>0</v>
      </c>
      <c r="N3552" s="139">
        <f t="shared" si="231"/>
        <v>0</v>
      </c>
    </row>
    <row r="3553" spans="1:14" ht="22.5">
      <c r="A3553" s="139">
        <v>3569</v>
      </c>
      <c r="B3553" s="109"/>
      <c r="C3553" s="132">
        <f>IF(H3553&lt;&gt;"",COUNTA($H$12:H3553),"")</f>
        <v>1786</v>
      </c>
      <c r="D3553" s="15" t="s">
        <v>2685</v>
      </c>
      <c r="E3553" s="200" t="s">
        <v>2716</v>
      </c>
      <c r="F3553" s="83" t="s">
        <v>10</v>
      </c>
      <c r="G3553" s="16">
        <v>2</v>
      </c>
      <c r="H3553" s="169">
        <v>0</v>
      </c>
      <c r="I3553" s="177">
        <f t="shared" si="232"/>
        <v>0</v>
      </c>
      <c r="K3553" s="141">
        <f>Tabela1[[#This Row],[Količina]]-Tabela1[[#This Row],[Cena skupaj]]</f>
        <v>2</v>
      </c>
      <c r="L3553" s="162">
        <f>IF(Tabela1[[#This Row],[Cena za enoto]]=1,Tabela1[[#This Row],[Količina]],0)</f>
        <v>0</v>
      </c>
      <c r="M3553" s="139">
        <f>Tabela1[[#This Row],[Cena za enoto]]</f>
        <v>0</v>
      </c>
      <c r="N3553" s="139">
        <f t="shared" si="231"/>
        <v>0</v>
      </c>
    </row>
    <row r="3554" spans="1:14" ht="22.5">
      <c r="A3554" s="139">
        <v>3570</v>
      </c>
      <c r="B3554" s="109"/>
      <c r="C3554" s="132">
        <f>IF(H3554&lt;&gt;"",COUNTA($H$12:H3554),"")</f>
        <v>1787</v>
      </c>
      <c r="D3554" s="15" t="s">
        <v>2687</v>
      </c>
      <c r="E3554" s="200" t="s">
        <v>2717</v>
      </c>
      <c r="F3554" s="83" t="s">
        <v>14</v>
      </c>
      <c r="G3554" s="16">
        <v>6</v>
      </c>
      <c r="H3554" s="169">
        <v>0</v>
      </c>
      <c r="I3554" s="177">
        <f t="shared" si="232"/>
        <v>0</v>
      </c>
      <c r="K3554" s="141">
        <f>Tabela1[[#This Row],[Količina]]-Tabela1[[#This Row],[Cena skupaj]]</f>
        <v>6</v>
      </c>
      <c r="L3554" s="162">
        <f>IF(Tabela1[[#This Row],[Cena za enoto]]=1,Tabela1[[#This Row],[Količina]],0)</f>
        <v>0</v>
      </c>
      <c r="M3554" s="139">
        <f>Tabela1[[#This Row],[Cena za enoto]]</f>
        <v>0</v>
      </c>
      <c r="N3554" s="139">
        <f t="shared" si="231"/>
        <v>0</v>
      </c>
    </row>
    <row r="3555" spans="1:14" ht="22.5">
      <c r="A3555" s="139">
        <v>3571</v>
      </c>
      <c r="B3555" s="109"/>
      <c r="C3555" s="132">
        <f>IF(H3555&lt;&gt;"",COUNTA($H$12:H3555),"")</f>
        <v>1788</v>
      </c>
      <c r="D3555" s="15" t="s">
        <v>2689</v>
      </c>
      <c r="E3555" s="200" t="s">
        <v>2718</v>
      </c>
      <c r="F3555" s="83" t="s">
        <v>14</v>
      </c>
      <c r="G3555" s="16">
        <v>6</v>
      </c>
      <c r="H3555" s="169">
        <v>0</v>
      </c>
      <c r="I3555" s="177">
        <f t="shared" si="232"/>
        <v>0</v>
      </c>
      <c r="K3555" s="141">
        <f>Tabela1[[#This Row],[Količina]]-Tabela1[[#This Row],[Cena skupaj]]</f>
        <v>6</v>
      </c>
      <c r="L3555" s="162">
        <f>IF(Tabela1[[#This Row],[Cena za enoto]]=1,Tabela1[[#This Row],[Količina]],0)</f>
        <v>0</v>
      </c>
      <c r="M3555" s="139">
        <f>Tabela1[[#This Row],[Cena za enoto]]</f>
        <v>0</v>
      </c>
      <c r="N3555" s="139">
        <f t="shared" si="231"/>
        <v>0</v>
      </c>
    </row>
    <row r="3556" spans="1:14" ht="22.5">
      <c r="A3556" s="139">
        <v>3572</v>
      </c>
      <c r="B3556" s="109"/>
      <c r="C3556" s="132">
        <f>IF(H3556&lt;&gt;"",COUNTA($H$12:H3556),"")</f>
        <v>1789</v>
      </c>
      <c r="D3556" s="15" t="s">
        <v>2691</v>
      </c>
      <c r="E3556" s="200" t="s">
        <v>2719</v>
      </c>
      <c r="F3556" s="83" t="s">
        <v>10</v>
      </c>
      <c r="G3556" s="16">
        <v>3</v>
      </c>
      <c r="H3556" s="169">
        <v>0</v>
      </c>
      <c r="I3556" s="177">
        <f t="shared" si="232"/>
        <v>0</v>
      </c>
      <c r="K3556" s="141">
        <f>Tabela1[[#This Row],[Količina]]-Tabela1[[#This Row],[Cena skupaj]]</f>
        <v>3</v>
      </c>
      <c r="L3556" s="162">
        <f>IF(Tabela1[[#This Row],[Cena za enoto]]=1,Tabela1[[#This Row],[Količina]],0)</f>
        <v>0</v>
      </c>
      <c r="M3556" s="139">
        <f>Tabela1[[#This Row],[Cena za enoto]]</f>
        <v>0</v>
      </c>
      <c r="N3556" s="139">
        <f t="shared" si="231"/>
        <v>0</v>
      </c>
    </row>
    <row r="3557" spans="1:14" s="145" customFormat="1" ht="22.5">
      <c r="A3557" s="139">
        <v>3573</v>
      </c>
      <c r="B3557" s="116"/>
      <c r="C3557" s="190" t="str">
        <f>IF(H3557&lt;&gt;"",COUNTA($H$12:H3557),"")</f>
        <v/>
      </c>
      <c r="D3557" s="44" t="s">
        <v>2693</v>
      </c>
      <c r="E3557" s="234" t="s">
        <v>3533</v>
      </c>
      <c r="F3557" s="117"/>
      <c r="G3557" s="115"/>
      <c r="H3557" s="159"/>
      <c r="I3557" s="159" t="str">
        <f t="shared" si="232"/>
        <v/>
      </c>
      <c r="J3557" s="58"/>
      <c r="K3557" s="141"/>
      <c r="L3557" s="162">
        <f>IF(Tabela1[[#This Row],[Cena za enoto]]=1,Tabela1[[#This Row],[Količina]],0)</f>
        <v>0</v>
      </c>
      <c r="M3557" s="139">
        <f>Tabela1[[#This Row],[Cena za enoto]]</f>
        <v>0</v>
      </c>
      <c r="N3557" s="139">
        <f t="shared" si="231"/>
        <v>0</v>
      </c>
    </row>
    <row r="3558" spans="1:14">
      <c r="A3558" s="139">
        <v>3574</v>
      </c>
      <c r="B3558" s="93">
        <v>3</v>
      </c>
      <c r="C3558" s="192" t="str">
        <f>IF(H3558&lt;&gt;"",COUNTA($H$12:H3558),"")</f>
        <v/>
      </c>
      <c r="D3558" s="14"/>
      <c r="E3558" s="193" t="s">
        <v>2342</v>
      </c>
      <c r="F3558" s="114"/>
      <c r="G3558" s="37"/>
      <c r="H3558" s="160"/>
      <c r="I3558" s="158">
        <f>I3559+I3592+I3610+I3631+I3661+I3668+I3681+I3687+I3702+I3719+I3723+I3736+I3759</f>
        <v>0</v>
      </c>
      <c r="K3558" s="141">
        <f>Tabela1[[#This Row],[Količina]]-Tabela1[[#This Row],[Cena skupaj]]</f>
        <v>0</v>
      </c>
      <c r="L3558" s="162">
        <f>IF(Tabela1[[#This Row],[Cena za enoto]]=1,Tabela1[[#This Row],[Količina]],0)</f>
        <v>0</v>
      </c>
      <c r="M3558" s="139">
        <f>Tabela1[[#This Row],[Cena za enoto]]</f>
        <v>0</v>
      </c>
      <c r="N3558" s="139">
        <f t="shared" si="231"/>
        <v>0</v>
      </c>
    </row>
    <row r="3559" spans="1:14" s="145" customFormat="1">
      <c r="A3559" s="139">
        <v>3575</v>
      </c>
      <c r="B3559" s="103">
        <v>4</v>
      </c>
      <c r="C3559" s="207" t="str">
        <f>IF(H3559&lt;&gt;"",COUNTA($H$12:H3559),"")</f>
        <v/>
      </c>
      <c r="D3559" s="85"/>
      <c r="E3559" s="208" t="s">
        <v>2720</v>
      </c>
      <c r="F3559" s="209"/>
      <c r="G3559" s="86"/>
      <c r="H3559" s="168"/>
      <c r="I3559" s="210">
        <f>SUM(I3560:I3591)</f>
        <v>0</v>
      </c>
      <c r="J3559" s="58"/>
      <c r="K3559" s="141">
        <f>Tabela1[[#This Row],[Količina]]-Tabela1[[#This Row],[Cena skupaj]]</f>
        <v>0</v>
      </c>
      <c r="L3559" s="162">
        <f>IF(Tabela1[[#This Row],[Cena za enoto]]=1,Tabela1[[#This Row],[Količina]],0)</f>
        <v>0</v>
      </c>
      <c r="M3559" s="139">
        <f>Tabela1[[#This Row],[Cena za enoto]]</f>
        <v>0</v>
      </c>
      <c r="N3559" s="139">
        <f t="shared" si="231"/>
        <v>0</v>
      </c>
    </row>
    <row r="3560" spans="1:14">
      <c r="A3560" s="139">
        <v>3576</v>
      </c>
      <c r="B3560" s="109"/>
      <c r="C3560" s="132">
        <f>IF(H3560&lt;&gt;"",COUNTA($H$12:H3560),"")</f>
        <v>1790</v>
      </c>
      <c r="D3560" s="68" t="s">
        <v>2682</v>
      </c>
      <c r="E3560" s="200" t="s">
        <v>2721</v>
      </c>
      <c r="F3560" s="83" t="s">
        <v>10</v>
      </c>
      <c r="G3560" s="69">
        <v>1</v>
      </c>
      <c r="H3560" s="169">
        <v>0</v>
      </c>
      <c r="I3560" s="235">
        <f t="shared" ref="I3560:I3591" si="233">IF(ISNUMBER(G3560),ROUND(G3560*H3560,2),"")</f>
        <v>0</v>
      </c>
      <c r="K3560" s="141">
        <f>Tabela1[[#This Row],[Količina]]-Tabela1[[#This Row],[Cena skupaj]]</f>
        <v>1</v>
      </c>
      <c r="L3560" s="162">
        <f>IF(Tabela1[[#This Row],[Cena za enoto]]=1,Tabela1[[#This Row],[Količina]],0)</f>
        <v>0</v>
      </c>
      <c r="M3560" s="139">
        <f>Tabela1[[#This Row],[Cena za enoto]]</f>
        <v>0</v>
      </c>
      <c r="N3560" s="139">
        <f t="shared" si="231"/>
        <v>0</v>
      </c>
    </row>
    <row r="3561" spans="1:14" ht="22.5">
      <c r="A3561" s="139">
        <v>3577</v>
      </c>
      <c r="B3561" s="109"/>
      <c r="C3561" s="132">
        <f>IF(H3561&lt;&gt;"",COUNTA($H$12:H3561),"")</f>
        <v>1791</v>
      </c>
      <c r="D3561" s="68" t="s">
        <v>2684</v>
      </c>
      <c r="E3561" s="200" t="s">
        <v>2722</v>
      </c>
      <c r="F3561" s="83" t="s">
        <v>10</v>
      </c>
      <c r="G3561" s="69">
        <v>1</v>
      </c>
      <c r="H3561" s="169">
        <v>0</v>
      </c>
      <c r="I3561" s="235">
        <f t="shared" si="233"/>
        <v>0</v>
      </c>
      <c r="K3561" s="141">
        <f>Tabela1[[#This Row],[Količina]]-Tabela1[[#This Row],[Cena skupaj]]</f>
        <v>1</v>
      </c>
      <c r="L3561" s="162">
        <f>IF(Tabela1[[#This Row],[Cena za enoto]]=1,Tabela1[[#This Row],[Količina]],0)</f>
        <v>0</v>
      </c>
      <c r="M3561" s="139">
        <f>Tabela1[[#This Row],[Cena za enoto]]</f>
        <v>0</v>
      </c>
      <c r="N3561" s="139">
        <f t="shared" si="231"/>
        <v>0</v>
      </c>
    </row>
    <row r="3562" spans="1:14" ht="22.5">
      <c r="A3562" s="139">
        <v>3578</v>
      </c>
      <c r="B3562" s="109"/>
      <c r="C3562" s="132">
        <f>IF(H3562&lt;&gt;"",COUNTA($H$12:H3562),"")</f>
        <v>1792</v>
      </c>
      <c r="D3562" s="68" t="s">
        <v>2685</v>
      </c>
      <c r="E3562" s="200" t="s">
        <v>2762</v>
      </c>
      <c r="F3562" s="83" t="s">
        <v>10</v>
      </c>
      <c r="G3562" s="69">
        <v>8</v>
      </c>
      <c r="H3562" s="169">
        <v>0</v>
      </c>
      <c r="I3562" s="235">
        <f t="shared" si="233"/>
        <v>0</v>
      </c>
      <c r="K3562" s="141">
        <f>Tabela1[[#This Row],[Količina]]-Tabela1[[#This Row],[Cena skupaj]]</f>
        <v>8</v>
      </c>
      <c r="L3562" s="162">
        <f>IF(Tabela1[[#This Row],[Cena za enoto]]=1,Tabela1[[#This Row],[Količina]],0)</f>
        <v>0</v>
      </c>
      <c r="M3562" s="139">
        <f>Tabela1[[#This Row],[Cena za enoto]]</f>
        <v>0</v>
      </c>
      <c r="N3562" s="139">
        <f t="shared" si="231"/>
        <v>0</v>
      </c>
    </row>
    <row r="3563" spans="1:14" ht="22.5">
      <c r="A3563" s="139">
        <v>3579</v>
      </c>
      <c r="B3563" s="109"/>
      <c r="C3563" s="132">
        <f>IF(H3563&lt;&gt;"",COUNTA($H$12:H3563),"")</f>
        <v>1793</v>
      </c>
      <c r="D3563" s="68" t="s">
        <v>2687</v>
      </c>
      <c r="E3563" s="200" t="s">
        <v>2763</v>
      </c>
      <c r="F3563" s="83" t="s">
        <v>10</v>
      </c>
      <c r="G3563" s="69">
        <v>2</v>
      </c>
      <c r="H3563" s="169">
        <v>0</v>
      </c>
      <c r="I3563" s="235">
        <f t="shared" si="233"/>
        <v>0</v>
      </c>
      <c r="K3563" s="141">
        <f>Tabela1[[#This Row],[Količina]]-Tabela1[[#This Row],[Cena skupaj]]</f>
        <v>2</v>
      </c>
      <c r="L3563" s="162">
        <f>IF(Tabela1[[#This Row],[Cena za enoto]]=1,Tabela1[[#This Row],[Količina]],0)</f>
        <v>0</v>
      </c>
      <c r="M3563" s="139">
        <f>Tabela1[[#This Row],[Cena za enoto]]</f>
        <v>0</v>
      </c>
      <c r="N3563" s="139">
        <f t="shared" si="231"/>
        <v>0</v>
      </c>
    </row>
    <row r="3564" spans="1:14" ht="22.5">
      <c r="A3564" s="139">
        <v>3580</v>
      </c>
      <c r="B3564" s="109"/>
      <c r="C3564" s="132">
        <f>IF(H3564&lt;&gt;"",COUNTA($H$12:H3564),"")</f>
        <v>1794</v>
      </c>
      <c r="D3564" s="68" t="s">
        <v>2689</v>
      </c>
      <c r="E3564" s="200" t="s">
        <v>2764</v>
      </c>
      <c r="F3564" s="83" t="s">
        <v>10</v>
      </c>
      <c r="G3564" s="69">
        <v>3</v>
      </c>
      <c r="H3564" s="169">
        <v>0</v>
      </c>
      <c r="I3564" s="235">
        <f t="shared" si="233"/>
        <v>0</v>
      </c>
      <c r="K3564" s="141">
        <f>Tabela1[[#This Row],[Količina]]-Tabela1[[#This Row],[Cena skupaj]]</f>
        <v>3</v>
      </c>
      <c r="L3564" s="162">
        <f>IF(Tabela1[[#This Row],[Cena za enoto]]=1,Tabela1[[#This Row],[Količina]],0)</f>
        <v>0</v>
      </c>
      <c r="M3564" s="139">
        <f>Tabela1[[#This Row],[Cena za enoto]]</f>
        <v>0</v>
      </c>
      <c r="N3564" s="139">
        <f t="shared" si="231"/>
        <v>0</v>
      </c>
    </row>
    <row r="3565" spans="1:14" ht="22.5">
      <c r="A3565" s="139">
        <v>3581</v>
      </c>
      <c r="B3565" s="109"/>
      <c r="C3565" s="132">
        <f>IF(H3565&lt;&gt;"",COUNTA($H$12:H3565),"")</f>
        <v>1795</v>
      </c>
      <c r="D3565" s="68" t="s">
        <v>2691</v>
      </c>
      <c r="E3565" s="200" t="s">
        <v>2723</v>
      </c>
      <c r="F3565" s="83" t="s">
        <v>10</v>
      </c>
      <c r="G3565" s="69">
        <v>3</v>
      </c>
      <c r="H3565" s="169">
        <v>0</v>
      </c>
      <c r="I3565" s="235">
        <f t="shared" si="233"/>
        <v>0</v>
      </c>
      <c r="K3565" s="141">
        <f>Tabela1[[#This Row],[Količina]]-Tabela1[[#This Row],[Cena skupaj]]</f>
        <v>3</v>
      </c>
      <c r="L3565" s="162">
        <f>IF(Tabela1[[#This Row],[Cena za enoto]]=1,Tabela1[[#This Row],[Količina]],0)</f>
        <v>0</v>
      </c>
      <c r="M3565" s="139">
        <f>Tabela1[[#This Row],[Cena za enoto]]</f>
        <v>0</v>
      </c>
      <c r="N3565" s="139">
        <f t="shared" si="231"/>
        <v>0</v>
      </c>
    </row>
    <row r="3566" spans="1:14" ht="22.5">
      <c r="A3566" s="139">
        <v>3582</v>
      </c>
      <c r="B3566" s="109"/>
      <c r="C3566" s="132">
        <f>IF(H3566&lt;&gt;"",COUNTA($H$12:H3566),"")</f>
        <v>1796</v>
      </c>
      <c r="D3566" s="68" t="s">
        <v>2693</v>
      </c>
      <c r="E3566" s="200" t="s">
        <v>2765</v>
      </c>
      <c r="F3566" s="83" t="s">
        <v>10</v>
      </c>
      <c r="G3566" s="69">
        <v>3</v>
      </c>
      <c r="H3566" s="169">
        <v>0</v>
      </c>
      <c r="I3566" s="235">
        <f t="shared" si="233"/>
        <v>0</v>
      </c>
      <c r="K3566" s="141">
        <f>Tabela1[[#This Row],[Količina]]-Tabela1[[#This Row],[Cena skupaj]]</f>
        <v>3</v>
      </c>
      <c r="L3566" s="162">
        <f>IF(Tabela1[[#This Row],[Cena za enoto]]=1,Tabela1[[#This Row],[Količina]],0)</f>
        <v>0</v>
      </c>
      <c r="M3566" s="139">
        <f>Tabela1[[#This Row],[Cena za enoto]]</f>
        <v>0</v>
      </c>
      <c r="N3566" s="139">
        <f t="shared" si="231"/>
        <v>0</v>
      </c>
    </row>
    <row r="3567" spans="1:14">
      <c r="A3567" s="139">
        <v>3583</v>
      </c>
      <c r="B3567" s="109"/>
      <c r="C3567" s="132">
        <f>IF(H3567&lt;&gt;"",COUNTA($H$12:H3567),"")</f>
        <v>1797</v>
      </c>
      <c r="D3567" s="68" t="s">
        <v>2694</v>
      </c>
      <c r="E3567" s="200" t="s">
        <v>2724</v>
      </c>
      <c r="F3567" s="83" t="s">
        <v>10</v>
      </c>
      <c r="G3567" s="69">
        <v>6</v>
      </c>
      <c r="H3567" s="169">
        <v>0</v>
      </c>
      <c r="I3567" s="235">
        <f t="shared" si="233"/>
        <v>0</v>
      </c>
      <c r="K3567" s="141">
        <f>Tabela1[[#This Row],[Količina]]-Tabela1[[#This Row],[Cena skupaj]]</f>
        <v>6</v>
      </c>
      <c r="L3567" s="162">
        <f>IF(Tabela1[[#This Row],[Cena za enoto]]=1,Tabela1[[#This Row],[Količina]],0)</f>
        <v>0</v>
      </c>
      <c r="M3567" s="139">
        <f>Tabela1[[#This Row],[Cena za enoto]]</f>
        <v>0</v>
      </c>
      <c r="N3567" s="139">
        <f t="shared" si="231"/>
        <v>0</v>
      </c>
    </row>
    <row r="3568" spans="1:14">
      <c r="A3568" s="139">
        <v>3584</v>
      </c>
      <c r="B3568" s="109"/>
      <c r="C3568" s="132">
        <f>IF(H3568&lt;&gt;"",COUNTA($H$12:H3568),"")</f>
        <v>1798</v>
      </c>
      <c r="D3568" s="68" t="s">
        <v>2695</v>
      </c>
      <c r="E3568" s="200" t="s">
        <v>2725</v>
      </c>
      <c r="F3568" s="83" t="s">
        <v>10</v>
      </c>
      <c r="G3568" s="69">
        <v>13</v>
      </c>
      <c r="H3568" s="169">
        <v>0</v>
      </c>
      <c r="I3568" s="235">
        <f t="shared" si="233"/>
        <v>0</v>
      </c>
      <c r="K3568" s="141">
        <f>Tabela1[[#This Row],[Količina]]-Tabela1[[#This Row],[Cena skupaj]]</f>
        <v>13</v>
      </c>
      <c r="L3568" s="162">
        <f>IF(Tabela1[[#This Row],[Cena za enoto]]=1,Tabela1[[#This Row],[Količina]],0)</f>
        <v>0</v>
      </c>
      <c r="M3568" s="139">
        <f>Tabela1[[#This Row],[Cena za enoto]]</f>
        <v>0</v>
      </c>
      <c r="N3568" s="139">
        <f t="shared" si="231"/>
        <v>0</v>
      </c>
    </row>
    <row r="3569" spans="1:14">
      <c r="A3569" s="139">
        <v>3585</v>
      </c>
      <c r="B3569" s="109"/>
      <c r="C3569" s="132">
        <f>IF(H3569&lt;&gt;"",COUNTA($H$12:H3569),"")</f>
        <v>1799</v>
      </c>
      <c r="D3569" s="68" t="s">
        <v>2696</v>
      </c>
      <c r="E3569" s="200" t="s">
        <v>2726</v>
      </c>
      <c r="F3569" s="83" t="s">
        <v>10</v>
      </c>
      <c r="G3569" s="69">
        <v>3</v>
      </c>
      <c r="H3569" s="169">
        <v>0</v>
      </c>
      <c r="I3569" s="235">
        <f t="shared" si="233"/>
        <v>0</v>
      </c>
      <c r="K3569" s="141">
        <f>Tabela1[[#This Row],[Količina]]-Tabela1[[#This Row],[Cena skupaj]]</f>
        <v>3</v>
      </c>
      <c r="L3569" s="162">
        <f>IF(Tabela1[[#This Row],[Cena za enoto]]=1,Tabela1[[#This Row],[Količina]],0)</f>
        <v>0</v>
      </c>
      <c r="M3569" s="139">
        <f>Tabela1[[#This Row],[Cena za enoto]]</f>
        <v>0</v>
      </c>
      <c r="N3569" s="139">
        <f t="shared" si="231"/>
        <v>0</v>
      </c>
    </row>
    <row r="3570" spans="1:14">
      <c r="A3570" s="139">
        <v>3586</v>
      </c>
      <c r="B3570" s="109"/>
      <c r="C3570" s="132">
        <f>IF(H3570&lt;&gt;"",COUNTA($H$12:H3570),"")</f>
        <v>1800</v>
      </c>
      <c r="D3570" s="68" t="s">
        <v>2697</v>
      </c>
      <c r="E3570" s="200" t="s">
        <v>2727</v>
      </c>
      <c r="F3570" s="83" t="s">
        <v>10</v>
      </c>
      <c r="G3570" s="69">
        <v>7</v>
      </c>
      <c r="H3570" s="169">
        <v>0</v>
      </c>
      <c r="I3570" s="235">
        <f t="shared" si="233"/>
        <v>0</v>
      </c>
      <c r="K3570" s="141">
        <f>Tabela1[[#This Row],[Količina]]-Tabela1[[#This Row],[Cena skupaj]]</f>
        <v>7</v>
      </c>
      <c r="L3570" s="162">
        <f>IF(Tabela1[[#This Row],[Cena za enoto]]=1,Tabela1[[#This Row],[Količina]],0)</f>
        <v>0</v>
      </c>
      <c r="M3570" s="139">
        <f>Tabela1[[#This Row],[Cena za enoto]]</f>
        <v>0</v>
      </c>
      <c r="N3570" s="139">
        <f t="shared" si="231"/>
        <v>0</v>
      </c>
    </row>
    <row r="3571" spans="1:14" ht="33.75">
      <c r="A3571" s="139">
        <v>3587</v>
      </c>
      <c r="B3571" s="109"/>
      <c r="C3571" s="132">
        <f>IF(H3571&lt;&gt;"",COUNTA($H$12:H3571),"")</f>
        <v>1801</v>
      </c>
      <c r="D3571" s="68" t="s">
        <v>2698</v>
      </c>
      <c r="E3571" s="200" t="s">
        <v>2766</v>
      </c>
      <c r="F3571" s="83" t="s">
        <v>10</v>
      </c>
      <c r="G3571" s="69">
        <v>4</v>
      </c>
      <c r="H3571" s="169">
        <v>0</v>
      </c>
      <c r="I3571" s="235">
        <f t="shared" si="233"/>
        <v>0</v>
      </c>
      <c r="K3571" s="141">
        <f>Tabela1[[#This Row],[Količina]]-Tabela1[[#This Row],[Cena skupaj]]</f>
        <v>4</v>
      </c>
      <c r="L3571" s="162">
        <f>IF(Tabela1[[#This Row],[Cena za enoto]]=1,Tabela1[[#This Row],[Količina]],0)</f>
        <v>0</v>
      </c>
      <c r="M3571" s="139">
        <f>Tabela1[[#This Row],[Cena za enoto]]</f>
        <v>0</v>
      </c>
      <c r="N3571" s="139">
        <f t="shared" si="231"/>
        <v>0</v>
      </c>
    </row>
    <row r="3572" spans="1:14" ht="33.75">
      <c r="A3572" s="139">
        <v>3588</v>
      </c>
      <c r="B3572" s="109"/>
      <c r="C3572" s="132">
        <f>IF(H3572&lt;&gt;"",COUNTA($H$12:H3572),"")</f>
        <v>1802</v>
      </c>
      <c r="D3572" s="68" t="s">
        <v>2699</v>
      </c>
      <c r="E3572" s="200" t="s">
        <v>2728</v>
      </c>
      <c r="F3572" s="83" t="s">
        <v>10</v>
      </c>
      <c r="G3572" s="69">
        <v>2</v>
      </c>
      <c r="H3572" s="169">
        <v>0</v>
      </c>
      <c r="I3572" s="235">
        <f t="shared" si="233"/>
        <v>0</v>
      </c>
      <c r="K3572" s="141">
        <f>Tabela1[[#This Row],[Količina]]-Tabela1[[#This Row],[Cena skupaj]]</f>
        <v>2</v>
      </c>
      <c r="L3572" s="162">
        <f>IF(Tabela1[[#This Row],[Cena za enoto]]=1,Tabela1[[#This Row],[Količina]],0)</f>
        <v>0</v>
      </c>
      <c r="M3572" s="139">
        <f>Tabela1[[#This Row],[Cena za enoto]]</f>
        <v>0</v>
      </c>
      <c r="N3572" s="139">
        <f t="shared" si="231"/>
        <v>0</v>
      </c>
    </row>
    <row r="3573" spans="1:14">
      <c r="A3573" s="139">
        <v>3589</v>
      </c>
      <c r="B3573" s="109"/>
      <c r="C3573" s="132">
        <f>IF(H3573&lt;&gt;"",COUNTA($H$12:H3573),"")</f>
        <v>1803</v>
      </c>
      <c r="D3573" s="68" t="s">
        <v>2700</v>
      </c>
      <c r="E3573" s="200" t="s">
        <v>2729</v>
      </c>
      <c r="F3573" s="83" t="s">
        <v>10</v>
      </c>
      <c r="G3573" s="69">
        <v>3</v>
      </c>
      <c r="H3573" s="169">
        <v>0</v>
      </c>
      <c r="I3573" s="235">
        <f t="shared" si="233"/>
        <v>0</v>
      </c>
      <c r="K3573" s="141">
        <f>Tabela1[[#This Row],[Količina]]-Tabela1[[#This Row],[Cena skupaj]]</f>
        <v>3</v>
      </c>
      <c r="L3573" s="162">
        <f>IF(Tabela1[[#This Row],[Cena za enoto]]=1,Tabela1[[#This Row],[Količina]],0)</f>
        <v>0</v>
      </c>
      <c r="M3573" s="139">
        <f>Tabela1[[#This Row],[Cena za enoto]]</f>
        <v>0</v>
      </c>
      <c r="N3573" s="139">
        <f t="shared" si="231"/>
        <v>0</v>
      </c>
    </row>
    <row r="3574" spans="1:14" ht="22.5">
      <c r="A3574" s="139">
        <v>3590</v>
      </c>
      <c r="B3574" s="109"/>
      <c r="C3574" s="132">
        <f>IF(H3574&lt;&gt;"",COUNTA($H$12:H3574),"")</f>
        <v>1804</v>
      </c>
      <c r="D3574" s="68" t="s">
        <v>2702</v>
      </c>
      <c r="E3574" s="200" t="s">
        <v>2730</v>
      </c>
      <c r="F3574" s="83" t="s">
        <v>10</v>
      </c>
      <c r="G3574" s="69">
        <v>1</v>
      </c>
      <c r="H3574" s="169">
        <v>0</v>
      </c>
      <c r="I3574" s="235">
        <f t="shared" si="233"/>
        <v>0</v>
      </c>
      <c r="K3574" s="141">
        <f>Tabela1[[#This Row],[Količina]]-Tabela1[[#This Row],[Cena skupaj]]</f>
        <v>1</v>
      </c>
      <c r="L3574" s="162">
        <f>IF(Tabela1[[#This Row],[Cena za enoto]]=1,Tabela1[[#This Row],[Količina]],0)</f>
        <v>0</v>
      </c>
      <c r="M3574" s="139">
        <f>Tabela1[[#This Row],[Cena za enoto]]</f>
        <v>0</v>
      </c>
      <c r="N3574" s="139">
        <f t="shared" si="231"/>
        <v>0</v>
      </c>
    </row>
    <row r="3575" spans="1:14">
      <c r="A3575" s="139">
        <v>3591</v>
      </c>
      <c r="B3575" s="109"/>
      <c r="C3575" s="132">
        <f>IF(H3575&lt;&gt;"",COUNTA($H$12:H3575),"")</f>
        <v>1805</v>
      </c>
      <c r="D3575" s="68" t="s">
        <v>2704</v>
      </c>
      <c r="E3575" s="200" t="s">
        <v>2731</v>
      </c>
      <c r="F3575" s="83" t="s">
        <v>10</v>
      </c>
      <c r="G3575" s="69">
        <v>9</v>
      </c>
      <c r="H3575" s="169">
        <v>0</v>
      </c>
      <c r="I3575" s="235">
        <f t="shared" si="233"/>
        <v>0</v>
      </c>
      <c r="K3575" s="141">
        <f>Tabela1[[#This Row],[Količina]]-Tabela1[[#This Row],[Cena skupaj]]</f>
        <v>9</v>
      </c>
      <c r="L3575" s="162">
        <f>IF(Tabela1[[#This Row],[Cena za enoto]]=1,Tabela1[[#This Row],[Količina]],0)</f>
        <v>0</v>
      </c>
      <c r="M3575" s="139">
        <f>Tabela1[[#This Row],[Cena za enoto]]</f>
        <v>0</v>
      </c>
      <c r="N3575" s="139">
        <f t="shared" si="231"/>
        <v>0</v>
      </c>
    </row>
    <row r="3576" spans="1:14">
      <c r="A3576" s="139">
        <v>3592</v>
      </c>
      <c r="B3576" s="109"/>
      <c r="C3576" s="132">
        <f>IF(H3576&lt;&gt;"",COUNTA($H$12:H3576),"")</f>
        <v>1806</v>
      </c>
      <c r="D3576" s="68" t="s">
        <v>2732</v>
      </c>
      <c r="E3576" s="200" t="s">
        <v>2733</v>
      </c>
      <c r="F3576" s="83" t="s">
        <v>10</v>
      </c>
      <c r="G3576" s="69">
        <v>2</v>
      </c>
      <c r="H3576" s="169">
        <v>0</v>
      </c>
      <c r="I3576" s="235">
        <f t="shared" si="233"/>
        <v>0</v>
      </c>
      <c r="K3576" s="141">
        <f>Tabela1[[#This Row],[Količina]]-Tabela1[[#This Row],[Cena skupaj]]</f>
        <v>2</v>
      </c>
      <c r="L3576" s="162">
        <f>IF(Tabela1[[#This Row],[Cena za enoto]]=1,Tabela1[[#This Row],[Količina]],0)</f>
        <v>0</v>
      </c>
      <c r="M3576" s="139">
        <f>Tabela1[[#This Row],[Cena za enoto]]</f>
        <v>0</v>
      </c>
      <c r="N3576" s="139">
        <f t="shared" si="231"/>
        <v>0</v>
      </c>
    </row>
    <row r="3577" spans="1:14">
      <c r="A3577" s="139">
        <v>3593</v>
      </c>
      <c r="B3577" s="109"/>
      <c r="C3577" s="132">
        <f>IF(H3577&lt;&gt;"",COUNTA($H$12:H3577),"")</f>
        <v>1807</v>
      </c>
      <c r="D3577" s="68" t="s">
        <v>2734</v>
      </c>
      <c r="E3577" s="200" t="s">
        <v>206</v>
      </c>
      <c r="F3577" s="83" t="s">
        <v>10</v>
      </c>
      <c r="G3577" s="69">
        <v>46</v>
      </c>
      <c r="H3577" s="169">
        <v>0</v>
      </c>
      <c r="I3577" s="235">
        <f t="shared" si="233"/>
        <v>0</v>
      </c>
      <c r="K3577" s="141">
        <f>Tabela1[[#This Row],[Količina]]-Tabela1[[#This Row],[Cena skupaj]]</f>
        <v>46</v>
      </c>
      <c r="L3577" s="162">
        <f>IF(Tabela1[[#This Row],[Cena za enoto]]=1,Tabela1[[#This Row],[Količina]],0)</f>
        <v>0</v>
      </c>
      <c r="M3577" s="139">
        <f>Tabela1[[#This Row],[Cena za enoto]]</f>
        <v>0</v>
      </c>
      <c r="N3577" s="139">
        <f t="shared" si="231"/>
        <v>0</v>
      </c>
    </row>
    <row r="3578" spans="1:14">
      <c r="A3578" s="139">
        <v>3594</v>
      </c>
      <c r="B3578" s="109"/>
      <c r="C3578" s="132">
        <f>IF(H3578&lt;&gt;"",COUNTA($H$12:H3578),"")</f>
        <v>1808</v>
      </c>
      <c r="D3578" s="68" t="s">
        <v>2735</v>
      </c>
      <c r="E3578" s="200" t="s">
        <v>2736</v>
      </c>
      <c r="F3578" s="83" t="s">
        <v>10</v>
      </c>
      <c r="G3578" s="69">
        <v>16</v>
      </c>
      <c r="H3578" s="169">
        <v>0</v>
      </c>
      <c r="I3578" s="235">
        <f t="shared" si="233"/>
        <v>0</v>
      </c>
      <c r="K3578" s="141">
        <f>Tabela1[[#This Row],[Količina]]-Tabela1[[#This Row],[Cena skupaj]]</f>
        <v>16</v>
      </c>
      <c r="L3578" s="162">
        <f>IF(Tabela1[[#This Row],[Cena za enoto]]=1,Tabela1[[#This Row],[Količina]],0)</f>
        <v>0</v>
      </c>
      <c r="M3578" s="139">
        <f>Tabela1[[#This Row],[Cena za enoto]]</f>
        <v>0</v>
      </c>
      <c r="N3578" s="139">
        <f t="shared" si="231"/>
        <v>0</v>
      </c>
    </row>
    <row r="3579" spans="1:14">
      <c r="A3579" s="139">
        <v>3595</v>
      </c>
      <c r="B3579" s="109"/>
      <c r="C3579" s="132">
        <f>IF(H3579&lt;&gt;"",COUNTA($H$12:H3579),"")</f>
        <v>1809</v>
      </c>
      <c r="D3579" s="68" t="s">
        <v>2737</v>
      </c>
      <c r="E3579" s="200" t="s">
        <v>2738</v>
      </c>
      <c r="F3579" s="83" t="s">
        <v>10</v>
      </c>
      <c r="G3579" s="69">
        <v>6</v>
      </c>
      <c r="H3579" s="169">
        <v>0</v>
      </c>
      <c r="I3579" s="235">
        <f t="shared" si="233"/>
        <v>0</v>
      </c>
      <c r="K3579" s="141">
        <f>Tabela1[[#This Row],[Količina]]-Tabela1[[#This Row],[Cena skupaj]]</f>
        <v>6</v>
      </c>
      <c r="L3579" s="162">
        <f>IF(Tabela1[[#This Row],[Cena za enoto]]=1,Tabela1[[#This Row],[Količina]],0)</f>
        <v>0</v>
      </c>
      <c r="M3579" s="139">
        <f>Tabela1[[#This Row],[Cena za enoto]]</f>
        <v>0</v>
      </c>
      <c r="N3579" s="139">
        <f t="shared" si="231"/>
        <v>0</v>
      </c>
    </row>
    <row r="3580" spans="1:14" ht="22.5">
      <c r="A3580" s="139">
        <v>3596</v>
      </c>
      <c r="B3580" s="109"/>
      <c r="C3580" s="132">
        <f>IF(H3580&lt;&gt;"",COUNTA($H$12:H3580),"")</f>
        <v>1810</v>
      </c>
      <c r="D3580" s="68" t="s">
        <v>2739</v>
      </c>
      <c r="E3580" s="200" t="s">
        <v>2740</v>
      </c>
      <c r="F3580" s="83" t="s">
        <v>10</v>
      </c>
      <c r="G3580" s="69">
        <v>48</v>
      </c>
      <c r="H3580" s="169">
        <v>0</v>
      </c>
      <c r="I3580" s="235">
        <f t="shared" si="233"/>
        <v>0</v>
      </c>
      <c r="K3580" s="141">
        <f>Tabela1[[#This Row],[Količina]]-Tabela1[[#This Row],[Cena skupaj]]</f>
        <v>48</v>
      </c>
      <c r="L3580" s="162">
        <f>IF(Tabela1[[#This Row],[Cena za enoto]]=1,Tabela1[[#This Row],[Količina]],0)</f>
        <v>0</v>
      </c>
      <c r="M3580" s="139">
        <f>Tabela1[[#This Row],[Cena za enoto]]</f>
        <v>0</v>
      </c>
      <c r="N3580" s="139">
        <f t="shared" si="231"/>
        <v>0</v>
      </c>
    </row>
    <row r="3581" spans="1:14">
      <c r="A3581" s="139">
        <v>3597</v>
      </c>
      <c r="B3581" s="109"/>
      <c r="C3581" s="132">
        <f>IF(H3581&lt;&gt;"",COUNTA($H$12:H3581),"")</f>
        <v>1811</v>
      </c>
      <c r="D3581" s="68" t="s">
        <v>2741</v>
      </c>
      <c r="E3581" s="200" t="s">
        <v>2742</v>
      </c>
      <c r="F3581" s="83" t="s">
        <v>10</v>
      </c>
      <c r="G3581" s="69">
        <v>6</v>
      </c>
      <c r="H3581" s="169">
        <v>0</v>
      </c>
      <c r="I3581" s="235">
        <f t="shared" si="233"/>
        <v>0</v>
      </c>
      <c r="K3581" s="141">
        <f>Tabela1[[#This Row],[Količina]]-Tabela1[[#This Row],[Cena skupaj]]</f>
        <v>6</v>
      </c>
      <c r="L3581" s="162">
        <f>IF(Tabela1[[#This Row],[Cena za enoto]]=1,Tabela1[[#This Row],[Količina]],0)</f>
        <v>0</v>
      </c>
      <c r="M3581" s="139">
        <f>Tabela1[[#This Row],[Cena za enoto]]</f>
        <v>0</v>
      </c>
      <c r="N3581" s="139">
        <f t="shared" si="231"/>
        <v>0</v>
      </c>
    </row>
    <row r="3582" spans="1:14">
      <c r="A3582" s="139">
        <v>3598</v>
      </c>
      <c r="B3582" s="109"/>
      <c r="C3582" s="132">
        <f>IF(H3582&lt;&gt;"",COUNTA($H$12:H3582),"")</f>
        <v>1812</v>
      </c>
      <c r="D3582" s="68" t="s">
        <v>2743</v>
      </c>
      <c r="E3582" s="200" t="s">
        <v>2744</v>
      </c>
      <c r="F3582" s="83" t="s">
        <v>10</v>
      </c>
      <c r="G3582" s="69">
        <v>24</v>
      </c>
      <c r="H3582" s="169">
        <v>0</v>
      </c>
      <c r="I3582" s="235">
        <f t="shared" si="233"/>
        <v>0</v>
      </c>
      <c r="K3582" s="141">
        <f>Tabela1[[#This Row],[Količina]]-Tabela1[[#This Row],[Cena skupaj]]</f>
        <v>24</v>
      </c>
      <c r="L3582" s="162">
        <f>IF(Tabela1[[#This Row],[Cena za enoto]]=1,Tabela1[[#This Row],[Količina]],0)</f>
        <v>0</v>
      </c>
      <c r="M3582" s="139">
        <f>Tabela1[[#This Row],[Cena za enoto]]</f>
        <v>0</v>
      </c>
      <c r="N3582" s="139">
        <f t="shared" si="231"/>
        <v>0</v>
      </c>
    </row>
    <row r="3583" spans="1:14">
      <c r="A3583" s="139">
        <v>3599</v>
      </c>
      <c r="B3583" s="109"/>
      <c r="C3583" s="132">
        <f>IF(H3583&lt;&gt;"",COUNTA($H$12:H3583),"")</f>
        <v>1813</v>
      </c>
      <c r="D3583" s="68" t="s">
        <v>2745</v>
      </c>
      <c r="E3583" s="200" t="s">
        <v>2746</v>
      </c>
      <c r="F3583" s="83" t="s">
        <v>10</v>
      </c>
      <c r="G3583" s="69">
        <v>26</v>
      </c>
      <c r="H3583" s="169">
        <v>0</v>
      </c>
      <c r="I3583" s="235">
        <f t="shared" si="233"/>
        <v>0</v>
      </c>
      <c r="K3583" s="141">
        <f>Tabela1[[#This Row],[Količina]]-Tabela1[[#This Row],[Cena skupaj]]</f>
        <v>26</v>
      </c>
      <c r="L3583" s="162">
        <f>IF(Tabela1[[#This Row],[Cena za enoto]]=1,Tabela1[[#This Row],[Količina]],0)</f>
        <v>0</v>
      </c>
      <c r="M3583" s="139">
        <f>Tabela1[[#This Row],[Cena za enoto]]</f>
        <v>0</v>
      </c>
      <c r="N3583" s="139">
        <f t="shared" si="231"/>
        <v>0</v>
      </c>
    </row>
    <row r="3584" spans="1:14">
      <c r="A3584" s="139">
        <v>3600</v>
      </c>
      <c r="B3584" s="109"/>
      <c r="C3584" s="132">
        <f>IF(H3584&lt;&gt;"",COUNTA($H$12:H3584),"")</f>
        <v>1814</v>
      </c>
      <c r="D3584" s="68" t="s">
        <v>2747</v>
      </c>
      <c r="E3584" s="200" t="s">
        <v>2748</v>
      </c>
      <c r="F3584" s="83" t="s">
        <v>10</v>
      </c>
      <c r="G3584" s="69">
        <v>2</v>
      </c>
      <c r="H3584" s="169">
        <v>0</v>
      </c>
      <c r="I3584" s="235">
        <f t="shared" si="233"/>
        <v>0</v>
      </c>
      <c r="K3584" s="141">
        <f>Tabela1[[#This Row],[Količina]]-Tabela1[[#This Row],[Cena skupaj]]</f>
        <v>2</v>
      </c>
      <c r="L3584" s="162">
        <f>IF(Tabela1[[#This Row],[Cena za enoto]]=1,Tabela1[[#This Row],[Količina]],0)</f>
        <v>0</v>
      </c>
      <c r="M3584" s="139">
        <f>Tabela1[[#This Row],[Cena za enoto]]</f>
        <v>0</v>
      </c>
      <c r="N3584" s="139">
        <f t="shared" si="231"/>
        <v>0</v>
      </c>
    </row>
    <row r="3585" spans="1:14" ht="22.5">
      <c r="A3585" s="139">
        <v>3601</v>
      </c>
      <c r="B3585" s="109"/>
      <c r="C3585" s="132">
        <f>IF(H3585&lt;&gt;"",COUNTA($H$12:H3585),"")</f>
        <v>1815</v>
      </c>
      <c r="D3585" s="68" t="s">
        <v>2749</v>
      </c>
      <c r="E3585" s="200" t="s">
        <v>2750</v>
      </c>
      <c r="F3585" s="83" t="s">
        <v>10</v>
      </c>
      <c r="G3585" s="69">
        <v>6</v>
      </c>
      <c r="H3585" s="169">
        <v>0</v>
      </c>
      <c r="I3585" s="235">
        <f t="shared" si="233"/>
        <v>0</v>
      </c>
      <c r="K3585" s="141">
        <f>Tabela1[[#This Row],[Količina]]-Tabela1[[#This Row],[Cena skupaj]]</f>
        <v>6</v>
      </c>
      <c r="L3585" s="162">
        <f>IF(Tabela1[[#This Row],[Cena za enoto]]=1,Tabela1[[#This Row],[Količina]],0)</f>
        <v>0</v>
      </c>
      <c r="M3585" s="139">
        <f>Tabela1[[#This Row],[Cena za enoto]]</f>
        <v>0</v>
      </c>
      <c r="N3585" s="139">
        <f t="shared" si="231"/>
        <v>0</v>
      </c>
    </row>
    <row r="3586" spans="1:14">
      <c r="A3586" s="139">
        <v>3602</v>
      </c>
      <c r="B3586" s="109"/>
      <c r="C3586" s="132">
        <f>IF(H3586&lt;&gt;"",COUNTA($H$12:H3586),"")</f>
        <v>1816</v>
      </c>
      <c r="D3586" s="68" t="s">
        <v>2751</v>
      </c>
      <c r="E3586" s="200" t="s">
        <v>2752</v>
      </c>
      <c r="F3586" s="83" t="s">
        <v>10</v>
      </c>
      <c r="G3586" s="69">
        <v>1</v>
      </c>
      <c r="H3586" s="169">
        <v>0</v>
      </c>
      <c r="I3586" s="235">
        <f t="shared" si="233"/>
        <v>0</v>
      </c>
      <c r="K3586" s="141">
        <f>Tabela1[[#This Row],[Količina]]-Tabela1[[#This Row],[Cena skupaj]]</f>
        <v>1</v>
      </c>
      <c r="L3586" s="162">
        <f>IF(Tabela1[[#This Row],[Cena za enoto]]=1,Tabela1[[#This Row],[Količina]],0)</f>
        <v>0</v>
      </c>
      <c r="M3586" s="139">
        <f>Tabela1[[#This Row],[Cena za enoto]]</f>
        <v>0</v>
      </c>
      <c r="N3586" s="139">
        <f t="shared" si="231"/>
        <v>0</v>
      </c>
    </row>
    <row r="3587" spans="1:14">
      <c r="A3587" s="139">
        <v>3603</v>
      </c>
      <c r="B3587" s="109"/>
      <c r="C3587" s="132">
        <f>IF(H3587&lt;&gt;"",COUNTA($H$12:H3587),"")</f>
        <v>1817</v>
      </c>
      <c r="D3587" s="68" t="s">
        <v>2753</v>
      </c>
      <c r="E3587" s="200" t="s">
        <v>2754</v>
      </c>
      <c r="F3587" s="83" t="s">
        <v>10</v>
      </c>
      <c r="G3587" s="69">
        <v>1</v>
      </c>
      <c r="H3587" s="169">
        <v>0</v>
      </c>
      <c r="I3587" s="235">
        <f t="shared" si="233"/>
        <v>0</v>
      </c>
      <c r="K3587" s="141">
        <f>Tabela1[[#This Row],[Količina]]-Tabela1[[#This Row],[Cena skupaj]]</f>
        <v>1</v>
      </c>
      <c r="L3587" s="162">
        <f>IF(Tabela1[[#This Row],[Cena za enoto]]=1,Tabela1[[#This Row],[Količina]],0)</f>
        <v>0</v>
      </c>
      <c r="M3587" s="139">
        <f>Tabela1[[#This Row],[Cena za enoto]]</f>
        <v>0</v>
      </c>
      <c r="N3587" s="139">
        <f t="shared" si="231"/>
        <v>0</v>
      </c>
    </row>
    <row r="3588" spans="1:14" ht="22.5">
      <c r="A3588" s="139">
        <v>3604</v>
      </c>
      <c r="B3588" s="109"/>
      <c r="C3588" s="132">
        <f>IF(H3588&lt;&gt;"",COUNTA($H$12:H3588),"")</f>
        <v>1818</v>
      </c>
      <c r="D3588" s="68" t="s">
        <v>2755</v>
      </c>
      <c r="E3588" s="200" t="s">
        <v>2767</v>
      </c>
      <c r="F3588" s="83" t="s">
        <v>5</v>
      </c>
      <c r="G3588" s="69">
        <v>1</v>
      </c>
      <c r="H3588" s="169">
        <v>0</v>
      </c>
      <c r="I3588" s="235">
        <f t="shared" si="233"/>
        <v>0</v>
      </c>
      <c r="K3588" s="141">
        <f>Tabela1[[#This Row],[Količina]]-Tabela1[[#This Row],[Cena skupaj]]</f>
        <v>1</v>
      </c>
      <c r="L3588" s="162">
        <f>IF(Tabela1[[#This Row],[Cena za enoto]]=1,Tabela1[[#This Row],[Količina]],0)</f>
        <v>0</v>
      </c>
      <c r="M3588" s="139">
        <f>Tabela1[[#This Row],[Cena za enoto]]</f>
        <v>0</v>
      </c>
      <c r="N3588" s="139">
        <f t="shared" si="231"/>
        <v>0</v>
      </c>
    </row>
    <row r="3589" spans="1:14">
      <c r="A3589" s="139">
        <v>3605</v>
      </c>
      <c r="B3589" s="109"/>
      <c r="C3589" s="132">
        <f>IF(H3589&lt;&gt;"",COUNTA($H$12:H3589),"")</f>
        <v>1819</v>
      </c>
      <c r="D3589" s="68" t="s">
        <v>2756</v>
      </c>
      <c r="E3589" s="200" t="s">
        <v>2757</v>
      </c>
      <c r="F3589" s="83" t="s">
        <v>5</v>
      </c>
      <c r="G3589" s="69">
        <v>1</v>
      </c>
      <c r="H3589" s="169">
        <v>0</v>
      </c>
      <c r="I3589" s="235">
        <f t="shared" si="233"/>
        <v>0</v>
      </c>
      <c r="K3589" s="141">
        <f>Tabela1[[#This Row],[Količina]]-Tabela1[[#This Row],[Cena skupaj]]</f>
        <v>1</v>
      </c>
      <c r="L3589" s="162">
        <f>IF(Tabela1[[#This Row],[Cena za enoto]]=1,Tabela1[[#This Row],[Količina]],0)</f>
        <v>0</v>
      </c>
      <c r="M3589" s="139">
        <f>Tabela1[[#This Row],[Cena za enoto]]</f>
        <v>0</v>
      </c>
      <c r="N3589" s="139">
        <f t="shared" si="231"/>
        <v>0</v>
      </c>
    </row>
    <row r="3590" spans="1:14">
      <c r="A3590" s="139">
        <v>3606</v>
      </c>
      <c r="B3590" s="109"/>
      <c r="C3590" s="132">
        <f>IF(H3590&lt;&gt;"",COUNTA($H$12:H3590),"")</f>
        <v>1820</v>
      </c>
      <c r="D3590" s="68" t="s">
        <v>2758</v>
      </c>
      <c r="E3590" s="200" t="s">
        <v>2759</v>
      </c>
      <c r="F3590" s="83" t="s">
        <v>5</v>
      </c>
      <c r="G3590" s="69">
        <v>1</v>
      </c>
      <c r="H3590" s="169">
        <v>0</v>
      </c>
      <c r="I3590" s="235">
        <f t="shared" si="233"/>
        <v>0</v>
      </c>
      <c r="K3590" s="141">
        <f>Tabela1[[#This Row],[Količina]]-Tabela1[[#This Row],[Cena skupaj]]</f>
        <v>1</v>
      </c>
      <c r="L3590" s="162">
        <f>IF(Tabela1[[#This Row],[Cena za enoto]]=1,Tabela1[[#This Row],[Količina]],0)</f>
        <v>0</v>
      </c>
      <c r="M3590" s="139">
        <f>Tabela1[[#This Row],[Cena za enoto]]</f>
        <v>0</v>
      </c>
      <c r="N3590" s="139">
        <f t="shared" si="231"/>
        <v>0</v>
      </c>
    </row>
    <row r="3591" spans="1:14" ht="22.5">
      <c r="A3591" s="139">
        <v>3607</v>
      </c>
      <c r="B3591" s="109"/>
      <c r="C3591" s="132">
        <f>IF(H3591&lt;&gt;"",COUNTA($H$12:H3591),"")</f>
        <v>1821</v>
      </c>
      <c r="D3591" s="68" t="s">
        <v>2760</v>
      </c>
      <c r="E3591" s="200" t="s">
        <v>2761</v>
      </c>
      <c r="F3591" s="83" t="s">
        <v>5</v>
      </c>
      <c r="G3591" s="69">
        <v>1</v>
      </c>
      <c r="H3591" s="169">
        <v>0</v>
      </c>
      <c r="I3591" s="235">
        <f t="shared" si="233"/>
        <v>0</v>
      </c>
      <c r="K3591" s="141">
        <f>Tabela1[[#This Row],[Količina]]-Tabela1[[#This Row],[Cena skupaj]]</f>
        <v>1</v>
      </c>
      <c r="L3591" s="162">
        <f>IF(Tabela1[[#This Row],[Cena za enoto]]=1,Tabela1[[#This Row],[Količina]],0)</f>
        <v>0</v>
      </c>
      <c r="M3591" s="139">
        <f>Tabela1[[#This Row],[Cena za enoto]]</f>
        <v>0</v>
      </c>
      <c r="N3591" s="139">
        <f t="shared" si="231"/>
        <v>0</v>
      </c>
    </row>
    <row r="3592" spans="1:14" s="145" customFormat="1">
      <c r="A3592" s="139">
        <v>3608</v>
      </c>
      <c r="B3592" s="103">
        <v>4</v>
      </c>
      <c r="C3592" s="207" t="str">
        <f>IF(H3592&lt;&gt;"",COUNTA($H$12:H3592),"")</f>
        <v/>
      </c>
      <c r="D3592" s="85"/>
      <c r="E3592" s="208" t="s">
        <v>2768</v>
      </c>
      <c r="F3592" s="209"/>
      <c r="G3592" s="86"/>
      <c r="H3592" s="168"/>
      <c r="I3592" s="210">
        <f>SUM(I3593:I3609)</f>
        <v>0</v>
      </c>
      <c r="J3592" s="58"/>
      <c r="K3592" s="141">
        <f>Tabela1[[#This Row],[Količina]]-Tabela1[[#This Row],[Cena skupaj]]</f>
        <v>0</v>
      </c>
      <c r="L3592" s="162">
        <f>IF(Tabela1[[#This Row],[Cena za enoto]]=1,Tabela1[[#This Row],[Količina]],0)</f>
        <v>0</v>
      </c>
      <c r="M3592" s="139">
        <f>Tabela1[[#This Row],[Cena za enoto]]</f>
        <v>0</v>
      </c>
      <c r="N3592" s="139">
        <f t="shared" si="231"/>
        <v>0</v>
      </c>
    </row>
    <row r="3593" spans="1:14">
      <c r="A3593" s="139">
        <v>3609</v>
      </c>
      <c r="B3593" s="109"/>
      <c r="C3593" s="132">
        <f>IF(H3593&lt;&gt;"",COUNTA($H$12:H3593),"")</f>
        <v>1822</v>
      </c>
      <c r="D3593" s="68" t="s">
        <v>2682</v>
      </c>
      <c r="E3593" s="200" t="s">
        <v>2769</v>
      </c>
      <c r="F3593" s="83" t="s">
        <v>10</v>
      </c>
      <c r="G3593" s="69">
        <v>6</v>
      </c>
      <c r="H3593" s="169">
        <v>0</v>
      </c>
      <c r="I3593" s="235">
        <f t="shared" ref="I3593:I3609" si="234">IF(ISNUMBER(G3593),ROUND(G3593*H3593,2),"")</f>
        <v>0</v>
      </c>
      <c r="K3593" s="141">
        <f>Tabela1[[#This Row],[Količina]]-Tabela1[[#This Row],[Cena skupaj]]</f>
        <v>6</v>
      </c>
      <c r="L3593" s="162">
        <f>IF(Tabela1[[#This Row],[Cena za enoto]]=1,Tabela1[[#This Row],[Količina]],0)</f>
        <v>0</v>
      </c>
      <c r="M3593" s="139">
        <f>Tabela1[[#This Row],[Cena za enoto]]</f>
        <v>0</v>
      </c>
      <c r="N3593" s="139">
        <f t="shared" si="231"/>
        <v>0</v>
      </c>
    </row>
    <row r="3594" spans="1:14">
      <c r="A3594" s="139">
        <v>3610</v>
      </c>
      <c r="B3594" s="109"/>
      <c r="C3594" s="132">
        <f>IF(H3594&lt;&gt;"",COUNTA($H$12:H3594),"")</f>
        <v>1823</v>
      </c>
      <c r="D3594" s="68" t="s">
        <v>2684</v>
      </c>
      <c r="E3594" s="200" t="s">
        <v>2770</v>
      </c>
      <c r="F3594" s="83" t="s">
        <v>10</v>
      </c>
      <c r="G3594" s="69">
        <v>5</v>
      </c>
      <c r="H3594" s="169">
        <v>0</v>
      </c>
      <c r="I3594" s="235">
        <f t="shared" si="234"/>
        <v>0</v>
      </c>
      <c r="K3594" s="141">
        <f>Tabela1[[#This Row],[Količina]]-Tabela1[[#This Row],[Cena skupaj]]</f>
        <v>5</v>
      </c>
      <c r="L3594" s="162">
        <f>IF(Tabela1[[#This Row],[Cena za enoto]]=1,Tabela1[[#This Row],[Količina]],0)</f>
        <v>0</v>
      </c>
      <c r="M3594" s="139">
        <f>Tabela1[[#This Row],[Cena za enoto]]</f>
        <v>0</v>
      </c>
      <c r="N3594" s="139">
        <f t="shared" si="231"/>
        <v>0</v>
      </c>
    </row>
    <row r="3595" spans="1:14">
      <c r="A3595" s="139">
        <v>3611</v>
      </c>
      <c r="B3595" s="109"/>
      <c r="C3595" s="132">
        <f>IF(H3595&lt;&gt;"",COUNTA($H$12:H3595),"")</f>
        <v>1824</v>
      </c>
      <c r="D3595" s="68" t="s">
        <v>2685</v>
      </c>
      <c r="E3595" s="200" t="s">
        <v>2771</v>
      </c>
      <c r="F3595" s="83" t="s">
        <v>10</v>
      </c>
      <c r="G3595" s="69">
        <v>6</v>
      </c>
      <c r="H3595" s="169">
        <v>0</v>
      </c>
      <c r="I3595" s="235">
        <f t="shared" si="234"/>
        <v>0</v>
      </c>
      <c r="K3595" s="141">
        <f>Tabela1[[#This Row],[Količina]]-Tabela1[[#This Row],[Cena skupaj]]</f>
        <v>6</v>
      </c>
      <c r="L3595" s="162">
        <f>IF(Tabela1[[#This Row],[Cena za enoto]]=1,Tabela1[[#This Row],[Količina]],0)</f>
        <v>0</v>
      </c>
      <c r="M3595" s="139">
        <f>Tabela1[[#This Row],[Cena za enoto]]</f>
        <v>0</v>
      </c>
      <c r="N3595" s="139">
        <f t="shared" si="231"/>
        <v>0</v>
      </c>
    </row>
    <row r="3596" spans="1:14">
      <c r="A3596" s="139">
        <v>3612</v>
      </c>
      <c r="B3596" s="109"/>
      <c r="C3596" s="132">
        <f>IF(H3596&lt;&gt;"",COUNTA($H$12:H3596),"")</f>
        <v>1825</v>
      </c>
      <c r="D3596" s="68" t="s">
        <v>2687</v>
      </c>
      <c r="E3596" s="200" t="s">
        <v>2772</v>
      </c>
      <c r="F3596" s="83" t="s">
        <v>10</v>
      </c>
      <c r="G3596" s="69">
        <v>1</v>
      </c>
      <c r="H3596" s="169">
        <v>0</v>
      </c>
      <c r="I3596" s="235">
        <f t="shared" si="234"/>
        <v>0</v>
      </c>
      <c r="K3596" s="141">
        <f>Tabela1[[#This Row],[Količina]]-Tabela1[[#This Row],[Cena skupaj]]</f>
        <v>1</v>
      </c>
      <c r="L3596" s="162">
        <f>IF(Tabela1[[#This Row],[Cena za enoto]]=1,Tabela1[[#This Row],[Količina]],0)</f>
        <v>0</v>
      </c>
      <c r="M3596" s="139">
        <f>Tabela1[[#This Row],[Cena za enoto]]</f>
        <v>0</v>
      </c>
      <c r="N3596" s="139">
        <f t="shared" si="231"/>
        <v>0</v>
      </c>
    </row>
    <row r="3597" spans="1:14">
      <c r="A3597" s="139">
        <v>3613</v>
      </c>
      <c r="B3597" s="109"/>
      <c r="C3597" s="132">
        <f>IF(H3597&lt;&gt;"",COUNTA($H$12:H3597),"")</f>
        <v>1826</v>
      </c>
      <c r="D3597" s="68" t="s">
        <v>2689</v>
      </c>
      <c r="E3597" s="200" t="s">
        <v>2773</v>
      </c>
      <c r="F3597" s="83" t="s">
        <v>10</v>
      </c>
      <c r="G3597" s="69">
        <v>1</v>
      </c>
      <c r="H3597" s="169">
        <v>0</v>
      </c>
      <c r="I3597" s="235">
        <f t="shared" si="234"/>
        <v>0</v>
      </c>
      <c r="K3597" s="141">
        <f>Tabela1[[#This Row],[Količina]]-Tabela1[[#This Row],[Cena skupaj]]</f>
        <v>1</v>
      </c>
      <c r="L3597" s="162">
        <f>IF(Tabela1[[#This Row],[Cena za enoto]]=1,Tabela1[[#This Row],[Količina]],0)</f>
        <v>0</v>
      </c>
      <c r="M3597" s="139">
        <f>Tabela1[[#This Row],[Cena za enoto]]</f>
        <v>0</v>
      </c>
      <c r="N3597" s="139">
        <f t="shared" si="231"/>
        <v>0</v>
      </c>
    </row>
    <row r="3598" spans="1:14" ht="22.5">
      <c r="A3598" s="139">
        <v>3614</v>
      </c>
      <c r="B3598" s="109"/>
      <c r="C3598" s="132">
        <f>IF(H3598&lt;&gt;"",COUNTA($H$12:H3598),"")</f>
        <v>1827</v>
      </c>
      <c r="D3598" s="68" t="s">
        <v>2691</v>
      </c>
      <c r="E3598" s="200" t="s">
        <v>2774</v>
      </c>
      <c r="F3598" s="83" t="s">
        <v>10</v>
      </c>
      <c r="G3598" s="69">
        <v>2</v>
      </c>
      <c r="H3598" s="169">
        <v>0</v>
      </c>
      <c r="I3598" s="235">
        <f t="shared" si="234"/>
        <v>0</v>
      </c>
      <c r="K3598" s="141">
        <f>Tabela1[[#This Row],[Količina]]-Tabela1[[#This Row],[Cena skupaj]]</f>
        <v>2</v>
      </c>
      <c r="L3598" s="162">
        <f>IF(Tabela1[[#This Row],[Cena za enoto]]=1,Tabela1[[#This Row],[Količina]],0)</f>
        <v>0</v>
      </c>
      <c r="M3598" s="139">
        <f>Tabela1[[#This Row],[Cena za enoto]]</f>
        <v>0</v>
      </c>
      <c r="N3598" s="139">
        <f t="shared" ref="N3598:N3661" si="235">L3598*M3598</f>
        <v>0</v>
      </c>
    </row>
    <row r="3599" spans="1:14">
      <c r="A3599" s="139">
        <v>3615</v>
      </c>
      <c r="B3599" s="109"/>
      <c r="C3599" s="132">
        <f>IF(H3599&lt;&gt;"",COUNTA($H$12:H3599),"")</f>
        <v>1828</v>
      </c>
      <c r="D3599" s="68" t="s">
        <v>2693</v>
      </c>
      <c r="E3599" s="200" t="s">
        <v>2775</v>
      </c>
      <c r="F3599" s="83" t="s">
        <v>10</v>
      </c>
      <c r="G3599" s="69">
        <v>4</v>
      </c>
      <c r="H3599" s="169">
        <v>0</v>
      </c>
      <c r="I3599" s="235">
        <f t="shared" si="234"/>
        <v>0</v>
      </c>
      <c r="K3599" s="141">
        <f>Tabela1[[#This Row],[Količina]]-Tabela1[[#This Row],[Cena skupaj]]</f>
        <v>4</v>
      </c>
      <c r="L3599" s="162">
        <f>IF(Tabela1[[#This Row],[Cena za enoto]]=1,Tabela1[[#This Row],[Količina]],0)</f>
        <v>0</v>
      </c>
      <c r="M3599" s="139">
        <f>Tabela1[[#This Row],[Cena za enoto]]</f>
        <v>0</v>
      </c>
      <c r="N3599" s="139">
        <f t="shared" si="235"/>
        <v>0</v>
      </c>
    </row>
    <row r="3600" spans="1:14" ht="22.5">
      <c r="A3600" s="139">
        <v>3616</v>
      </c>
      <c r="B3600" s="109"/>
      <c r="C3600" s="132">
        <f>IF(H3600&lt;&gt;"",COUNTA($H$12:H3600),"")</f>
        <v>1829</v>
      </c>
      <c r="D3600" s="68" t="s">
        <v>2694</v>
      </c>
      <c r="E3600" s="200" t="s">
        <v>2776</v>
      </c>
      <c r="F3600" s="83" t="s">
        <v>10</v>
      </c>
      <c r="G3600" s="69">
        <v>22</v>
      </c>
      <c r="H3600" s="169">
        <v>0</v>
      </c>
      <c r="I3600" s="235">
        <f t="shared" si="234"/>
        <v>0</v>
      </c>
      <c r="K3600" s="141">
        <f>Tabela1[[#This Row],[Količina]]-Tabela1[[#This Row],[Cena skupaj]]</f>
        <v>22</v>
      </c>
      <c r="L3600" s="162">
        <f>IF(Tabela1[[#This Row],[Cena za enoto]]=1,Tabela1[[#This Row],[Količina]],0)</f>
        <v>0</v>
      </c>
      <c r="M3600" s="139">
        <f>Tabela1[[#This Row],[Cena za enoto]]</f>
        <v>0</v>
      </c>
      <c r="N3600" s="139">
        <f t="shared" si="235"/>
        <v>0</v>
      </c>
    </row>
    <row r="3601" spans="1:14">
      <c r="A3601" s="139">
        <v>3617</v>
      </c>
      <c r="B3601" s="109"/>
      <c r="C3601" s="132">
        <f>IF(H3601&lt;&gt;"",COUNTA($H$12:H3601),"")</f>
        <v>1830</v>
      </c>
      <c r="D3601" s="68" t="s">
        <v>2695</v>
      </c>
      <c r="E3601" s="200" t="s">
        <v>2731</v>
      </c>
      <c r="F3601" s="83" t="s">
        <v>10</v>
      </c>
      <c r="G3601" s="69">
        <v>2</v>
      </c>
      <c r="H3601" s="169">
        <v>0</v>
      </c>
      <c r="I3601" s="235">
        <f t="shared" si="234"/>
        <v>0</v>
      </c>
      <c r="K3601" s="141">
        <f>Tabela1[[#This Row],[Količina]]-Tabela1[[#This Row],[Cena skupaj]]</f>
        <v>2</v>
      </c>
      <c r="L3601" s="162">
        <f>IF(Tabela1[[#This Row],[Cena za enoto]]=1,Tabela1[[#This Row],[Količina]],0)</f>
        <v>0</v>
      </c>
      <c r="M3601" s="139">
        <f>Tabela1[[#This Row],[Cena za enoto]]</f>
        <v>0</v>
      </c>
      <c r="N3601" s="139">
        <f t="shared" si="235"/>
        <v>0</v>
      </c>
    </row>
    <row r="3602" spans="1:14">
      <c r="A3602" s="139">
        <v>3618</v>
      </c>
      <c r="B3602" s="109"/>
      <c r="C3602" s="132">
        <f>IF(H3602&lt;&gt;"",COUNTA($H$12:H3602),"")</f>
        <v>1831</v>
      </c>
      <c r="D3602" s="68" t="s">
        <v>2696</v>
      </c>
      <c r="E3602" s="200" t="s">
        <v>2777</v>
      </c>
      <c r="F3602" s="83" t="s">
        <v>14</v>
      </c>
      <c r="G3602" s="69">
        <v>70</v>
      </c>
      <c r="H3602" s="169">
        <v>0</v>
      </c>
      <c r="I3602" s="235">
        <f t="shared" si="234"/>
        <v>0</v>
      </c>
      <c r="K3602" s="141">
        <f>Tabela1[[#This Row],[Količina]]-Tabela1[[#This Row],[Cena skupaj]]</f>
        <v>70</v>
      </c>
      <c r="L3602" s="162">
        <f>IF(Tabela1[[#This Row],[Cena za enoto]]=1,Tabela1[[#This Row],[Količina]],0)</f>
        <v>0</v>
      </c>
      <c r="M3602" s="139">
        <f>Tabela1[[#This Row],[Cena za enoto]]</f>
        <v>0</v>
      </c>
      <c r="N3602" s="139">
        <f t="shared" si="235"/>
        <v>0</v>
      </c>
    </row>
    <row r="3603" spans="1:14">
      <c r="A3603" s="139">
        <v>3619</v>
      </c>
      <c r="B3603" s="109"/>
      <c r="C3603" s="132">
        <f>IF(H3603&lt;&gt;"",COUNTA($H$12:H3603),"")</f>
        <v>1832</v>
      </c>
      <c r="D3603" s="68" t="s">
        <v>2697</v>
      </c>
      <c r="E3603" s="200" t="s">
        <v>2778</v>
      </c>
      <c r="F3603" s="83" t="s">
        <v>10</v>
      </c>
      <c r="G3603" s="69">
        <v>14</v>
      </c>
      <c r="H3603" s="169">
        <v>0</v>
      </c>
      <c r="I3603" s="235">
        <f t="shared" si="234"/>
        <v>0</v>
      </c>
      <c r="K3603" s="141">
        <f>Tabela1[[#This Row],[Količina]]-Tabela1[[#This Row],[Cena skupaj]]</f>
        <v>14</v>
      </c>
      <c r="L3603" s="162">
        <f>IF(Tabela1[[#This Row],[Cena za enoto]]=1,Tabela1[[#This Row],[Količina]],0)</f>
        <v>0</v>
      </c>
      <c r="M3603" s="139">
        <f>Tabela1[[#This Row],[Cena za enoto]]</f>
        <v>0</v>
      </c>
      <c r="N3603" s="139">
        <f t="shared" si="235"/>
        <v>0</v>
      </c>
    </row>
    <row r="3604" spans="1:14">
      <c r="A3604" s="139">
        <v>3620</v>
      </c>
      <c r="B3604" s="109"/>
      <c r="C3604" s="132">
        <f>IF(H3604&lt;&gt;"",COUNTA($H$12:H3604),"")</f>
        <v>1833</v>
      </c>
      <c r="D3604" s="68" t="s">
        <v>2698</v>
      </c>
      <c r="E3604" s="200" t="s">
        <v>2779</v>
      </c>
      <c r="F3604" s="83" t="s">
        <v>10</v>
      </c>
      <c r="G3604" s="69">
        <v>2</v>
      </c>
      <c r="H3604" s="169">
        <v>0</v>
      </c>
      <c r="I3604" s="235">
        <f t="shared" si="234"/>
        <v>0</v>
      </c>
      <c r="K3604" s="141">
        <f>Tabela1[[#This Row],[Količina]]-Tabela1[[#This Row],[Cena skupaj]]</f>
        <v>2</v>
      </c>
      <c r="L3604" s="162">
        <f>IF(Tabela1[[#This Row],[Cena za enoto]]=1,Tabela1[[#This Row],[Količina]],0)</f>
        <v>0</v>
      </c>
      <c r="M3604" s="139">
        <f>Tabela1[[#This Row],[Cena za enoto]]</f>
        <v>0</v>
      </c>
      <c r="N3604" s="139">
        <f t="shared" si="235"/>
        <v>0</v>
      </c>
    </row>
    <row r="3605" spans="1:14">
      <c r="A3605" s="139">
        <v>3621</v>
      </c>
      <c r="B3605" s="109"/>
      <c r="C3605" s="132">
        <f>IF(H3605&lt;&gt;"",COUNTA($H$12:H3605),"")</f>
        <v>1834</v>
      </c>
      <c r="D3605" s="68" t="s">
        <v>2699</v>
      </c>
      <c r="E3605" s="200" t="s">
        <v>2780</v>
      </c>
      <c r="F3605" s="83" t="s">
        <v>14</v>
      </c>
      <c r="G3605" s="69">
        <v>2</v>
      </c>
      <c r="H3605" s="169">
        <v>0</v>
      </c>
      <c r="I3605" s="235">
        <f t="shared" si="234"/>
        <v>0</v>
      </c>
      <c r="K3605" s="141">
        <f>Tabela1[[#This Row],[Količina]]-Tabela1[[#This Row],[Cena skupaj]]</f>
        <v>2</v>
      </c>
      <c r="L3605" s="162">
        <f>IF(Tabela1[[#This Row],[Cena za enoto]]=1,Tabela1[[#This Row],[Količina]],0)</f>
        <v>0</v>
      </c>
      <c r="M3605" s="139">
        <f>Tabela1[[#This Row],[Cena za enoto]]</f>
        <v>0</v>
      </c>
      <c r="N3605" s="139">
        <f t="shared" si="235"/>
        <v>0</v>
      </c>
    </row>
    <row r="3606" spans="1:14">
      <c r="A3606" s="139">
        <v>3622</v>
      </c>
      <c r="B3606" s="109"/>
      <c r="C3606" s="132">
        <f>IF(H3606&lt;&gt;"",COUNTA($H$12:H3606),"")</f>
        <v>1835</v>
      </c>
      <c r="D3606" s="68" t="s">
        <v>2700</v>
      </c>
      <c r="E3606" s="200" t="s">
        <v>2781</v>
      </c>
      <c r="F3606" s="83" t="s">
        <v>10</v>
      </c>
      <c r="G3606" s="69">
        <v>10</v>
      </c>
      <c r="H3606" s="169">
        <v>0</v>
      </c>
      <c r="I3606" s="235">
        <f t="shared" si="234"/>
        <v>0</v>
      </c>
      <c r="K3606" s="141">
        <f>Tabela1[[#This Row],[Količina]]-Tabela1[[#This Row],[Cena skupaj]]</f>
        <v>10</v>
      </c>
      <c r="L3606" s="162">
        <f>IF(Tabela1[[#This Row],[Cena za enoto]]=1,Tabela1[[#This Row],[Količina]],0)</f>
        <v>0</v>
      </c>
      <c r="M3606" s="139">
        <f>Tabela1[[#This Row],[Cena za enoto]]</f>
        <v>0</v>
      </c>
      <c r="N3606" s="139">
        <f t="shared" si="235"/>
        <v>0</v>
      </c>
    </row>
    <row r="3607" spans="1:14" ht="22.5">
      <c r="A3607" s="139">
        <v>3623</v>
      </c>
      <c r="B3607" s="109"/>
      <c r="C3607" s="132">
        <f>IF(H3607&lt;&gt;"",COUNTA($H$12:H3607),"")</f>
        <v>1836</v>
      </c>
      <c r="D3607" s="68" t="s">
        <v>2702</v>
      </c>
      <c r="E3607" s="200" t="s">
        <v>2782</v>
      </c>
      <c r="F3607" s="83" t="s">
        <v>10</v>
      </c>
      <c r="G3607" s="69">
        <v>1</v>
      </c>
      <c r="H3607" s="169">
        <v>0</v>
      </c>
      <c r="I3607" s="235">
        <f t="shared" si="234"/>
        <v>0</v>
      </c>
      <c r="K3607" s="141">
        <f>Tabela1[[#This Row],[Količina]]-Tabela1[[#This Row],[Cena skupaj]]</f>
        <v>1</v>
      </c>
      <c r="L3607" s="162">
        <f>IF(Tabela1[[#This Row],[Cena za enoto]]=1,Tabela1[[#This Row],[Količina]],0)</f>
        <v>0</v>
      </c>
      <c r="M3607" s="139">
        <f>Tabela1[[#This Row],[Cena za enoto]]</f>
        <v>0</v>
      </c>
      <c r="N3607" s="139">
        <f t="shared" si="235"/>
        <v>0</v>
      </c>
    </row>
    <row r="3608" spans="1:14" ht="22.5">
      <c r="A3608" s="139">
        <v>3624</v>
      </c>
      <c r="B3608" s="109"/>
      <c r="C3608" s="132">
        <f>IF(H3608&lt;&gt;"",COUNTA($H$12:H3608),"")</f>
        <v>1837</v>
      </c>
      <c r="D3608" s="68" t="s">
        <v>2704</v>
      </c>
      <c r="E3608" s="200" t="s">
        <v>2783</v>
      </c>
      <c r="F3608" s="83" t="s">
        <v>10</v>
      </c>
      <c r="G3608" s="69">
        <v>5</v>
      </c>
      <c r="H3608" s="169">
        <v>0</v>
      </c>
      <c r="I3608" s="235">
        <f t="shared" si="234"/>
        <v>0</v>
      </c>
      <c r="K3608" s="141">
        <f>Tabela1[[#This Row],[Količina]]-Tabela1[[#This Row],[Cena skupaj]]</f>
        <v>5</v>
      </c>
      <c r="L3608" s="162">
        <f>IF(Tabela1[[#This Row],[Cena za enoto]]=1,Tabela1[[#This Row],[Količina]],0)</f>
        <v>0</v>
      </c>
      <c r="M3608" s="139">
        <f>Tabela1[[#This Row],[Cena za enoto]]</f>
        <v>0</v>
      </c>
      <c r="N3608" s="139">
        <f t="shared" si="235"/>
        <v>0</v>
      </c>
    </row>
    <row r="3609" spans="1:14" ht="22.5">
      <c r="A3609" s="139">
        <v>3625</v>
      </c>
      <c r="B3609" s="109"/>
      <c r="C3609" s="132">
        <f>IF(H3609&lt;&gt;"",COUNTA($H$12:H3609),"")</f>
        <v>1838</v>
      </c>
      <c r="D3609" s="68" t="s">
        <v>2732</v>
      </c>
      <c r="E3609" s="200" t="s">
        <v>2761</v>
      </c>
      <c r="F3609" s="83" t="s">
        <v>5</v>
      </c>
      <c r="G3609" s="69">
        <v>1</v>
      </c>
      <c r="H3609" s="169">
        <v>0</v>
      </c>
      <c r="I3609" s="235">
        <f t="shared" si="234"/>
        <v>0</v>
      </c>
      <c r="K3609" s="141">
        <f>Tabela1[[#This Row],[Količina]]-Tabela1[[#This Row],[Cena skupaj]]</f>
        <v>1</v>
      </c>
      <c r="L3609" s="162">
        <f>IF(Tabela1[[#This Row],[Cena za enoto]]=1,Tabela1[[#This Row],[Količina]],0)</f>
        <v>0</v>
      </c>
      <c r="M3609" s="139">
        <f>Tabela1[[#This Row],[Cena za enoto]]</f>
        <v>0</v>
      </c>
      <c r="N3609" s="139">
        <f t="shared" si="235"/>
        <v>0</v>
      </c>
    </row>
    <row r="3610" spans="1:14" s="145" customFormat="1">
      <c r="A3610" s="139">
        <v>3626</v>
      </c>
      <c r="B3610" s="103">
        <v>4</v>
      </c>
      <c r="C3610" s="207" t="str">
        <f>IF(H3610&lt;&gt;"",COUNTA($H$12:H3610),"")</f>
        <v/>
      </c>
      <c r="D3610" s="85"/>
      <c r="E3610" s="208" t="s">
        <v>2784</v>
      </c>
      <c r="F3610" s="209"/>
      <c r="G3610" s="86"/>
      <c r="H3610" s="168"/>
      <c r="I3610" s="210">
        <f>SUM(I3611:I3630)</f>
        <v>0</v>
      </c>
      <c r="J3610" s="58"/>
      <c r="K3610" s="141">
        <f>Tabela1[[#This Row],[Količina]]-Tabela1[[#This Row],[Cena skupaj]]</f>
        <v>0</v>
      </c>
      <c r="L3610" s="162">
        <f>IF(Tabela1[[#This Row],[Cena za enoto]]=1,Tabela1[[#This Row],[Količina]],0)</f>
        <v>0</v>
      </c>
      <c r="M3610" s="139">
        <f>Tabela1[[#This Row],[Cena za enoto]]</f>
        <v>0</v>
      </c>
      <c r="N3610" s="139">
        <f t="shared" si="235"/>
        <v>0</v>
      </c>
    </row>
    <row r="3611" spans="1:14">
      <c r="A3611" s="139">
        <v>3627</v>
      </c>
      <c r="B3611" s="109"/>
      <c r="C3611" s="132">
        <f>IF(H3611&lt;&gt;"",COUNTA($H$12:H3611),"")</f>
        <v>1839</v>
      </c>
      <c r="D3611" s="68" t="s">
        <v>2682</v>
      </c>
      <c r="E3611" s="200" t="s">
        <v>2785</v>
      </c>
      <c r="F3611" s="83" t="s">
        <v>10</v>
      </c>
      <c r="G3611" s="69">
        <v>4</v>
      </c>
      <c r="H3611" s="169">
        <v>0</v>
      </c>
      <c r="I3611" s="235">
        <f t="shared" ref="I3611:I3630" si="236">IF(ISNUMBER(G3611),ROUND(G3611*H3611,2),"")</f>
        <v>0</v>
      </c>
      <c r="K3611" s="141">
        <f>Tabela1[[#This Row],[Količina]]-Tabela1[[#This Row],[Cena skupaj]]</f>
        <v>4</v>
      </c>
      <c r="L3611" s="162">
        <f>IF(Tabela1[[#This Row],[Cena za enoto]]=1,Tabela1[[#This Row],[Količina]],0)</f>
        <v>0</v>
      </c>
      <c r="M3611" s="139">
        <f>Tabela1[[#This Row],[Cena za enoto]]</f>
        <v>0</v>
      </c>
      <c r="N3611" s="139">
        <f t="shared" si="235"/>
        <v>0</v>
      </c>
    </row>
    <row r="3612" spans="1:14" ht="22.5">
      <c r="A3612" s="139">
        <v>3628</v>
      </c>
      <c r="B3612" s="109"/>
      <c r="C3612" s="132">
        <f>IF(H3612&lt;&gt;"",COUNTA($H$12:H3612),"")</f>
        <v>1840</v>
      </c>
      <c r="D3612" s="68" t="s">
        <v>2684</v>
      </c>
      <c r="E3612" s="200" t="s">
        <v>2797</v>
      </c>
      <c r="F3612" s="83" t="s">
        <v>10</v>
      </c>
      <c r="G3612" s="69">
        <v>2</v>
      </c>
      <c r="H3612" s="169">
        <v>0</v>
      </c>
      <c r="I3612" s="235">
        <f t="shared" si="236"/>
        <v>0</v>
      </c>
      <c r="K3612" s="141">
        <f>Tabela1[[#This Row],[Količina]]-Tabela1[[#This Row],[Cena skupaj]]</f>
        <v>2</v>
      </c>
      <c r="L3612" s="162">
        <f>IF(Tabela1[[#This Row],[Cena za enoto]]=1,Tabela1[[#This Row],[Količina]],0)</f>
        <v>0</v>
      </c>
      <c r="M3612" s="139">
        <f>Tabela1[[#This Row],[Cena za enoto]]</f>
        <v>0</v>
      </c>
      <c r="N3612" s="139">
        <f t="shared" si="235"/>
        <v>0</v>
      </c>
    </row>
    <row r="3613" spans="1:14" ht="22.5">
      <c r="A3613" s="139">
        <v>3629</v>
      </c>
      <c r="B3613" s="109"/>
      <c r="C3613" s="132">
        <f>IF(H3613&lt;&gt;"",COUNTA($H$12:H3613),"")</f>
        <v>1841</v>
      </c>
      <c r="D3613" s="68" t="s">
        <v>2685</v>
      </c>
      <c r="E3613" s="200" t="s">
        <v>2798</v>
      </c>
      <c r="F3613" s="83" t="s">
        <v>10</v>
      </c>
      <c r="G3613" s="69">
        <v>1</v>
      </c>
      <c r="H3613" s="169">
        <v>0</v>
      </c>
      <c r="I3613" s="235">
        <f t="shared" si="236"/>
        <v>0</v>
      </c>
      <c r="K3613" s="141">
        <f>Tabela1[[#This Row],[Količina]]-Tabela1[[#This Row],[Cena skupaj]]</f>
        <v>1</v>
      </c>
      <c r="L3613" s="162">
        <f>IF(Tabela1[[#This Row],[Cena za enoto]]=1,Tabela1[[#This Row],[Količina]],0)</f>
        <v>0</v>
      </c>
      <c r="M3613" s="139">
        <f>Tabela1[[#This Row],[Cena za enoto]]</f>
        <v>0</v>
      </c>
      <c r="N3613" s="139">
        <f t="shared" si="235"/>
        <v>0</v>
      </c>
    </row>
    <row r="3614" spans="1:14">
      <c r="A3614" s="139">
        <v>3630</v>
      </c>
      <c r="B3614" s="109"/>
      <c r="C3614" s="132">
        <f>IF(H3614&lt;&gt;"",COUNTA($H$12:H3614),"")</f>
        <v>1842</v>
      </c>
      <c r="D3614" s="68" t="s">
        <v>2687</v>
      </c>
      <c r="E3614" s="200" t="s">
        <v>2786</v>
      </c>
      <c r="F3614" s="83" t="s">
        <v>10</v>
      </c>
      <c r="G3614" s="69">
        <v>4</v>
      </c>
      <c r="H3614" s="169">
        <v>0</v>
      </c>
      <c r="I3614" s="235">
        <f t="shared" si="236"/>
        <v>0</v>
      </c>
      <c r="K3614" s="141">
        <f>Tabela1[[#This Row],[Količina]]-Tabela1[[#This Row],[Cena skupaj]]</f>
        <v>4</v>
      </c>
      <c r="L3614" s="162">
        <f>IF(Tabela1[[#This Row],[Cena za enoto]]=1,Tabela1[[#This Row],[Količina]],0)</f>
        <v>0</v>
      </c>
      <c r="M3614" s="139">
        <f>Tabela1[[#This Row],[Cena za enoto]]</f>
        <v>0</v>
      </c>
      <c r="N3614" s="139">
        <f t="shared" si="235"/>
        <v>0</v>
      </c>
    </row>
    <row r="3615" spans="1:14">
      <c r="A3615" s="139">
        <v>3631</v>
      </c>
      <c r="B3615" s="109"/>
      <c r="C3615" s="132">
        <f>IF(H3615&lt;&gt;"",COUNTA($H$12:H3615),"")</f>
        <v>1843</v>
      </c>
      <c r="D3615" s="68" t="s">
        <v>2689</v>
      </c>
      <c r="E3615" s="200" t="s">
        <v>2787</v>
      </c>
      <c r="F3615" s="83" t="s">
        <v>10</v>
      </c>
      <c r="G3615" s="69">
        <v>2</v>
      </c>
      <c r="H3615" s="169">
        <v>0</v>
      </c>
      <c r="I3615" s="235">
        <f t="shared" si="236"/>
        <v>0</v>
      </c>
      <c r="K3615" s="141">
        <f>Tabela1[[#This Row],[Količina]]-Tabela1[[#This Row],[Cena skupaj]]</f>
        <v>2</v>
      </c>
      <c r="L3615" s="162">
        <f>IF(Tabela1[[#This Row],[Cena za enoto]]=1,Tabela1[[#This Row],[Količina]],0)</f>
        <v>0</v>
      </c>
      <c r="M3615" s="139">
        <f>Tabela1[[#This Row],[Cena za enoto]]</f>
        <v>0</v>
      </c>
      <c r="N3615" s="139">
        <f t="shared" si="235"/>
        <v>0</v>
      </c>
    </row>
    <row r="3616" spans="1:14">
      <c r="A3616" s="139">
        <v>3632</v>
      </c>
      <c r="B3616" s="109"/>
      <c r="C3616" s="132">
        <f>IF(H3616&lt;&gt;"",COUNTA($H$12:H3616),"")</f>
        <v>1844</v>
      </c>
      <c r="D3616" s="68" t="s">
        <v>2691</v>
      </c>
      <c r="E3616" s="200" t="s">
        <v>2788</v>
      </c>
      <c r="F3616" s="83" t="s">
        <v>10</v>
      </c>
      <c r="G3616" s="69">
        <v>1</v>
      </c>
      <c r="H3616" s="169">
        <v>0</v>
      </c>
      <c r="I3616" s="235">
        <f t="shared" si="236"/>
        <v>0</v>
      </c>
      <c r="K3616" s="141">
        <f>Tabela1[[#This Row],[Količina]]-Tabela1[[#This Row],[Cena skupaj]]</f>
        <v>1</v>
      </c>
      <c r="L3616" s="162">
        <f>IF(Tabela1[[#This Row],[Cena za enoto]]=1,Tabela1[[#This Row],[Količina]],0)</f>
        <v>0</v>
      </c>
      <c r="M3616" s="139">
        <f>Tabela1[[#This Row],[Cena za enoto]]</f>
        <v>0</v>
      </c>
      <c r="N3616" s="139">
        <f t="shared" si="235"/>
        <v>0</v>
      </c>
    </row>
    <row r="3617" spans="1:14" ht="22.5">
      <c r="A3617" s="139">
        <v>3633</v>
      </c>
      <c r="B3617" s="109"/>
      <c r="C3617" s="132">
        <f>IF(H3617&lt;&gt;"",COUNTA($H$12:H3617),"")</f>
        <v>1845</v>
      </c>
      <c r="D3617" s="68" t="s">
        <v>2693</v>
      </c>
      <c r="E3617" s="200" t="s">
        <v>2789</v>
      </c>
      <c r="F3617" s="83" t="s">
        <v>10</v>
      </c>
      <c r="G3617" s="69">
        <v>2</v>
      </c>
      <c r="H3617" s="169">
        <v>0</v>
      </c>
      <c r="I3617" s="235">
        <f t="shared" si="236"/>
        <v>0</v>
      </c>
      <c r="K3617" s="141">
        <f>Tabela1[[#This Row],[Količina]]-Tabela1[[#This Row],[Cena skupaj]]</f>
        <v>2</v>
      </c>
      <c r="L3617" s="162">
        <f>IF(Tabela1[[#This Row],[Cena za enoto]]=1,Tabela1[[#This Row],[Količina]],0)</f>
        <v>0</v>
      </c>
      <c r="M3617" s="139">
        <f>Tabela1[[#This Row],[Cena za enoto]]</f>
        <v>0</v>
      </c>
      <c r="N3617" s="139">
        <f t="shared" si="235"/>
        <v>0</v>
      </c>
    </row>
    <row r="3618" spans="1:14" s="145" customFormat="1" ht="22.5">
      <c r="A3618" s="139">
        <v>3634</v>
      </c>
      <c r="B3618" s="116"/>
      <c r="C3618" s="190" t="str">
        <f>IF(H3618&lt;&gt;"",COUNTA($H$12:H3618),"")</f>
        <v/>
      </c>
      <c r="D3618" s="118" t="s">
        <v>2694</v>
      </c>
      <c r="E3618" s="234" t="s">
        <v>3534</v>
      </c>
      <c r="F3618" s="236"/>
      <c r="G3618" s="119"/>
      <c r="H3618" s="159"/>
      <c r="I3618" s="237" t="str">
        <f t="shared" si="236"/>
        <v/>
      </c>
      <c r="J3618" s="58"/>
      <c r="K3618" s="141"/>
      <c r="L3618" s="162">
        <f>IF(Tabela1[[#This Row],[Cena za enoto]]=1,Tabela1[[#This Row],[Količina]],0)</f>
        <v>0</v>
      </c>
      <c r="M3618" s="139">
        <f>Tabela1[[#This Row],[Cena za enoto]]</f>
        <v>0</v>
      </c>
      <c r="N3618" s="139">
        <f t="shared" si="235"/>
        <v>0</v>
      </c>
    </row>
    <row r="3619" spans="1:14">
      <c r="A3619" s="139">
        <v>3635</v>
      </c>
      <c r="B3619" s="109"/>
      <c r="C3619" s="132">
        <f>IF(H3619&lt;&gt;"",COUNTA($H$12:H3619),"")</f>
        <v>1846</v>
      </c>
      <c r="D3619" s="68" t="s">
        <v>2695</v>
      </c>
      <c r="E3619" s="200" t="s">
        <v>2790</v>
      </c>
      <c r="F3619" s="83" t="s">
        <v>10</v>
      </c>
      <c r="G3619" s="69">
        <v>2</v>
      </c>
      <c r="H3619" s="169">
        <v>0</v>
      </c>
      <c r="I3619" s="235">
        <f t="shared" si="236"/>
        <v>0</v>
      </c>
      <c r="K3619" s="141">
        <f>Tabela1[[#This Row],[Količina]]-Tabela1[[#This Row],[Cena skupaj]]</f>
        <v>2</v>
      </c>
      <c r="L3619" s="162">
        <f>IF(Tabela1[[#This Row],[Cena za enoto]]=1,Tabela1[[#This Row],[Količina]],0)</f>
        <v>0</v>
      </c>
      <c r="M3619" s="139">
        <f>Tabela1[[#This Row],[Cena za enoto]]</f>
        <v>0</v>
      </c>
      <c r="N3619" s="139">
        <f t="shared" si="235"/>
        <v>0</v>
      </c>
    </row>
    <row r="3620" spans="1:14">
      <c r="A3620" s="139">
        <v>3636</v>
      </c>
      <c r="B3620" s="109"/>
      <c r="C3620" s="132">
        <f>IF(H3620&lt;&gt;"",COUNTA($H$12:H3620),"")</f>
        <v>1847</v>
      </c>
      <c r="D3620" s="68" t="s">
        <v>2696</v>
      </c>
      <c r="E3620" s="200" t="s">
        <v>2791</v>
      </c>
      <c r="F3620" s="83" t="s">
        <v>10</v>
      </c>
      <c r="G3620" s="69">
        <v>7</v>
      </c>
      <c r="H3620" s="169">
        <v>0</v>
      </c>
      <c r="I3620" s="235">
        <f t="shared" si="236"/>
        <v>0</v>
      </c>
      <c r="K3620" s="141">
        <f>Tabela1[[#This Row],[Količina]]-Tabela1[[#This Row],[Cena skupaj]]</f>
        <v>7</v>
      </c>
      <c r="L3620" s="162">
        <f>IF(Tabela1[[#This Row],[Cena za enoto]]=1,Tabela1[[#This Row],[Količina]],0)</f>
        <v>0</v>
      </c>
      <c r="M3620" s="139">
        <f>Tabela1[[#This Row],[Cena za enoto]]</f>
        <v>0</v>
      </c>
      <c r="N3620" s="139">
        <f t="shared" si="235"/>
        <v>0</v>
      </c>
    </row>
    <row r="3621" spans="1:14" ht="22.5">
      <c r="A3621" s="139">
        <v>3637</v>
      </c>
      <c r="B3621" s="109"/>
      <c r="C3621" s="132">
        <f>IF(H3621&lt;&gt;"",COUNTA($H$12:H3621),"")</f>
        <v>1848</v>
      </c>
      <c r="D3621" s="68" t="s">
        <v>2697</v>
      </c>
      <c r="E3621" s="200" t="s">
        <v>2740</v>
      </c>
      <c r="F3621" s="83" t="s">
        <v>10</v>
      </c>
      <c r="G3621" s="69">
        <v>16</v>
      </c>
      <c r="H3621" s="169">
        <v>0</v>
      </c>
      <c r="I3621" s="235">
        <f t="shared" si="236"/>
        <v>0</v>
      </c>
      <c r="K3621" s="141">
        <f>Tabela1[[#This Row],[Količina]]-Tabela1[[#This Row],[Cena skupaj]]</f>
        <v>16</v>
      </c>
      <c r="L3621" s="162">
        <f>IF(Tabela1[[#This Row],[Cena za enoto]]=1,Tabela1[[#This Row],[Količina]],0)</f>
        <v>0</v>
      </c>
      <c r="M3621" s="139">
        <f>Tabela1[[#This Row],[Cena za enoto]]</f>
        <v>0</v>
      </c>
      <c r="N3621" s="139">
        <f t="shared" si="235"/>
        <v>0</v>
      </c>
    </row>
    <row r="3622" spans="1:14">
      <c r="A3622" s="139">
        <v>3638</v>
      </c>
      <c r="B3622" s="109"/>
      <c r="C3622" s="132">
        <f>IF(H3622&lt;&gt;"",COUNTA($H$12:H3622),"")</f>
        <v>1849</v>
      </c>
      <c r="D3622" s="68" t="s">
        <v>2698</v>
      </c>
      <c r="E3622" s="200" t="s">
        <v>206</v>
      </c>
      <c r="F3622" s="83" t="s">
        <v>10</v>
      </c>
      <c r="G3622" s="69">
        <v>12</v>
      </c>
      <c r="H3622" s="169">
        <v>0</v>
      </c>
      <c r="I3622" s="235">
        <f t="shared" si="236"/>
        <v>0</v>
      </c>
      <c r="K3622" s="141">
        <f>Tabela1[[#This Row],[Količina]]-Tabela1[[#This Row],[Cena skupaj]]</f>
        <v>12</v>
      </c>
      <c r="L3622" s="162">
        <f>IF(Tabela1[[#This Row],[Cena za enoto]]=1,Tabela1[[#This Row],[Količina]],0)</f>
        <v>0</v>
      </c>
      <c r="M3622" s="139">
        <f>Tabela1[[#This Row],[Cena za enoto]]</f>
        <v>0</v>
      </c>
      <c r="N3622" s="139">
        <f t="shared" si="235"/>
        <v>0</v>
      </c>
    </row>
    <row r="3623" spans="1:14">
      <c r="A3623" s="139">
        <v>3639</v>
      </c>
      <c r="B3623" s="109"/>
      <c r="C3623" s="132">
        <f>IF(H3623&lt;&gt;"",COUNTA($H$12:H3623),"")</f>
        <v>1850</v>
      </c>
      <c r="D3623" s="68" t="s">
        <v>2699</v>
      </c>
      <c r="E3623" s="200" t="s">
        <v>2792</v>
      </c>
      <c r="F3623" s="83" t="s">
        <v>10</v>
      </c>
      <c r="G3623" s="69">
        <v>2</v>
      </c>
      <c r="H3623" s="169">
        <v>0</v>
      </c>
      <c r="I3623" s="235">
        <f t="shared" si="236"/>
        <v>0</v>
      </c>
      <c r="K3623" s="141">
        <f>Tabela1[[#This Row],[Količina]]-Tabela1[[#This Row],[Cena skupaj]]</f>
        <v>2</v>
      </c>
      <c r="L3623" s="162">
        <f>IF(Tabela1[[#This Row],[Cena za enoto]]=1,Tabela1[[#This Row],[Količina]],0)</f>
        <v>0</v>
      </c>
      <c r="M3623" s="139">
        <f>Tabela1[[#This Row],[Cena za enoto]]</f>
        <v>0</v>
      </c>
      <c r="N3623" s="139">
        <f t="shared" si="235"/>
        <v>0</v>
      </c>
    </row>
    <row r="3624" spans="1:14">
      <c r="A3624" s="139">
        <v>3640</v>
      </c>
      <c r="B3624" s="109"/>
      <c r="C3624" s="132">
        <f>IF(H3624&lt;&gt;"",COUNTA($H$12:H3624),"")</f>
        <v>1851</v>
      </c>
      <c r="D3624" s="68" t="s">
        <v>2700</v>
      </c>
      <c r="E3624" s="200" t="s">
        <v>2744</v>
      </c>
      <c r="F3624" s="83" t="s">
        <v>10</v>
      </c>
      <c r="G3624" s="69">
        <v>8</v>
      </c>
      <c r="H3624" s="169">
        <v>0</v>
      </c>
      <c r="I3624" s="235">
        <f t="shared" si="236"/>
        <v>0</v>
      </c>
      <c r="K3624" s="141">
        <f>Tabela1[[#This Row],[Količina]]-Tabela1[[#This Row],[Cena skupaj]]</f>
        <v>8</v>
      </c>
      <c r="L3624" s="162">
        <f>IF(Tabela1[[#This Row],[Cena za enoto]]=1,Tabela1[[#This Row],[Količina]],0)</f>
        <v>0</v>
      </c>
      <c r="M3624" s="139">
        <f>Tabela1[[#This Row],[Cena za enoto]]</f>
        <v>0</v>
      </c>
      <c r="N3624" s="139">
        <f t="shared" si="235"/>
        <v>0</v>
      </c>
    </row>
    <row r="3625" spans="1:14">
      <c r="A3625" s="139">
        <v>3641</v>
      </c>
      <c r="B3625" s="109"/>
      <c r="C3625" s="132">
        <f>IF(H3625&lt;&gt;"",COUNTA($H$12:H3625),"")</f>
        <v>1852</v>
      </c>
      <c r="D3625" s="68" t="s">
        <v>2702</v>
      </c>
      <c r="E3625" s="200" t="s">
        <v>2793</v>
      </c>
      <c r="F3625" s="83" t="s">
        <v>10</v>
      </c>
      <c r="G3625" s="69">
        <v>10</v>
      </c>
      <c r="H3625" s="169">
        <v>0</v>
      </c>
      <c r="I3625" s="235">
        <f t="shared" si="236"/>
        <v>0</v>
      </c>
      <c r="K3625" s="141">
        <f>Tabela1[[#This Row],[Količina]]-Tabela1[[#This Row],[Cena skupaj]]</f>
        <v>10</v>
      </c>
      <c r="L3625" s="162">
        <f>IF(Tabela1[[#This Row],[Cena za enoto]]=1,Tabela1[[#This Row],[Količina]],0)</f>
        <v>0</v>
      </c>
      <c r="M3625" s="139">
        <f>Tabela1[[#This Row],[Cena za enoto]]</f>
        <v>0</v>
      </c>
      <c r="N3625" s="139">
        <f t="shared" si="235"/>
        <v>0</v>
      </c>
    </row>
    <row r="3626" spans="1:14">
      <c r="A3626" s="139">
        <v>3642</v>
      </c>
      <c r="B3626" s="109"/>
      <c r="C3626" s="132">
        <f>IF(H3626&lt;&gt;"",COUNTA($H$12:H3626),"")</f>
        <v>1853</v>
      </c>
      <c r="D3626" s="68" t="s">
        <v>2704</v>
      </c>
      <c r="E3626" s="200" t="s">
        <v>2736</v>
      </c>
      <c r="F3626" s="83" t="s">
        <v>10</v>
      </c>
      <c r="G3626" s="69">
        <v>14</v>
      </c>
      <c r="H3626" s="169">
        <v>0</v>
      </c>
      <c r="I3626" s="235">
        <f t="shared" si="236"/>
        <v>0</v>
      </c>
      <c r="K3626" s="141">
        <f>Tabela1[[#This Row],[Količina]]-Tabela1[[#This Row],[Cena skupaj]]</f>
        <v>14</v>
      </c>
      <c r="L3626" s="162">
        <f>IF(Tabela1[[#This Row],[Cena za enoto]]=1,Tabela1[[#This Row],[Količina]],0)</f>
        <v>0</v>
      </c>
      <c r="M3626" s="139">
        <f>Tabela1[[#This Row],[Cena za enoto]]</f>
        <v>0</v>
      </c>
      <c r="N3626" s="139">
        <f t="shared" si="235"/>
        <v>0</v>
      </c>
    </row>
    <row r="3627" spans="1:14" ht="33.75">
      <c r="A3627" s="139">
        <v>3643</v>
      </c>
      <c r="B3627" s="109"/>
      <c r="C3627" s="132">
        <f>IF(H3627&lt;&gt;"",COUNTA($H$12:H3627),"")</f>
        <v>1854</v>
      </c>
      <c r="D3627" s="68" t="s">
        <v>2732</v>
      </c>
      <c r="E3627" s="200" t="s">
        <v>2794</v>
      </c>
      <c r="F3627" s="83" t="s">
        <v>10</v>
      </c>
      <c r="G3627" s="69">
        <v>1</v>
      </c>
      <c r="H3627" s="169">
        <v>0</v>
      </c>
      <c r="I3627" s="235">
        <f t="shared" si="236"/>
        <v>0</v>
      </c>
      <c r="K3627" s="141">
        <f>Tabela1[[#This Row],[Količina]]-Tabela1[[#This Row],[Cena skupaj]]</f>
        <v>1</v>
      </c>
      <c r="L3627" s="162">
        <f>IF(Tabela1[[#This Row],[Cena za enoto]]=1,Tabela1[[#This Row],[Količina]],0)</f>
        <v>0</v>
      </c>
      <c r="M3627" s="139">
        <f>Tabela1[[#This Row],[Cena za enoto]]</f>
        <v>0</v>
      </c>
      <c r="N3627" s="139">
        <f t="shared" si="235"/>
        <v>0</v>
      </c>
    </row>
    <row r="3628" spans="1:14">
      <c r="A3628" s="139">
        <v>3644</v>
      </c>
      <c r="B3628" s="109"/>
      <c r="C3628" s="132">
        <f>IF(H3628&lt;&gt;"",COUNTA($H$12:H3628),"")</f>
        <v>1855</v>
      </c>
      <c r="D3628" s="68" t="s">
        <v>2734</v>
      </c>
      <c r="E3628" s="200" t="s">
        <v>2795</v>
      </c>
      <c r="F3628" s="83" t="s">
        <v>5</v>
      </c>
      <c r="G3628" s="69">
        <v>1</v>
      </c>
      <c r="H3628" s="169">
        <v>0</v>
      </c>
      <c r="I3628" s="235">
        <f t="shared" si="236"/>
        <v>0</v>
      </c>
      <c r="K3628" s="141">
        <f>Tabela1[[#This Row],[Količina]]-Tabela1[[#This Row],[Cena skupaj]]</f>
        <v>1</v>
      </c>
      <c r="L3628" s="162">
        <f>IF(Tabela1[[#This Row],[Cena za enoto]]=1,Tabela1[[#This Row],[Količina]],0)</f>
        <v>0</v>
      </c>
      <c r="M3628" s="139">
        <f>Tabela1[[#This Row],[Cena za enoto]]</f>
        <v>0</v>
      </c>
      <c r="N3628" s="139">
        <f t="shared" si="235"/>
        <v>0</v>
      </c>
    </row>
    <row r="3629" spans="1:14">
      <c r="A3629" s="139">
        <v>3645</v>
      </c>
      <c r="B3629" s="109"/>
      <c r="C3629" s="132">
        <f>IF(H3629&lt;&gt;"",COUNTA($H$12:H3629),"")</f>
        <v>1856</v>
      </c>
      <c r="D3629" s="68" t="s">
        <v>2735</v>
      </c>
      <c r="E3629" s="200" t="s">
        <v>2796</v>
      </c>
      <c r="F3629" s="83" t="s">
        <v>5</v>
      </c>
      <c r="G3629" s="69">
        <v>1</v>
      </c>
      <c r="H3629" s="169">
        <v>0</v>
      </c>
      <c r="I3629" s="235">
        <f t="shared" si="236"/>
        <v>0</v>
      </c>
      <c r="K3629" s="141">
        <f>Tabela1[[#This Row],[Količina]]-Tabela1[[#This Row],[Cena skupaj]]</f>
        <v>1</v>
      </c>
      <c r="L3629" s="162">
        <f>IF(Tabela1[[#This Row],[Cena za enoto]]=1,Tabela1[[#This Row],[Količina]],0)</f>
        <v>0</v>
      </c>
      <c r="M3629" s="139">
        <f>Tabela1[[#This Row],[Cena za enoto]]</f>
        <v>0</v>
      </c>
      <c r="N3629" s="139">
        <f t="shared" si="235"/>
        <v>0</v>
      </c>
    </row>
    <row r="3630" spans="1:14" ht="22.5">
      <c r="A3630" s="139">
        <v>3646</v>
      </c>
      <c r="B3630" s="109"/>
      <c r="C3630" s="132">
        <f>IF(H3630&lt;&gt;"",COUNTA($H$12:H3630),"")</f>
        <v>1857</v>
      </c>
      <c r="D3630" s="68" t="s">
        <v>2737</v>
      </c>
      <c r="E3630" s="200" t="s">
        <v>2761</v>
      </c>
      <c r="F3630" s="83" t="s">
        <v>5</v>
      </c>
      <c r="G3630" s="69">
        <v>1</v>
      </c>
      <c r="H3630" s="169">
        <v>0</v>
      </c>
      <c r="I3630" s="235">
        <f t="shared" si="236"/>
        <v>0</v>
      </c>
      <c r="K3630" s="141">
        <f>Tabela1[[#This Row],[Količina]]-Tabela1[[#This Row],[Cena skupaj]]</f>
        <v>1</v>
      </c>
      <c r="L3630" s="162">
        <f>IF(Tabela1[[#This Row],[Cena za enoto]]=1,Tabela1[[#This Row],[Količina]],0)</f>
        <v>0</v>
      </c>
      <c r="M3630" s="139">
        <f>Tabela1[[#This Row],[Cena za enoto]]</f>
        <v>0</v>
      </c>
      <c r="N3630" s="139">
        <f t="shared" si="235"/>
        <v>0</v>
      </c>
    </row>
    <row r="3631" spans="1:14" s="145" customFormat="1">
      <c r="A3631" s="139">
        <v>3647</v>
      </c>
      <c r="B3631" s="103">
        <v>4</v>
      </c>
      <c r="C3631" s="207" t="str">
        <f>IF(H3631&lt;&gt;"",COUNTA($H$12:H3631),"")</f>
        <v/>
      </c>
      <c r="D3631" s="85"/>
      <c r="E3631" s="208" t="s">
        <v>2799</v>
      </c>
      <c r="F3631" s="209"/>
      <c r="G3631" s="86"/>
      <c r="H3631" s="168"/>
      <c r="I3631" s="210">
        <f>SUM(I3632:I3660)</f>
        <v>0</v>
      </c>
      <c r="J3631" s="58"/>
      <c r="K3631" s="141">
        <f>Tabela1[[#This Row],[Količina]]-Tabela1[[#This Row],[Cena skupaj]]</f>
        <v>0</v>
      </c>
      <c r="L3631" s="162">
        <f>IF(Tabela1[[#This Row],[Cena za enoto]]=1,Tabela1[[#This Row],[Količina]],0)</f>
        <v>0</v>
      </c>
      <c r="M3631" s="139">
        <f>Tabela1[[#This Row],[Cena za enoto]]</f>
        <v>0</v>
      </c>
      <c r="N3631" s="139">
        <f t="shared" si="235"/>
        <v>0</v>
      </c>
    </row>
    <row r="3632" spans="1:14" ht="22.5">
      <c r="A3632" s="139">
        <v>3648</v>
      </c>
      <c r="B3632" s="109"/>
      <c r="C3632" s="132">
        <f>IF(H3632&lt;&gt;"",COUNTA($H$12:H3632),"")</f>
        <v>1858</v>
      </c>
      <c r="D3632" s="68" t="s">
        <v>2682</v>
      </c>
      <c r="E3632" s="200" t="s">
        <v>2800</v>
      </c>
      <c r="F3632" s="83" t="s">
        <v>10</v>
      </c>
      <c r="G3632" s="69">
        <v>1</v>
      </c>
      <c r="H3632" s="169">
        <v>0</v>
      </c>
      <c r="I3632" s="235">
        <f t="shared" ref="I3632:I3660" si="237">IF(ISNUMBER(G3632),ROUND(G3632*H3632,2),"")</f>
        <v>0</v>
      </c>
      <c r="K3632" s="141">
        <f>Tabela1[[#This Row],[Količina]]-Tabela1[[#This Row],[Cena skupaj]]</f>
        <v>1</v>
      </c>
      <c r="L3632" s="162">
        <f>IF(Tabela1[[#This Row],[Cena za enoto]]=1,Tabela1[[#This Row],[Količina]],0)</f>
        <v>0</v>
      </c>
      <c r="M3632" s="139">
        <f>Tabela1[[#This Row],[Cena za enoto]]</f>
        <v>0</v>
      </c>
      <c r="N3632" s="139">
        <f t="shared" si="235"/>
        <v>0</v>
      </c>
    </row>
    <row r="3633" spans="1:14" ht="22.5">
      <c r="A3633" s="139">
        <v>3649</v>
      </c>
      <c r="B3633" s="109"/>
      <c r="C3633" s="132">
        <f>IF(H3633&lt;&gt;"",COUNTA($H$12:H3633),"")</f>
        <v>1859</v>
      </c>
      <c r="D3633" s="68" t="s">
        <v>2684</v>
      </c>
      <c r="E3633" s="200" t="s">
        <v>2801</v>
      </c>
      <c r="F3633" s="83" t="s">
        <v>10</v>
      </c>
      <c r="G3633" s="69">
        <v>3</v>
      </c>
      <c r="H3633" s="169">
        <v>0</v>
      </c>
      <c r="I3633" s="235">
        <f t="shared" si="237"/>
        <v>0</v>
      </c>
      <c r="K3633" s="141">
        <f>Tabela1[[#This Row],[Količina]]-Tabela1[[#This Row],[Cena skupaj]]</f>
        <v>3</v>
      </c>
      <c r="L3633" s="162">
        <f>IF(Tabela1[[#This Row],[Cena za enoto]]=1,Tabela1[[#This Row],[Količina]],0)</f>
        <v>0</v>
      </c>
      <c r="M3633" s="139">
        <f>Tabela1[[#This Row],[Cena za enoto]]</f>
        <v>0</v>
      </c>
      <c r="N3633" s="139">
        <f t="shared" si="235"/>
        <v>0</v>
      </c>
    </row>
    <row r="3634" spans="1:14" ht="22.5">
      <c r="A3634" s="139">
        <v>3650</v>
      </c>
      <c r="B3634" s="109"/>
      <c r="C3634" s="132">
        <f>IF(H3634&lt;&gt;"",COUNTA($H$12:H3634),"")</f>
        <v>1860</v>
      </c>
      <c r="D3634" s="68" t="s">
        <v>2685</v>
      </c>
      <c r="E3634" s="200" t="s">
        <v>2802</v>
      </c>
      <c r="F3634" s="83" t="s">
        <v>10</v>
      </c>
      <c r="G3634" s="69">
        <v>4</v>
      </c>
      <c r="H3634" s="169">
        <v>0</v>
      </c>
      <c r="I3634" s="235">
        <f t="shared" si="237"/>
        <v>0</v>
      </c>
      <c r="K3634" s="141">
        <f>Tabela1[[#This Row],[Količina]]-Tabela1[[#This Row],[Cena skupaj]]</f>
        <v>4</v>
      </c>
      <c r="L3634" s="162">
        <f>IF(Tabela1[[#This Row],[Cena za enoto]]=1,Tabela1[[#This Row],[Količina]],0)</f>
        <v>0</v>
      </c>
      <c r="M3634" s="139">
        <f>Tabela1[[#This Row],[Cena za enoto]]</f>
        <v>0</v>
      </c>
      <c r="N3634" s="139">
        <f t="shared" si="235"/>
        <v>0</v>
      </c>
    </row>
    <row r="3635" spans="1:14">
      <c r="A3635" s="139">
        <v>3651</v>
      </c>
      <c r="B3635" s="109"/>
      <c r="C3635" s="132">
        <f>IF(H3635&lt;&gt;"",COUNTA($H$12:H3635),"")</f>
        <v>1861</v>
      </c>
      <c r="D3635" s="68" t="s">
        <v>2687</v>
      </c>
      <c r="E3635" s="200" t="s">
        <v>2803</v>
      </c>
      <c r="F3635" s="83" t="s">
        <v>10</v>
      </c>
      <c r="G3635" s="69">
        <v>4</v>
      </c>
      <c r="H3635" s="169">
        <v>0</v>
      </c>
      <c r="I3635" s="235">
        <f t="shared" si="237"/>
        <v>0</v>
      </c>
      <c r="K3635" s="141">
        <f>Tabela1[[#This Row],[Količina]]-Tabela1[[#This Row],[Cena skupaj]]</f>
        <v>4</v>
      </c>
      <c r="L3635" s="162">
        <f>IF(Tabela1[[#This Row],[Cena za enoto]]=1,Tabela1[[#This Row],[Količina]],0)</f>
        <v>0</v>
      </c>
      <c r="M3635" s="139">
        <f>Tabela1[[#This Row],[Cena za enoto]]</f>
        <v>0</v>
      </c>
      <c r="N3635" s="139">
        <f t="shared" si="235"/>
        <v>0</v>
      </c>
    </row>
    <row r="3636" spans="1:14" ht="33.75">
      <c r="A3636" s="139">
        <v>3652</v>
      </c>
      <c r="B3636" s="109"/>
      <c r="C3636" s="132">
        <f>IF(H3636&lt;&gt;"",COUNTA($H$12:H3636),"")</f>
        <v>1862</v>
      </c>
      <c r="D3636" s="68" t="s">
        <v>2689</v>
      </c>
      <c r="E3636" s="200" t="s">
        <v>2804</v>
      </c>
      <c r="F3636" s="83" t="s">
        <v>10</v>
      </c>
      <c r="G3636" s="69">
        <v>9</v>
      </c>
      <c r="H3636" s="169">
        <v>0</v>
      </c>
      <c r="I3636" s="235">
        <f t="shared" si="237"/>
        <v>0</v>
      </c>
      <c r="K3636" s="141">
        <f>Tabela1[[#This Row],[Količina]]-Tabela1[[#This Row],[Cena skupaj]]</f>
        <v>9</v>
      </c>
      <c r="L3636" s="162">
        <f>IF(Tabela1[[#This Row],[Cena za enoto]]=1,Tabela1[[#This Row],[Količina]],0)</f>
        <v>0</v>
      </c>
      <c r="M3636" s="139">
        <f>Tabela1[[#This Row],[Cena za enoto]]</f>
        <v>0</v>
      </c>
      <c r="N3636" s="139">
        <f t="shared" si="235"/>
        <v>0</v>
      </c>
    </row>
    <row r="3637" spans="1:14">
      <c r="A3637" s="139">
        <v>3653</v>
      </c>
      <c r="B3637" s="109"/>
      <c r="C3637" s="132">
        <f>IF(H3637&lt;&gt;"",COUNTA($H$12:H3637),"")</f>
        <v>1863</v>
      </c>
      <c r="D3637" s="68" t="s">
        <v>2691</v>
      </c>
      <c r="E3637" s="200" t="s">
        <v>2805</v>
      </c>
      <c r="F3637" s="83" t="s">
        <v>10</v>
      </c>
      <c r="G3637" s="69">
        <v>9</v>
      </c>
      <c r="H3637" s="169">
        <v>0</v>
      </c>
      <c r="I3637" s="235">
        <f t="shared" si="237"/>
        <v>0</v>
      </c>
      <c r="K3637" s="141">
        <f>Tabela1[[#This Row],[Količina]]-Tabela1[[#This Row],[Cena skupaj]]</f>
        <v>9</v>
      </c>
      <c r="L3637" s="162">
        <f>IF(Tabela1[[#This Row],[Cena za enoto]]=1,Tabela1[[#This Row],[Količina]],0)</f>
        <v>0</v>
      </c>
      <c r="M3637" s="139">
        <f>Tabela1[[#This Row],[Cena za enoto]]</f>
        <v>0</v>
      </c>
      <c r="N3637" s="139">
        <f t="shared" si="235"/>
        <v>0</v>
      </c>
    </row>
    <row r="3638" spans="1:14" ht="33.75">
      <c r="A3638" s="139">
        <v>3654</v>
      </c>
      <c r="B3638" s="109"/>
      <c r="C3638" s="132">
        <f>IF(H3638&lt;&gt;"",COUNTA($H$12:H3638),"")</f>
        <v>1864</v>
      </c>
      <c r="D3638" s="68" t="s">
        <v>2693</v>
      </c>
      <c r="E3638" s="200" t="s">
        <v>2806</v>
      </c>
      <c r="F3638" s="83" t="s">
        <v>10</v>
      </c>
      <c r="G3638" s="69">
        <v>5</v>
      </c>
      <c r="H3638" s="169">
        <v>0</v>
      </c>
      <c r="I3638" s="235">
        <f t="shared" si="237"/>
        <v>0</v>
      </c>
      <c r="K3638" s="141">
        <f>Tabela1[[#This Row],[Količina]]-Tabela1[[#This Row],[Cena skupaj]]</f>
        <v>5</v>
      </c>
      <c r="L3638" s="162">
        <f>IF(Tabela1[[#This Row],[Cena za enoto]]=1,Tabela1[[#This Row],[Količina]],0)</f>
        <v>0</v>
      </c>
      <c r="M3638" s="139">
        <f>Tabela1[[#This Row],[Cena za enoto]]</f>
        <v>0</v>
      </c>
      <c r="N3638" s="139">
        <f t="shared" si="235"/>
        <v>0</v>
      </c>
    </row>
    <row r="3639" spans="1:14">
      <c r="A3639" s="139">
        <v>3655</v>
      </c>
      <c r="B3639" s="109"/>
      <c r="C3639" s="132">
        <f>IF(H3639&lt;&gt;"",COUNTA($H$12:H3639),"")</f>
        <v>1865</v>
      </c>
      <c r="D3639" s="68" t="s">
        <v>2694</v>
      </c>
      <c r="E3639" s="200" t="s">
        <v>2807</v>
      </c>
      <c r="F3639" s="83" t="s">
        <v>10</v>
      </c>
      <c r="G3639" s="69">
        <v>5</v>
      </c>
      <c r="H3639" s="169">
        <v>0</v>
      </c>
      <c r="I3639" s="235">
        <f t="shared" si="237"/>
        <v>0</v>
      </c>
      <c r="K3639" s="141">
        <f>Tabela1[[#This Row],[Količina]]-Tabela1[[#This Row],[Cena skupaj]]</f>
        <v>5</v>
      </c>
      <c r="L3639" s="162">
        <f>IF(Tabela1[[#This Row],[Cena za enoto]]=1,Tabela1[[#This Row],[Količina]],0)</f>
        <v>0</v>
      </c>
      <c r="M3639" s="139">
        <f>Tabela1[[#This Row],[Cena za enoto]]</f>
        <v>0</v>
      </c>
      <c r="N3639" s="139">
        <f t="shared" si="235"/>
        <v>0</v>
      </c>
    </row>
    <row r="3640" spans="1:14" ht="33.75">
      <c r="A3640" s="139">
        <v>3656</v>
      </c>
      <c r="B3640" s="109"/>
      <c r="C3640" s="132">
        <f>IF(H3640&lt;&gt;"",COUNTA($H$12:H3640),"")</f>
        <v>1866</v>
      </c>
      <c r="D3640" s="68" t="s">
        <v>2695</v>
      </c>
      <c r="E3640" s="200" t="s">
        <v>2808</v>
      </c>
      <c r="F3640" s="83" t="s">
        <v>10</v>
      </c>
      <c r="G3640" s="69">
        <v>2</v>
      </c>
      <c r="H3640" s="169">
        <v>0</v>
      </c>
      <c r="I3640" s="235">
        <f t="shared" si="237"/>
        <v>0</v>
      </c>
      <c r="K3640" s="141">
        <f>Tabela1[[#This Row],[Količina]]-Tabela1[[#This Row],[Cena skupaj]]</f>
        <v>2</v>
      </c>
      <c r="L3640" s="162">
        <f>IF(Tabela1[[#This Row],[Cena za enoto]]=1,Tabela1[[#This Row],[Količina]],0)</f>
        <v>0</v>
      </c>
      <c r="M3640" s="139">
        <f>Tabela1[[#This Row],[Cena za enoto]]</f>
        <v>0</v>
      </c>
      <c r="N3640" s="139">
        <f t="shared" si="235"/>
        <v>0</v>
      </c>
    </row>
    <row r="3641" spans="1:14" ht="22.5">
      <c r="A3641" s="139">
        <v>3657</v>
      </c>
      <c r="B3641" s="109"/>
      <c r="C3641" s="132">
        <f>IF(H3641&lt;&gt;"",COUNTA($H$12:H3641),"")</f>
        <v>1867</v>
      </c>
      <c r="D3641" s="68" t="s">
        <v>2696</v>
      </c>
      <c r="E3641" s="200" t="s">
        <v>2809</v>
      </c>
      <c r="F3641" s="83" t="s">
        <v>10</v>
      </c>
      <c r="G3641" s="69">
        <v>2</v>
      </c>
      <c r="H3641" s="169">
        <v>0</v>
      </c>
      <c r="I3641" s="235">
        <f t="shared" si="237"/>
        <v>0</v>
      </c>
      <c r="K3641" s="141">
        <f>Tabela1[[#This Row],[Količina]]-Tabela1[[#This Row],[Cena skupaj]]</f>
        <v>2</v>
      </c>
      <c r="L3641" s="162">
        <f>IF(Tabela1[[#This Row],[Cena za enoto]]=1,Tabela1[[#This Row],[Količina]],0)</f>
        <v>0</v>
      </c>
      <c r="M3641" s="139">
        <f>Tabela1[[#This Row],[Cena za enoto]]</f>
        <v>0</v>
      </c>
      <c r="N3641" s="139">
        <f t="shared" si="235"/>
        <v>0</v>
      </c>
    </row>
    <row r="3642" spans="1:14">
      <c r="A3642" s="139">
        <v>3658</v>
      </c>
      <c r="B3642" s="109"/>
      <c r="C3642" s="132">
        <f>IF(H3642&lt;&gt;"",COUNTA($H$12:H3642),"")</f>
        <v>1868</v>
      </c>
      <c r="D3642" s="68" t="s">
        <v>2697</v>
      </c>
      <c r="E3642" s="200" t="s">
        <v>2810</v>
      </c>
      <c r="F3642" s="83" t="s">
        <v>10</v>
      </c>
      <c r="G3642" s="69">
        <v>7</v>
      </c>
      <c r="H3642" s="169">
        <v>0</v>
      </c>
      <c r="I3642" s="235">
        <f t="shared" si="237"/>
        <v>0</v>
      </c>
      <c r="K3642" s="141">
        <f>Tabela1[[#This Row],[Količina]]-Tabela1[[#This Row],[Cena skupaj]]</f>
        <v>7</v>
      </c>
      <c r="L3642" s="162">
        <f>IF(Tabela1[[#This Row],[Cena za enoto]]=1,Tabela1[[#This Row],[Količina]],0)</f>
        <v>0</v>
      </c>
      <c r="M3642" s="139">
        <f>Tabela1[[#This Row],[Cena za enoto]]</f>
        <v>0</v>
      </c>
      <c r="N3642" s="139">
        <f t="shared" si="235"/>
        <v>0</v>
      </c>
    </row>
    <row r="3643" spans="1:14">
      <c r="A3643" s="139">
        <v>3659</v>
      </c>
      <c r="B3643" s="109"/>
      <c r="C3643" s="132">
        <f>IF(H3643&lt;&gt;"",COUNTA($H$12:H3643),"")</f>
        <v>1869</v>
      </c>
      <c r="D3643" s="68" t="s">
        <v>2698</v>
      </c>
      <c r="E3643" s="200" t="s">
        <v>2811</v>
      </c>
      <c r="F3643" s="83" t="s">
        <v>10</v>
      </c>
      <c r="G3643" s="69">
        <v>35</v>
      </c>
      <c r="H3643" s="169">
        <v>0</v>
      </c>
      <c r="I3643" s="235">
        <f t="shared" si="237"/>
        <v>0</v>
      </c>
      <c r="K3643" s="141">
        <f>Tabela1[[#This Row],[Količina]]-Tabela1[[#This Row],[Cena skupaj]]</f>
        <v>35</v>
      </c>
      <c r="L3643" s="162">
        <f>IF(Tabela1[[#This Row],[Cena za enoto]]=1,Tabela1[[#This Row],[Količina]],0)</f>
        <v>0</v>
      </c>
      <c r="M3643" s="139">
        <f>Tabela1[[#This Row],[Cena za enoto]]</f>
        <v>0</v>
      </c>
      <c r="N3643" s="139">
        <f t="shared" si="235"/>
        <v>0</v>
      </c>
    </row>
    <row r="3644" spans="1:14" ht="22.5">
      <c r="A3644" s="139">
        <v>3660</v>
      </c>
      <c r="B3644" s="109"/>
      <c r="C3644" s="132">
        <f>IF(H3644&lt;&gt;"",COUNTA($H$12:H3644),"")</f>
        <v>1870</v>
      </c>
      <c r="D3644" s="68" t="s">
        <v>2699</v>
      </c>
      <c r="E3644" s="200" t="s">
        <v>2776</v>
      </c>
      <c r="F3644" s="83" t="s">
        <v>10</v>
      </c>
      <c r="G3644" s="69">
        <v>18</v>
      </c>
      <c r="H3644" s="169">
        <v>0</v>
      </c>
      <c r="I3644" s="235">
        <f t="shared" si="237"/>
        <v>0</v>
      </c>
      <c r="K3644" s="141">
        <f>Tabela1[[#This Row],[Količina]]-Tabela1[[#This Row],[Cena skupaj]]</f>
        <v>18</v>
      </c>
      <c r="L3644" s="162">
        <f>IF(Tabela1[[#This Row],[Cena za enoto]]=1,Tabela1[[#This Row],[Količina]],0)</f>
        <v>0</v>
      </c>
      <c r="M3644" s="139">
        <f>Tabela1[[#This Row],[Cena za enoto]]</f>
        <v>0</v>
      </c>
      <c r="N3644" s="139">
        <f t="shared" si="235"/>
        <v>0</v>
      </c>
    </row>
    <row r="3645" spans="1:14" ht="22.5">
      <c r="A3645" s="139">
        <v>3661</v>
      </c>
      <c r="B3645" s="109"/>
      <c r="C3645" s="132">
        <f>IF(H3645&lt;&gt;"",COUNTA($H$12:H3645),"")</f>
        <v>1871</v>
      </c>
      <c r="D3645" s="68" t="s">
        <v>2700</v>
      </c>
      <c r="E3645" s="200" t="s">
        <v>2812</v>
      </c>
      <c r="F3645" s="83" t="s">
        <v>10</v>
      </c>
      <c r="G3645" s="69">
        <v>8</v>
      </c>
      <c r="H3645" s="169">
        <v>0</v>
      </c>
      <c r="I3645" s="235">
        <f t="shared" si="237"/>
        <v>0</v>
      </c>
      <c r="K3645" s="141">
        <f>Tabela1[[#This Row],[Količina]]-Tabela1[[#This Row],[Cena skupaj]]</f>
        <v>8</v>
      </c>
      <c r="L3645" s="162">
        <f>IF(Tabela1[[#This Row],[Cena za enoto]]=1,Tabela1[[#This Row],[Količina]],0)</f>
        <v>0</v>
      </c>
      <c r="M3645" s="139">
        <f>Tabela1[[#This Row],[Cena za enoto]]</f>
        <v>0</v>
      </c>
      <c r="N3645" s="139">
        <f t="shared" si="235"/>
        <v>0</v>
      </c>
    </row>
    <row r="3646" spans="1:14" ht="22.5">
      <c r="A3646" s="139">
        <v>3662</v>
      </c>
      <c r="B3646" s="109"/>
      <c r="C3646" s="132">
        <f>IF(H3646&lt;&gt;"",COUNTA($H$12:H3646),"")</f>
        <v>1872</v>
      </c>
      <c r="D3646" s="68" t="s">
        <v>2702</v>
      </c>
      <c r="E3646" s="200" t="s">
        <v>2813</v>
      </c>
      <c r="F3646" s="83" t="s">
        <v>10</v>
      </c>
      <c r="G3646" s="69">
        <v>14</v>
      </c>
      <c r="H3646" s="169">
        <v>0</v>
      </c>
      <c r="I3646" s="235">
        <f t="shared" si="237"/>
        <v>0</v>
      </c>
      <c r="K3646" s="141">
        <f>Tabela1[[#This Row],[Količina]]-Tabela1[[#This Row],[Cena skupaj]]</f>
        <v>14</v>
      </c>
      <c r="L3646" s="162">
        <f>IF(Tabela1[[#This Row],[Cena za enoto]]=1,Tabela1[[#This Row],[Količina]],0)</f>
        <v>0</v>
      </c>
      <c r="M3646" s="139">
        <f>Tabela1[[#This Row],[Cena za enoto]]</f>
        <v>0</v>
      </c>
      <c r="N3646" s="139">
        <f t="shared" si="235"/>
        <v>0</v>
      </c>
    </row>
    <row r="3647" spans="1:14" ht="33.75">
      <c r="A3647" s="139">
        <v>3663</v>
      </c>
      <c r="B3647" s="109"/>
      <c r="C3647" s="132" t="str">
        <f>IF(H3647&lt;&gt;"",COUNTA($H$12:H3647),"")</f>
        <v/>
      </c>
      <c r="D3647" s="68" t="s">
        <v>2704</v>
      </c>
      <c r="E3647" s="200" t="s">
        <v>3536</v>
      </c>
      <c r="F3647" s="238"/>
      <c r="G3647" s="69"/>
      <c r="H3647" s="159"/>
      <c r="I3647" s="235" t="str">
        <f t="shared" si="237"/>
        <v/>
      </c>
      <c r="L3647" s="162">
        <f>IF(Tabela1[[#This Row],[Cena za enoto]]=1,Tabela1[[#This Row],[Količina]],0)</f>
        <v>0</v>
      </c>
      <c r="M3647" s="139">
        <f>Tabela1[[#This Row],[Cena za enoto]]</f>
        <v>0</v>
      </c>
      <c r="N3647" s="139">
        <f t="shared" si="235"/>
        <v>0</v>
      </c>
    </row>
    <row r="3648" spans="1:14" ht="22.5">
      <c r="A3648" s="139">
        <v>3664</v>
      </c>
      <c r="B3648" s="109"/>
      <c r="C3648" s="132" t="str">
        <f>IF(H3648&lt;&gt;"",COUNTA($H$12:H3648),"")</f>
        <v/>
      </c>
      <c r="D3648" s="68" t="s">
        <v>2732</v>
      </c>
      <c r="E3648" s="200" t="s">
        <v>3537</v>
      </c>
      <c r="F3648" s="238"/>
      <c r="G3648" s="69"/>
      <c r="H3648" s="159"/>
      <c r="I3648" s="235" t="str">
        <f t="shared" si="237"/>
        <v/>
      </c>
      <c r="L3648" s="162">
        <f>IF(Tabela1[[#This Row],[Cena za enoto]]=1,Tabela1[[#This Row],[Količina]],0)</f>
        <v>0</v>
      </c>
      <c r="M3648" s="139">
        <f>Tabela1[[#This Row],[Cena za enoto]]</f>
        <v>0</v>
      </c>
      <c r="N3648" s="139">
        <f t="shared" si="235"/>
        <v>0</v>
      </c>
    </row>
    <row r="3649" spans="1:14" ht="22.5">
      <c r="A3649" s="139">
        <v>3665</v>
      </c>
      <c r="B3649" s="109"/>
      <c r="C3649" s="132">
        <f>IF(H3649&lt;&gt;"",COUNTA($H$12:H3649),"")</f>
        <v>1873</v>
      </c>
      <c r="D3649" s="68" t="s">
        <v>2734</v>
      </c>
      <c r="E3649" s="200" t="s">
        <v>2814</v>
      </c>
      <c r="F3649" s="83" t="s">
        <v>10</v>
      </c>
      <c r="G3649" s="69">
        <v>3</v>
      </c>
      <c r="H3649" s="169">
        <v>0</v>
      </c>
      <c r="I3649" s="235">
        <f t="shared" si="237"/>
        <v>0</v>
      </c>
      <c r="K3649" s="141">
        <f>Tabela1[[#This Row],[Količina]]-Tabela1[[#This Row],[Cena skupaj]]</f>
        <v>3</v>
      </c>
      <c r="L3649" s="162">
        <f>IF(Tabela1[[#This Row],[Cena za enoto]]=1,Tabela1[[#This Row],[Količina]],0)</f>
        <v>0</v>
      </c>
      <c r="M3649" s="139">
        <f>Tabela1[[#This Row],[Cena za enoto]]</f>
        <v>0</v>
      </c>
      <c r="N3649" s="139">
        <f t="shared" si="235"/>
        <v>0</v>
      </c>
    </row>
    <row r="3650" spans="1:14">
      <c r="A3650" s="139">
        <v>3666</v>
      </c>
      <c r="B3650" s="109"/>
      <c r="C3650" s="132">
        <f>IF(H3650&lt;&gt;"",COUNTA($H$12:H3650),"")</f>
        <v>1874</v>
      </c>
      <c r="D3650" s="68" t="s">
        <v>2735</v>
      </c>
      <c r="E3650" s="200" t="s">
        <v>2815</v>
      </c>
      <c r="F3650" s="83" t="s">
        <v>10</v>
      </c>
      <c r="G3650" s="69">
        <v>3</v>
      </c>
      <c r="H3650" s="169">
        <v>0</v>
      </c>
      <c r="I3650" s="235">
        <f t="shared" si="237"/>
        <v>0</v>
      </c>
      <c r="K3650" s="141">
        <f>Tabela1[[#This Row],[Količina]]-Tabela1[[#This Row],[Cena skupaj]]</f>
        <v>3</v>
      </c>
      <c r="L3650" s="162">
        <f>IF(Tabela1[[#This Row],[Cena za enoto]]=1,Tabela1[[#This Row],[Količina]],0)</f>
        <v>0</v>
      </c>
      <c r="M3650" s="139">
        <f>Tabela1[[#This Row],[Cena za enoto]]</f>
        <v>0</v>
      </c>
      <c r="N3650" s="139">
        <f t="shared" si="235"/>
        <v>0</v>
      </c>
    </row>
    <row r="3651" spans="1:14" ht="22.5">
      <c r="A3651" s="139">
        <v>3667</v>
      </c>
      <c r="B3651" s="109"/>
      <c r="C3651" s="132">
        <f>IF(H3651&lt;&gt;"",COUNTA($H$12:H3651),"")</f>
        <v>1875</v>
      </c>
      <c r="D3651" s="68" t="s">
        <v>2737</v>
      </c>
      <c r="E3651" s="200" t="s">
        <v>2816</v>
      </c>
      <c r="F3651" s="83" t="s">
        <v>10</v>
      </c>
      <c r="G3651" s="69">
        <v>9</v>
      </c>
      <c r="H3651" s="169">
        <v>0</v>
      </c>
      <c r="I3651" s="235">
        <f t="shared" si="237"/>
        <v>0</v>
      </c>
      <c r="K3651" s="141">
        <f>Tabela1[[#This Row],[Količina]]-Tabela1[[#This Row],[Cena skupaj]]</f>
        <v>9</v>
      </c>
      <c r="L3651" s="162">
        <f>IF(Tabela1[[#This Row],[Cena za enoto]]=1,Tabela1[[#This Row],[Količina]],0)</f>
        <v>0</v>
      </c>
      <c r="M3651" s="139">
        <f>Tabela1[[#This Row],[Cena za enoto]]</f>
        <v>0</v>
      </c>
      <c r="N3651" s="139">
        <f t="shared" si="235"/>
        <v>0</v>
      </c>
    </row>
    <row r="3652" spans="1:14">
      <c r="A3652" s="139">
        <v>3668</v>
      </c>
      <c r="B3652" s="109"/>
      <c r="C3652" s="132">
        <f>IF(H3652&lt;&gt;"",COUNTA($H$12:H3652),"")</f>
        <v>1876</v>
      </c>
      <c r="D3652" s="68" t="s">
        <v>2739</v>
      </c>
      <c r="E3652" s="200" t="s">
        <v>2817</v>
      </c>
      <c r="F3652" s="83" t="s">
        <v>10</v>
      </c>
      <c r="G3652" s="69">
        <v>40</v>
      </c>
      <c r="H3652" s="169">
        <v>0</v>
      </c>
      <c r="I3652" s="235">
        <f t="shared" si="237"/>
        <v>0</v>
      </c>
      <c r="K3652" s="141">
        <f>Tabela1[[#This Row],[Količina]]-Tabela1[[#This Row],[Cena skupaj]]</f>
        <v>40</v>
      </c>
      <c r="L3652" s="162">
        <f>IF(Tabela1[[#This Row],[Cena za enoto]]=1,Tabela1[[#This Row],[Količina]],0)</f>
        <v>0</v>
      </c>
      <c r="M3652" s="139">
        <f>Tabela1[[#This Row],[Cena za enoto]]</f>
        <v>0</v>
      </c>
      <c r="N3652" s="139">
        <f t="shared" si="235"/>
        <v>0</v>
      </c>
    </row>
    <row r="3653" spans="1:14">
      <c r="A3653" s="139">
        <v>3669</v>
      </c>
      <c r="B3653" s="109"/>
      <c r="C3653" s="132">
        <f>IF(H3653&lt;&gt;"",COUNTA($H$12:H3653),"")</f>
        <v>1877</v>
      </c>
      <c r="D3653" s="68" t="s">
        <v>2741</v>
      </c>
      <c r="E3653" s="200" t="s">
        <v>2818</v>
      </c>
      <c r="F3653" s="83" t="s">
        <v>10</v>
      </c>
      <c r="G3653" s="69">
        <v>1</v>
      </c>
      <c r="H3653" s="169">
        <v>0</v>
      </c>
      <c r="I3653" s="235">
        <f t="shared" si="237"/>
        <v>0</v>
      </c>
      <c r="K3653" s="141">
        <f>Tabela1[[#This Row],[Količina]]-Tabela1[[#This Row],[Cena skupaj]]</f>
        <v>1</v>
      </c>
      <c r="L3653" s="162">
        <f>IF(Tabela1[[#This Row],[Cena za enoto]]=1,Tabela1[[#This Row],[Količina]],0)</f>
        <v>0</v>
      </c>
      <c r="M3653" s="139">
        <f>Tabela1[[#This Row],[Cena za enoto]]</f>
        <v>0</v>
      </c>
      <c r="N3653" s="139">
        <f t="shared" si="235"/>
        <v>0</v>
      </c>
    </row>
    <row r="3654" spans="1:14" ht="22.5">
      <c r="A3654" s="139">
        <v>3670</v>
      </c>
      <c r="B3654" s="109"/>
      <c r="C3654" s="132">
        <f>IF(H3654&lt;&gt;"",COUNTA($H$12:H3654),"")</f>
        <v>1878</v>
      </c>
      <c r="D3654" s="68" t="s">
        <v>2743</v>
      </c>
      <c r="E3654" s="200" t="s">
        <v>2819</v>
      </c>
      <c r="F3654" s="83" t="s">
        <v>10</v>
      </c>
      <c r="G3654" s="69">
        <v>1</v>
      </c>
      <c r="H3654" s="169">
        <v>0</v>
      </c>
      <c r="I3654" s="235">
        <f t="shared" si="237"/>
        <v>0</v>
      </c>
      <c r="K3654" s="141">
        <f>Tabela1[[#This Row],[Količina]]-Tabela1[[#This Row],[Cena skupaj]]</f>
        <v>1</v>
      </c>
      <c r="L3654" s="162">
        <f>IF(Tabela1[[#This Row],[Cena za enoto]]=1,Tabela1[[#This Row],[Količina]],0)</f>
        <v>0</v>
      </c>
      <c r="M3654" s="139">
        <f>Tabela1[[#This Row],[Cena za enoto]]</f>
        <v>0</v>
      </c>
      <c r="N3654" s="139">
        <f t="shared" si="235"/>
        <v>0</v>
      </c>
    </row>
    <row r="3655" spans="1:14" ht="22.5">
      <c r="A3655" s="139">
        <v>3671</v>
      </c>
      <c r="B3655" s="109"/>
      <c r="C3655" s="132">
        <f>IF(H3655&lt;&gt;"",COUNTA($H$12:H3655),"")</f>
        <v>1879</v>
      </c>
      <c r="D3655" s="68" t="s">
        <v>2745</v>
      </c>
      <c r="E3655" s="200" t="s">
        <v>2820</v>
      </c>
      <c r="F3655" s="83" t="s">
        <v>10</v>
      </c>
      <c r="G3655" s="69">
        <v>12</v>
      </c>
      <c r="H3655" s="169">
        <v>0</v>
      </c>
      <c r="I3655" s="235">
        <f t="shared" si="237"/>
        <v>0</v>
      </c>
      <c r="K3655" s="141">
        <f>Tabela1[[#This Row],[Količina]]-Tabela1[[#This Row],[Cena skupaj]]</f>
        <v>12</v>
      </c>
      <c r="L3655" s="162">
        <f>IF(Tabela1[[#This Row],[Cena za enoto]]=1,Tabela1[[#This Row],[Količina]],0)</f>
        <v>0</v>
      </c>
      <c r="M3655" s="139">
        <f>Tabela1[[#This Row],[Cena za enoto]]</f>
        <v>0</v>
      </c>
      <c r="N3655" s="139">
        <f t="shared" si="235"/>
        <v>0</v>
      </c>
    </row>
    <row r="3656" spans="1:14" ht="22.5">
      <c r="A3656" s="139">
        <v>3672</v>
      </c>
      <c r="B3656" s="109"/>
      <c r="C3656" s="132">
        <f>IF(H3656&lt;&gt;"",COUNTA($H$12:H3656),"")</f>
        <v>1880</v>
      </c>
      <c r="D3656" s="68" t="s">
        <v>2747</v>
      </c>
      <c r="E3656" s="200" t="s">
        <v>2821</v>
      </c>
      <c r="F3656" s="83" t="s">
        <v>10</v>
      </c>
      <c r="G3656" s="69">
        <v>3</v>
      </c>
      <c r="H3656" s="169">
        <v>0</v>
      </c>
      <c r="I3656" s="235">
        <f t="shared" si="237"/>
        <v>0</v>
      </c>
      <c r="K3656" s="141">
        <f>Tabela1[[#This Row],[Količina]]-Tabela1[[#This Row],[Cena skupaj]]</f>
        <v>3</v>
      </c>
      <c r="L3656" s="162">
        <f>IF(Tabela1[[#This Row],[Cena za enoto]]=1,Tabela1[[#This Row],[Količina]],0)</f>
        <v>0</v>
      </c>
      <c r="M3656" s="139">
        <f>Tabela1[[#This Row],[Cena za enoto]]</f>
        <v>0</v>
      </c>
      <c r="N3656" s="139">
        <f t="shared" si="235"/>
        <v>0</v>
      </c>
    </row>
    <row r="3657" spans="1:14">
      <c r="A3657" s="139">
        <v>3673</v>
      </c>
      <c r="B3657" s="109"/>
      <c r="C3657" s="132">
        <f>IF(H3657&lt;&gt;"",COUNTA($H$12:H3657),"")</f>
        <v>1881</v>
      </c>
      <c r="D3657" s="68" t="s">
        <v>2749</v>
      </c>
      <c r="E3657" s="200" t="s">
        <v>2822</v>
      </c>
      <c r="F3657" s="83" t="s">
        <v>10</v>
      </c>
      <c r="G3657" s="69">
        <v>7</v>
      </c>
      <c r="H3657" s="169">
        <v>0</v>
      </c>
      <c r="I3657" s="235">
        <f t="shared" si="237"/>
        <v>0</v>
      </c>
      <c r="K3657" s="141">
        <f>Tabela1[[#This Row],[Količina]]-Tabela1[[#This Row],[Cena skupaj]]</f>
        <v>7</v>
      </c>
      <c r="L3657" s="162">
        <f>IF(Tabela1[[#This Row],[Cena za enoto]]=1,Tabela1[[#This Row],[Količina]],0)</f>
        <v>0</v>
      </c>
      <c r="M3657" s="139">
        <f>Tabela1[[#This Row],[Cena za enoto]]</f>
        <v>0</v>
      </c>
      <c r="N3657" s="139">
        <f t="shared" si="235"/>
        <v>0</v>
      </c>
    </row>
    <row r="3658" spans="1:14">
      <c r="A3658" s="139">
        <v>3674</v>
      </c>
      <c r="B3658" s="109"/>
      <c r="C3658" s="132">
        <f>IF(H3658&lt;&gt;"",COUNTA($H$12:H3658),"")</f>
        <v>1882</v>
      </c>
      <c r="D3658" s="68" t="s">
        <v>2751</v>
      </c>
      <c r="E3658" s="200" t="s">
        <v>2823</v>
      </c>
      <c r="F3658" s="83" t="s">
        <v>10</v>
      </c>
      <c r="G3658" s="69">
        <v>3</v>
      </c>
      <c r="H3658" s="169">
        <v>0</v>
      </c>
      <c r="I3658" s="235">
        <f t="shared" si="237"/>
        <v>0</v>
      </c>
      <c r="K3658" s="141">
        <f>Tabela1[[#This Row],[Količina]]-Tabela1[[#This Row],[Cena skupaj]]</f>
        <v>3</v>
      </c>
      <c r="L3658" s="162">
        <f>IF(Tabela1[[#This Row],[Cena za enoto]]=1,Tabela1[[#This Row],[Količina]],0)</f>
        <v>0</v>
      </c>
      <c r="M3658" s="139">
        <f>Tabela1[[#This Row],[Cena za enoto]]</f>
        <v>0</v>
      </c>
      <c r="N3658" s="139">
        <f t="shared" si="235"/>
        <v>0</v>
      </c>
    </row>
    <row r="3659" spans="1:14">
      <c r="A3659" s="139">
        <v>3675</v>
      </c>
      <c r="B3659" s="109"/>
      <c r="C3659" s="132">
        <f>IF(H3659&lt;&gt;"",COUNTA($H$12:H3659),"")</f>
        <v>1883</v>
      </c>
      <c r="D3659" s="68" t="s">
        <v>2753</v>
      </c>
      <c r="E3659" s="200" t="s">
        <v>2824</v>
      </c>
      <c r="F3659" s="83" t="s">
        <v>5</v>
      </c>
      <c r="G3659" s="69">
        <v>1</v>
      </c>
      <c r="H3659" s="169">
        <v>0</v>
      </c>
      <c r="I3659" s="235">
        <f t="shared" si="237"/>
        <v>0</v>
      </c>
      <c r="K3659" s="141">
        <f>Tabela1[[#This Row],[Količina]]-Tabela1[[#This Row],[Cena skupaj]]</f>
        <v>1</v>
      </c>
      <c r="L3659" s="162">
        <f>IF(Tabela1[[#This Row],[Cena za enoto]]=1,Tabela1[[#This Row],[Količina]],0)</f>
        <v>0</v>
      </c>
      <c r="M3659" s="139">
        <f>Tabela1[[#This Row],[Cena za enoto]]</f>
        <v>0</v>
      </c>
      <c r="N3659" s="139">
        <f t="shared" si="235"/>
        <v>0</v>
      </c>
    </row>
    <row r="3660" spans="1:14" ht="22.5">
      <c r="A3660" s="139">
        <v>3676</v>
      </c>
      <c r="B3660" s="109"/>
      <c r="C3660" s="132">
        <f>IF(H3660&lt;&gt;"",COUNTA($H$12:H3660),"")</f>
        <v>1884</v>
      </c>
      <c r="D3660" s="68" t="s">
        <v>2755</v>
      </c>
      <c r="E3660" s="200" t="s">
        <v>2825</v>
      </c>
      <c r="F3660" s="83" t="s">
        <v>5</v>
      </c>
      <c r="G3660" s="69">
        <v>1</v>
      </c>
      <c r="H3660" s="169">
        <v>0</v>
      </c>
      <c r="I3660" s="235">
        <f t="shared" si="237"/>
        <v>0</v>
      </c>
      <c r="K3660" s="141">
        <f>Tabela1[[#This Row],[Količina]]-Tabela1[[#This Row],[Cena skupaj]]</f>
        <v>1</v>
      </c>
      <c r="L3660" s="162">
        <f>IF(Tabela1[[#This Row],[Cena za enoto]]=1,Tabela1[[#This Row],[Količina]],0)</f>
        <v>0</v>
      </c>
      <c r="M3660" s="139">
        <f>Tabela1[[#This Row],[Cena za enoto]]</f>
        <v>0</v>
      </c>
      <c r="N3660" s="139">
        <f t="shared" si="235"/>
        <v>0</v>
      </c>
    </row>
    <row r="3661" spans="1:14" s="145" customFormat="1">
      <c r="A3661" s="139">
        <v>3677</v>
      </c>
      <c r="B3661" s="103">
        <v>4</v>
      </c>
      <c r="C3661" s="207" t="str">
        <f>IF(H3661&lt;&gt;"",COUNTA($H$12:H3661),"")</f>
        <v/>
      </c>
      <c r="D3661" s="85"/>
      <c r="E3661" s="208" t="s">
        <v>2826</v>
      </c>
      <c r="F3661" s="209"/>
      <c r="G3661" s="86"/>
      <c r="H3661" s="168"/>
      <c r="I3661" s="210">
        <f>SUM(I3662:I3667)</f>
        <v>0</v>
      </c>
      <c r="J3661" s="58"/>
      <c r="K3661" s="141">
        <f>Tabela1[[#This Row],[Količina]]-Tabela1[[#This Row],[Cena skupaj]]</f>
        <v>0</v>
      </c>
      <c r="L3661" s="162">
        <f>IF(Tabela1[[#This Row],[Cena za enoto]]=1,Tabela1[[#This Row],[Količina]],0)</f>
        <v>0</v>
      </c>
      <c r="M3661" s="139">
        <f>Tabela1[[#This Row],[Cena za enoto]]</f>
        <v>0</v>
      </c>
      <c r="N3661" s="139">
        <f t="shared" si="235"/>
        <v>0</v>
      </c>
    </row>
    <row r="3662" spans="1:14" ht="33.75">
      <c r="A3662" s="139">
        <v>3678</v>
      </c>
      <c r="B3662" s="109"/>
      <c r="C3662" s="132">
        <f>IF(H3662&lt;&gt;"",COUNTA($H$12:H3662),"")</f>
        <v>1885</v>
      </c>
      <c r="D3662" s="68" t="s">
        <v>2682</v>
      </c>
      <c r="E3662" s="200" t="s">
        <v>2829</v>
      </c>
      <c r="F3662" s="83" t="s">
        <v>10</v>
      </c>
      <c r="G3662" s="69">
        <v>2</v>
      </c>
      <c r="H3662" s="169">
        <v>0</v>
      </c>
      <c r="I3662" s="235">
        <f t="shared" ref="I3662:I3667" si="238">IF(ISNUMBER(G3662),ROUND(G3662*H3662,2),"")</f>
        <v>0</v>
      </c>
      <c r="K3662" s="141">
        <f>Tabela1[[#This Row],[Količina]]-Tabela1[[#This Row],[Cena skupaj]]</f>
        <v>2</v>
      </c>
      <c r="L3662" s="162">
        <f>IF(Tabela1[[#This Row],[Cena za enoto]]=1,Tabela1[[#This Row],[Količina]],0)</f>
        <v>0</v>
      </c>
      <c r="M3662" s="139">
        <f>Tabela1[[#This Row],[Cena za enoto]]</f>
        <v>0</v>
      </c>
      <c r="N3662" s="139">
        <f t="shared" ref="N3662:N3725" si="239">L3662*M3662</f>
        <v>0</v>
      </c>
    </row>
    <row r="3663" spans="1:14">
      <c r="A3663" s="139">
        <v>3679</v>
      </c>
      <c r="B3663" s="109"/>
      <c r="C3663" s="132">
        <f>IF(H3663&lt;&gt;"",COUNTA($H$12:H3663),"")</f>
        <v>1886</v>
      </c>
      <c r="D3663" s="68" t="s">
        <v>2684</v>
      </c>
      <c r="E3663" s="200" t="s">
        <v>2827</v>
      </c>
      <c r="F3663" s="83" t="s">
        <v>10</v>
      </c>
      <c r="G3663" s="69">
        <v>2</v>
      </c>
      <c r="H3663" s="169">
        <v>0</v>
      </c>
      <c r="I3663" s="235">
        <f t="shared" si="238"/>
        <v>0</v>
      </c>
      <c r="K3663" s="141">
        <f>Tabela1[[#This Row],[Količina]]-Tabela1[[#This Row],[Cena skupaj]]</f>
        <v>2</v>
      </c>
      <c r="L3663" s="162">
        <f>IF(Tabela1[[#This Row],[Cena za enoto]]=1,Tabela1[[#This Row],[Količina]],0)</f>
        <v>0</v>
      </c>
      <c r="M3663" s="139">
        <f>Tabela1[[#This Row],[Cena za enoto]]</f>
        <v>0</v>
      </c>
      <c r="N3663" s="139">
        <f t="shared" si="239"/>
        <v>0</v>
      </c>
    </row>
    <row r="3664" spans="1:14" ht="22.5">
      <c r="A3664" s="139">
        <v>3680</v>
      </c>
      <c r="B3664" s="109"/>
      <c r="C3664" s="132">
        <f>IF(H3664&lt;&gt;"",COUNTA($H$12:H3664),"")</f>
        <v>1887</v>
      </c>
      <c r="D3664" s="68" t="s">
        <v>2685</v>
      </c>
      <c r="E3664" s="200" t="s">
        <v>2740</v>
      </c>
      <c r="F3664" s="83" t="s">
        <v>10</v>
      </c>
      <c r="G3664" s="69">
        <v>16</v>
      </c>
      <c r="H3664" s="169">
        <v>0</v>
      </c>
      <c r="I3664" s="235">
        <f t="shared" si="238"/>
        <v>0</v>
      </c>
      <c r="K3664" s="141">
        <f>Tabela1[[#This Row],[Količina]]-Tabela1[[#This Row],[Cena skupaj]]</f>
        <v>16</v>
      </c>
      <c r="L3664" s="162">
        <f>IF(Tabela1[[#This Row],[Cena za enoto]]=1,Tabela1[[#This Row],[Količina]],0)</f>
        <v>0</v>
      </c>
      <c r="M3664" s="139">
        <f>Tabela1[[#This Row],[Cena za enoto]]</f>
        <v>0</v>
      </c>
      <c r="N3664" s="139">
        <f t="shared" si="239"/>
        <v>0</v>
      </c>
    </row>
    <row r="3665" spans="1:14">
      <c r="A3665" s="139">
        <v>3681</v>
      </c>
      <c r="B3665" s="109"/>
      <c r="C3665" s="132">
        <f>IF(H3665&lt;&gt;"",COUNTA($H$12:H3665),"")</f>
        <v>1888</v>
      </c>
      <c r="D3665" s="68" t="s">
        <v>2687</v>
      </c>
      <c r="E3665" s="200" t="s">
        <v>2744</v>
      </c>
      <c r="F3665" s="83" t="s">
        <v>10</v>
      </c>
      <c r="G3665" s="69">
        <v>8</v>
      </c>
      <c r="H3665" s="169">
        <v>0</v>
      </c>
      <c r="I3665" s="235">
        <f t="shared" si="238"/>
        <v>0</v>
      </c>
      <c r="K3665" s="141">
        <f>Tabela1[[#This Row],[Količina]]-Tabela1[[#This Row],[Cena skupaj]]</f>
        <v>8</v>
      </c>
      <c r="L3665" s="162">
        <f>IF(Tabela1[[#This Row],[Cena za enoto]]=1,Tabela1[[#This Row],[Količina]],0)</f>
        <v>0</v>
      </c>
      <c r="M3665" s="139">
        <f>Tabela1[[#This Row],[Cena za enoto]]</f>
        <v>0</v>
      </c>
      <c r="N3665" s="139">
        <f t="shared" si="239"/>
        <v>0</v>
      </c>
    </row>
    <row r="3666" spans="1:14" ht="22.5">
      <c r="A3666" s="139">
        <v>3682</v>
      </c>
      <c r="B3666" s="109"/>
      <c r="C3666" s="132">
        <f>IF(H3666&lt;&gt;"",COUNTA($H$12:H3666),"")</f>
        <v>1889</v>
      </c>
      <c r="D3666" s="68" t="s">
        <v>2689</v>
      </c>
      <c r="E3666" s="200" t="s">
        <v>2828</v>
      </c>
      <c r="F3666" s="83" t="s">
        <v>10</v>
      </c>
      <c r="G3666" s="69">
        <v>4</v>
      </c>
      <c r="H3666" s="169">
        <v>0</v>
      </c>
      <c r="I3666" s="235">
        <f t="shared" si="238"/>
        <v>0</v>
      </c>
      <c r="K3666" s="141">
        <f>Tabela1[[#This Row],[Količina]]-Tabela1[[#This Row],[Cena skupaj]]</f>
        <v>4</v>
      </c>
      <c r="L3666" s="162">
        <f>IF(Tabela1[[#This Row],[Cena za enoto]]=1,Tabela1[[#This Row],[Količina]],0)</f>
        <v>0</v>
      </c>
      <c r="M3666" s="139">
        <f>Tabela1[[#This Row],[Cena za enoto]]</f>
        <v>0</v>
      </c>
      <c r="N3666" s="139">
        <f t="shared" si="239"/>
        <v>0</v>
      </c>
    </row>
    <row r="3667" spans="1:14" ht="22.5">
      <c r="A3667" s="139">
        <v>3683</v>
      </c>
      <c r="B3667" s="109"/>
      <c r="C3667" s="132">
        <f>IF(H3667&lt;&gt;"",COUNTA($H$12:H3667),"")</f>
        <v>1890</v>
      </c>
      <c r="D3667" s="68" t="s">
        <v>2691</v>
      </c>
      <c r="E3667" s="200" t="s">
        <v>2825</v>
      </c>
      <c r="F3667" s="83" t="s">
        <v>5</v>
      </c>
      <c r="G3667" s="69">
        <v>1</v>
      </c>
      <c r="H3667" s="169">
        <v>0</v>
      </c>
      <c r="I3667" s="235">
        <f t="shared" si="238"/>
        <v>0</v>
      </c>
      <c r="K3667" s="141">
        <f>Tabela1[[#This Row],[Količina]]-Tabela1[[#This Row],[Cena skupaj]]</f>
        <v>1</v>
      </c>
      <c r="L3667" s="162">
        <f>IF(Tabela1[[#This Row],[Cena za enoto]]=1,Tabela1[[#This Row],[Količina]],0)</f>
        <v>0</v>
      </c>
      <c r="M3667" s="139">
        <f>Tabela1[[#This Row],[Cena za enoto]]</f>
        <v>0</v>
      </c>
      <c r="N3667" s="139">
        <f t="shared" si="239"/>
        <v>0</v>
      </c>
    </row>
    <row r="3668" spans="1:14" s="145" customFormat="1">
      <c r="A3668" s="139">
        <v>3684</v>
      </c>
      <c r="B3668" s="103">
        <v>4</v>
      </c>
      <c r="C3668" s="207" t="str">
        <f>IF(H3668&lt;&gt;"",COUNTA($H$12:H3668),"")</f>
        <v/>
      </c>
      <c r="D3668" s="85"/>
      <c r="E3668" s="208" t="s">
        <v>2830</v>
      </c>
      <c r="F3668" s="209"/>
      <c r="G3668" s="86"/>
      <c r="H3668" s="168"/>
      <c r="I3668" s="210">
        <f>SUM(I3669:I3680)</f>
        <v>0</v>
      </c>
      <c r="J3668" s="58"/>
      <c r="K3668" s="141">
        <f>Tabela1[[#This Row],[Količina]]-Tabela1[[#This Row],[Cena skupaj]]</f>
        <v>0</v>
      </c>
      <c r="L3668" s="162">
        <f>IF(Tabela1[[#This Row],[Cena za enoto]]=1,Tabela1[[#This Row],[Količina]],0)</f>
        <v>0</v>
      </c>
      <c r="M3668" s="139">
        <f>Tabela1[[#This Row],[Cena za enoto]]</f>
        <v>0</v>
      </c>
      <c r="N3668" s="139">
        <f t="shared" si="239"/>
        <v>0</v>
      </c>
    </row>
    <row r="3669" spans="1:14" ht="22.5">
      <c r="A3669" s="139">
        <v>3685</v>
      </c>
      <c r="B3669" s="109"/>
      <c r="C3669" s="132">
        <f>IF(H3669&lt;&gt;"",COUNTA($H$12:H3669),"")</f>
        <v>1891</v>
      </c>
      <c r="D3669" s="68" t="s">
        <v>2682</v>
      </c>
      <c r="E3669" s="200" t="s">
        <v>2838</v>
      </c>
      <c r="F3669" s="83" t="s">
        <v>10</v>
      </c>
      <c r="G3669" s="69">
        <v>1</v>
      </c>
      <c r="H3669" s="169">
        <v>0</v>
      </c>
      <c r="I3669" s="235">
        <f t="shared" ref="I3669:I3680" si="240">IF(ISNUMBER(G3669),ROUND(G3669*H3669,2),"")</f>
        <v>0</v>
      </c>
      <c r="K3669" s="141">
        <f>Tabela1[[#This Row],[Količina]]-Tabela1[[#This Row],[Cena skupaj]]</f>
        <v>1</v>
      </c>
      <c r="L3669" s="162">
        <f>IF(Tabela1[[#This Row],[Cena za enoto]]=1,Tabela1[[#This Row],[Količina]],0)</f>
        <v>0</v>
      </c>
      <c r="M3669" s="139">
        <f>Tabela1[[#This Row],[Cena za enoto]]</f>
        <v>0</v>
      </c>
      <c r="N3669" s="139">
        <f t="shared" si="239"/>
        <v>0</v>
      </c>
    </row>
    <row r="3670" spans="1:14" ht="22.5">
      <c r="A3670" s="139">
        <v>3686</v>
      </c>
      <c r="B3670" s="109"/>
      <c r="C3670" s="132">
        <f>IF(H3670&lt;&gt;"",COUNTA($H$12:H3670),"")</f>
        <v>1892</v>
      </c>
      <c r="D3670" s="68" t="s">
        <v>2684</v>
      </c>
      <c r="E3670" s="200" t="s">
        <v>2831</v>
      </c>
      <c r="F3670" s="83" t="s">
        <v>10</v>
      </c>
      <c r="G3670" s="69">
        <v>1</v>
      </c>
      <c r="H3670" s="169">
        <v>0</v>
      </c>
      <c r="I3670" s="235">
        <f t="shared" si="240"/>
        <v>0</v>
      </c>
      <c r="K3670" s="141">
        <f>Tabela1[[#This Row],[Količina]]-Tabela1[[#This Row],[Cena skupaj]]</f>
        <v>1</v>
      </c>
      <c r="L3670" s="162">
        <f>IF(Tabela1[[#This Row],[Cena za enoto]]=1,Tabela1[[#This Row],[Količina]],0)</f>
        <v>0</v>
      </c>
      <c r="M3670" s="139">
        <f>Tabela1[[#This Row],[Cena za enoto]]</f>
        <v>0</v>
      </c>
      <c r="N3670" s="139">
        <f t="shared" si="239"/>
        <v>0</v>
      </c>
    </row>
    <row r="3671" spans="1:14">
      <c r="A3671" s="139">
        <v>3687</v>
      </c>
      <c r="B3671" s="109"/>
      <c r="C3671" s="132">
        <f>IF(H3671&lt;&gt;"",COUNTA($H$12:H3671),"")</f>
        <v>1893</v>
      </c>
      <c r="D3671" s="68" t="s">
        <v>2685</v>
      </c>
      <c r="E3671" s="200" t="s">
        <v>2832</v>
      </c>
      <c r="F3671" s="83" t="s">
        <v>14</v>
      </c>
      <c r="G3671" s="69">
        <v>60</v>
      </c>
      <c r="H3671" s="169">
        <v>0</v>
      </c>
      <c r="I3671" s="235">
        <f t="shared" si="240"/>
        <v>0</v>
      </c>
      <c r="K3671" s="141">
        <f>Tabela1[[#This Row],[Količina]]-Tabela1[[#This Row],[Cena skupaj]]</f>
        <v>60</v>
      </c>
      <c r="L3671" s="162">
        <f>IF(Tabela1[[#This Row],[Cena za enoto]]=1,Tabela1[[#This Row],[Količina]],0)</f>
        <v>0</v>
      </c>
      <c r="M3671" s="139">
        <f>Tabela1[[#This Row],[Cena za enoto]]</f>
        <v>0</v>
      </c>
      <c r="N3671" s="139">
        <f t="shared" si="239"/>
        <v>0</v>
      </c>
    </row>
    <row r="3672" spans="1:14" ht="22.5">
      <c r="A3672" s="139">
        <v>3688</v>
      </c>
      <c r="B3672" s="109"/>
      <c r="C3672" s="132">
        <f>IF(H3672&lt;&gt;"",COUNTA($H$12:H3672),"")</f>
        <v>1894</v>
      </c>
      <c r="D3672" s="68" t="s">
        <v>2687</v>
      </c>
      <c r="E3672" s="200" t="s">
        <v>2839</v>
      </c>
      <c r="F3672" s="83" t="s">
        <v>10</v>
      </c>
      <c r="G3672" s="69">
        <v>2</v>
      </c>
      <c r="H3672" s="169">
        <v>0</v>
      </c>
      <c r="I3672" s="235">
        <f t="shared" si="240"/>
        <v>0</v>
      </c>
      <c r="K3672" s="141">
        <f>Tabela1[[#This Row],[Količina]]-Tabela1[[#This Row],[Cena skupaj]]</f>
        <v>2</v>
      </c>
      <c r="L3672" s="162">
        <f>IF(Tabela1[[#This Row],[Cena za enoto]]=1,Tabela1[[#This Row],[Količina]],0)</f>
        <v>0</v>
      </c>
      <c r="M3672" s="139">
        <f>Tabela1[[#This Row],[Cena za enoto]]</f>
        <v>0</v>
      </c>
      <c r="N3672" s="139">
        <f t="shared" si="239"/>
        <v>0</v>
      </c>
    </row>
    <row r="3673" spans="1:14" ht="22.5">
      <c r="A3673" s="139">
        <v>3689</v>
      </c>
      <c r="B3673" s="109"/>
      <c r="C3673" s="132">
        <f>IF(H3673&lt;&gt;"",COUNTA($H$12:H3673),"")</f>
        <v>1895</v>
      </c>
      <c r="D3673" s="68" t="s">
        <v>2689</v>
      </c>
      <c r="E3673" s="200" t="s">
        <v>2833</v>
      </c>
      <c r="F3673" s="83" t="s">
        <v>10</v>
      </c>
      <c r="G3673" s="69">
        <v>2</v>
      </c>
      <c r="H3673" s="169">
        <v>0</v>
      </c>
      <c r="I3673" s="235">
        <f t="shared" si="240"/>
        <v>0</v>
      </c>
      <c r="K3673" s="141">
        <f>Tabela1[[#This Row],[Količina]]-Tabela1[[#This Row],[Cena skupaj]]</f>
        <v>2</v>
      </c>
      <c r="L3673" s="162">
        <f>IF(Tabela1[[#This Row],[Cena za enoto]]=1,Tabela1[[#This Row],[Količina]],0)</f>
        <v>0</v>
      </c>
      <c r="M3673" s="139">
        <f>Tabela1[[#This Row],[Cena za enoto]]</f>
        <v>0</v>
      </c>
      <c r="N3673" s="139">
        <f t="shared" si="239"/>
        <v>0</v>
      </c>
    </row>
    <row r="3674" spans="1:14">
      <c r="A3674" s="139">
        <v>3690</v>
      </c>
      <c r="B3674" s="109"/>
      <c r="C3674" s="132">
        <f>IF(H3674&lt;&gt;"",COUNTA($H$12:H3674),"")</f>
        <v>1896</v>
      </c>
      <c r="D3674" s="68" t="s">
        <v>2691</v>
      </c>
      <c r="E3674" s="200" t="s">
        <v>2834</v>
      </c>
      <c r="F3674" s="83" t="s">
        <v>10</v>
      </c>
      <c r="G3674" s="69">
        <v>1</v>
      </c>
      <c r="H3674" s="169">
        <v>0</v>
      </c>
      <c r="I3674" s="235">
        <f t="shared" si="240"/>
        <v>0</v>
      </c>
      <c r="K3674" s="141">
        <f>Tabela1[[#This Row],[Količina]]-Tabela1[[#This Row],[Cena skupaj]]</f>
        <v>1</v>
      </c>
      <c r="L3674" s="162">
        <f>IF(Tabela1[[#This Row],[Cena za enoto]]=1,Tabela1[[#This Row],[Količina]],0)</f>
        <v>0</v>
      </c>
      <c r="M3674" s="139">
        <f>Tabela1[[#This Row],[Cena za enoto]]</f>
        <v>0</v>
      </c>
      <c r="N3674" s="139">
        <f t="shared" si="239"/>
        <v>0</v>
      </c>
    </row>
    <row r="3675" spans="1:14">
      <c r="A3675" s="139">
        <v>3691</v>
      </c>
      <c r="B3675" s="109"/>
      <c r="C3675" s="132">
        <f>IF(H3675&lt;&gt;"",COUNTA($H$12:H3675),"")</f>
        <v>1897</v>
      </c>
      <c r="D3675" s="68" t="s">
        <v>2693</v>
      </c>
      <c r="E3675" s="200" t="s">
        <v>2835</v>
      </c>
      <c r="F3675" s="83" t="s">
        <v>10</v>
      </c>
      <c r="G3675" s="69">
        <v>1</v>
      </c>
      <c r="H3675" s="169">
        <v>0</v>
      </c>
      <c r="I3675" s="235">
        <f t="shared" si="240"/>
        <v>0</v>
      </c>
      <c r="K3675" s="141">
        <f>Tabela1[[#This Row],[Količina]]-Tabela1[[#This Row],[Cena skupaj]]</f>
        <v>1</v>
      </c>
      <c r="L3675" s="162">
        <f>IF(Tabela1[[#This Row],[Cena za enoto]]=1,Tabela1[[#This Row],[Količina]],0)</f>
        <v>0</v>
      </c>
      <c r="M3675" s="139">
        <f>Tabela1[[#This Row],[Cena za enoto]]</f>
        <v>0</v>
      </c>
      <c r="N3675" s="139">
        <f t="shared" si="239"/>
        <v>0</v>
      </c>
    </row>
    <row r="3676" spans="1:14">
      <c r="A3676" s="139">
        <v>3692</v>
      </c>
      <c r="B3676" s="109"/>
      <c r="C3676" s="132">
        <f>IF(H3676&lt;&gt;"",COUNTA($H$12:H3676),"")</f>
        <v>1898</v>
      </c>
      <c r="D3676" s="68" t="s">
        <v>2694</v>
      </c>
      <c r="E3676" s="200" t="s">
        <v>2781</v>
      </c>
      <c r="F3676" s="83" t="s">
        <v>10</v>
      </c>
      <c r="G3676" s="69">
        <v>2</v>
      </c>
      <c r="H3676" s="169">
        <v>0</v>
      </c>
      <c r="I3676" s="235">
        <f t="shared" si="240"/>
        <v>0</v>
      </c>
      <c r="K3676" s="141">
        <f>Tabela1[[#This Row],[Količina]]-Tabela1[[#This Row],[Cena skupaj]]</f>
        <v>2</v>
      </c>
      <c r="L3676" s="162">
        <f>IF(Tabela1[[#This Row],[Cena za enoto]]=1,Tabela1[[#This Row],[Količina]],0)</f>
        <v>0</v>
      </c>
      <c r="M3676" s="139">
        <f>Tabela1[[#This Row],[Cena za enoto]]</f>
        <v>0</v>
      </c>
      <c r="N3676" s="139">
        <f t="shared" si="239"/>
        <v>0</v>
      </c>
    </row>
    <row r="3677" spans="1:14" ht="22.5">
      <c r="A3677" s="139">
        <v>3693</v>
      </c>
      <c r="B3677" s="109"/>
      <c r="C3677" s="132">
        <f>IF(H3677&lt;&gt;"",COUNTA($H$12:H3677),"")</f>
        <v>1899</v>
      </c>
      <c r="D3677" s="68" t="s">
        <v>2695</v>
      </c>
      <c r="E3677" s="200" t="s">
        <v>2776</v>
      </c>
      <c r="F3677" s="83" t="s">
        <v>10</v>
      </c>
      <c r="G3677" s="69">
        <v>4</v>
      </c>
      <c r="H3677" s="169">
        <v>0</v>
      </c>
      <c r="I3677" s="235">
        <f t="shared" si="240"/>
        <v>0</v>
      </c>
      <c r="K3677" s="141">
        <f>Tabela1[[#This Row],[Količina]]-Tabela1[[#This Row],[Cena skupaj]]</f>
        <v>4</v>
      </c>
      <c r="L3677" s="162">
        <f>IF(Tabela1[[#This Row],[Cena za enoto]]=1,Tabela1[[#This Row],[Količina]],0)</f>
        <v>0</v>
      </c>
      <c r="M3677" s="139">
        <f>Tabela1[[#This Row],[Cena za enoto]]</f>
        <v>0</v>
      </c>
      <c r="N3677" s="139">
        <f t="shared" si="239"/>
        <v>0</v>
      </c>
    </row>
    <row r="3678" spans="1:14" ht="22.5">
      <c r="A3678" s="139">
        <v>3694</v>
      </c>
      <c r="B3678" s="109"/>
      <c r="C3678" s="132">
        <f>IF(H3678&lt;&gt;"",COUNTA($H$12:H3678),"")</f>
        <v>1900</v>
      </c>
      <c r="D3678" s="68" t="s">
        <v>2696</v>
      </c>
      <c r="E3678" s="200" t="s">
        <v>2828</v>
      </c>
      <c r="F3678" s="83" t="s">
        <v>10</v>
      </c>
      <c r="G3678" s="69">
        <v>8</v>
      </c>
      <c r="H3678" s="169">
        <v>0</v>
      </c>
      <c r="I3678" s="235">
        <f t="shared" si="240"/>
        <v>0</v>
      </c>
      <c r="K3678" s="141">
        <f>Tabela1[[#This Row],[Količina]]-Tabela1[[#This Row],[Cena skupaj]]</f>
        <v>8</v>
      </c>
      <c r="L3678" s="162">
        <f>IF(Tabela1[[#This Row],[Cena za enoto]]=1,Tabela1[[#This Row],[Količina]],0)</f>
        <v>0</v>
      </c>
      <c r="M3678" s="139">
        <f>Tabela1[[#This Row],[Cena za enoto]]</f>
        <v>0</v>
      </c>
      <c r="N3678" s="139">
        <f t="shared" si="239"/>
        <v>0</v>
      </c>
    </row>
    <row r="3679" spans="1:14" ht="22.5">
      <c r="A3679" s="139">
        <v>3695</v>
      </c>
      <c r="B3679" s="109"/>
      <c r="C3679" s="132">
        <f>IF(H3679&lt;&gt;"",COUNTA($H$12:H3679),"")</f>
        <v>1901</v>
      </c>
      <c r="D3679" s="68" t="s">
        <v>2697</v>
      </c>
      <c r="E3679" s="200" t="s">
        <v>2836</v>
      </c>
      <c r="F3679" s="83" t="s">
        <v>10</v>
      </c>
      <c r="G3679" s="69">
        <v>1</v>
      </c>
      <c r="H3679" s="169">
        <v>0</v>
      </c>
      <c r="I3679" s="235">
        <f t="shared" si="240"/>
        <v>0</v>
      </c>
      <c r="K3679" s="141">
        <f>Tabela1[[#This Row],[Količina]]-Tabela1[[#This Row],[Cena skupaj]]</f>
        <v>1</v>
      </c>
      <c r="L3679" s="162">
        <f>IF(Tabela1[[#This Row],[Cena za enoto]]=1,Tabela1[[#This Row],[Količina]],0)</f>
        <v>0</v>
      </c>
      <c r="M3679" s="139">
        <f>Tabela1[[#This Row],[Cena za enoto]]</f>
        <v>0</v>
      </c>
      <c r="N3679" s="139">
        <f t="shared" si="239"/>
        <v>0</v>
      </c>
    </row>
    <row r="3680" spans="1:14">
      <c r="A3680" s="139">
        <v>3696</v>
      </c>
      <c r="B3680" s="109"/>
      <c r="C3680" s="132">
        <f>IF(H3680&lt;&gt;"",COUNTA($H$12:H3680),"")</f>
        <v>1902</v>
      </c>
      <c r="D3680" s="68" t="s">
        <v>2698</v>
      </c>
      <c r="E3680" s="200" t="s">
        <v>2837</v>
      </c>
      <c r="F3680" s="83" t="s">
        <v>10</v>
      </c>
      <c r="G3680" s="69">
        <v>1</v>
      </c>
      <c r="H3680" s="169">
        <v>0</v>
      </c>
      <c r="I3680" s="235">
        <f t="shared" si="240"/>
        <v>0</v>
      </c>
      <c r="K3680" s="141">
        <f>Tabela1[[#This Row],[Količina]]-Tabela1[[#This Row],[Cena skupaj]]</f>
        <v>1</v>
      </c>
      <c r="L3680" s="162">
        <f>IF(Tabela1[[#This Row],[Cena za enoto]]=1,Tabela1[[#This Row],[Količina]],0)</f>
        <v>0</v>
      </c>
      <c r="M3680" s="139">
        <f>Tabela1[[#This Row],[Cena za enoto]]</f>
        <v>0</v>
      </c>
      <c r="N3680" s="139">
        <f t="shared" si="239"/>
        <v>0</v>
      </c>
    </row>
    <row r="3681" spans="1:14" s="145" customFormat="1">
      <c r="A3681" s="139">
        <v>3697</v>
      </c>
      <c r="B3681" s="103">
        <v>4</v>
      </c>
      <c r="C3681" s="207" t="str">
        <f>IF(H3681&lt;&gt;"",COUNTA($H$12:H3681),"")</f>
        <v/>
      </c>
      <c r="D3681" s="85"/>
      <c r="E3681" s="208" t="s">
        <v>2840</v>
      </c>
      <c r="F3681" s="209"/>
      <c r="G3681" s="86"/>
      <c r="H3681" s="168"/>
      <c r="I3681" s="210">
        <f>SUM(I3682:I3686)</f>
        <v>0</v>
      </c>
      <c r="J3681" s="58"/>
      <c r="K3681" s="141">
        <f>Tabela1[[#This Row],[Količina]]-Tabela1[[#This Row],[Cena skupaj]]</f>
        <v>0</v>
      </c>
      <c r="L3681" s="162">
        <f>IF(Tabela1[[#This Row],[Cena za enoto]]=1,Tabela1[[#This Row],[Količina]],0)</f>
        <v>0</v>
      </c>
      <c r="M3681" s="139">
        <f>Tabela1[[#This Row],[Cena za enoto]]</f>
        <v>0</v>
      </c>
      <c r="N3681" s="139">
        <f t="shared" si="239"/>
        <v>0</v>
      </c>
    </row>
    <row r="3682" spans="1:14">
      <c r="A3682" s="139">
        <v>3698</v>
      </c>
      <c r="B3682" s="109"/>
      <c r="C3682" s="132">
        <f>IF(H3682&lt;&gt;"",COUNTA($H$12:H3682),"")</f>
        <v>1903</v>
      </c>
      <c r="D3682" s="68" t="s">
        <v>2682</v>
      </c>
      <c r="E3682" s="200" t="s">
        <v>2841</v>
      </c>
      <c r="F3682" s="83" t="s">
        <v>10</v>
      </c>
      <c r="G3682" s="69">
        <v>4</v>
      </c>
      <c r="H3682" s="169">
        <v>0</v>
      </c>
      <c r="I3682" s="235">
        <f>IF(ISNUMBER(G3682),ROUND(G3682*H3682,2),"")</f>
        <v>0</v>
      </c>
      <c r="K3682" s="141">
        <f>Tabela1[[#This Row],[Količina]]-Tabela1[[#This Row],[Cena skupaj]]</f>
        <v>4</v>
      </c>
      <c r="L3682" s="162">
        <f>IF(Tabela1[[#This Row],[Cena za enoto]]=1,Tabela1[[#This Row],[Količina]],0)</f>
        <v>0</v>
      </c>
      <c r="M3682" s="139">
        <f>Tabela1[[#This Row],[Cena za enoto]]</f>
        <v>0</v>
      </c>
      <c r="N3682" s="139">
        <f t="shared" si="239"/>
        <v>0</v>
      </c>
    </row>
    <row r="3683" spans="1:14">
      <c r="A3683" s="139">
        <v>3699</v>
      </c>
      <c r="B3683" s="109"/>
      <c r="C3683" s="132">
        <f>IF(H3683&lt;&gt;"",COUNTA($H$12:H3683),"")</f>
        <v>1904</v>
      </c>
      <c r="D3683" s="68" t="s">
        <v>2684</v>
      </c>
      <c r="E3683" s="200" t="s">
        <v>2842</v>
      </c>
      <c r="F3683" s="83" t="s">
        <v>10</v>
      </c>
      <c r="G3683" s="69">
        <v>4</v>
      </c>
      <c r="H3683" s="169">
        <v>0</v>
      </c>
      <c r="I3683" s="235">
        <f>IF(ISNUMBER(G3683),ROUND(G3683*H3683,2),"")</f>
        <v>0</v>
      </c>
      <c r="K3683" s="141">
        <f>Tabela1[[#This Row],[Količina]]-Tabela1[[#This Row],[Cena skupaj]]</f>
        <v>4</v>
      </c>
      <c r="L3683" s="162">
        <f>IF(Tabela1[[#This Row],[Cena za enoto]]=1,Tabela1[[#This Row],[Količina]],0)</f>
        <v>0</v>
      </c>
      <c r="M3683" s="139">
        <f>Tabela1[[#This Row],[Cena za enoto]]</f>
        <v>0</v>
      </c>
      <c r="N3683" s="139">
        <f t="shared" si="239"/>
        <v>0</v>
      </c>
    </row>
    <row r="3684" spans="1:14" ht="22.5">
      <c r="A3684" s="139">
        <v>3700</v>
      </c>
      <c r="B3684" s="109"/>
      <c r="C3684" s="132">
        <f>IF(H3684&lt;&gt;"",COUNTA($H$12:H3684),"")</f>
        <v>1905</v>
      </c>
      <c r="D3684" s="68" t="s">
        <v>2685</v>
      </c>
      <c r="E3684" s="200" t="s">
        <v>2812</v>
      </c>
      <c r="F3684" s="83" t="s">
        <v>10</v>
      </c>
      <c r="G3684" s="69">
        <v>8</v>
      </c>
      <c r="H3684" s="169">
        <v>0</v>
      </c>
      <c r="I3684" s="235">
        <f>IF(ISNUMBER(G3684),ROUND(G3684*H3684,2),"")</f>
        <v>0</v>
      </c>
      <c r="K3684" s="141">
        <f>Tabela1[[#This Row],[Količina]]-Tabela1[[#This Row],[Cena skupaj]]</f>
        <v>8</v>
      </c>
      <c r="L3684" s="162">
        <f>IF(Tabela1[[#This Row],[Cena za enoto]]=1,Tabela1[[#This Row],[Količina]],0)</f>
        <v>0</v>
      </c>
      <c r="M3684" s="139">
        <f>Tabela1[[#This Row],[Cena za enoto]]</f>
        <v>0</v>
      </c>
      <c r="N3684" s="139">
        <f t="shared" si="239"/>
        <v>0</v>
      </c>
    </row>
    <row r="3685" spans="1:14">
      <c r="A3685" s="139">
        <v>3701</v>
      </c>
      <c r="B3685" s="109"/>
      <c r="C3685" s="132">
        <f>IF(H3685&lt;&gt;"",COUNTA($H$12:H3685),"")</f>
        <v>1906</v>
      </c>
      <c r="D3685" s="68" t="s">
        <v>2687</v>
      </c>
      <c r="E3685" s="200" t="s">
        <v>2843</v>
      </c>
      <c r="F3685" s="83" t="s">
        <v>10</v>
      </c>
      <c r="G3685" s="69">
        <v>4</v>
      </c>
      <c r="H3685" s="169">
        <v>0</v>
      </c>
      <c r="I3685" s="235">
        <f>IF(ISNUMBER(G3685),ROUND(G3685*H3685,2),"")</f>
        <v>0</v>
      </c>
      <c r="K3685" s="141">
        <f>Tabela1[[#This Row],[Količina]]-Tabela1[[#This Row],[Cena skupaj]]</f>
        <v>4</v>
      </c>
      <c r="L3685" s="162">
        <f>IF(Tabela1[[#This Row],[Cena za enoto]]=1,Tabela1[[#This Row],[Količina]],0)</f>
        <v>0</v>
      </c>
      <c r="M3685" s="139">
        <f>Tabela1[[#This Row],[Cena za enoto]]</f>
        <v>0</v>
      </c>
      <c r="N3685" s="139">
        <f t="shared" si="239"/>
        <v>0</v>
      </c>
    </row>
    <row r="3686" spans="1:14" ht="22.5">
      <c r="A3686" s="139">
        <v>3702</v>
      </c>
      <c r="B3686" s="109"/>
      <c r="C3686" s="132">
        <f>IF(H3686&lt;&gt;"",COUNTA($H$12:H3686),"")</f>
        <v>1907</v>
      </c>
      <c r="D3686" s="68" t="s">
        <v>2689</v>
      </c>
      <c r="E3686" s="200" t="s">
        <v>2761</v>
      </c>
      <c r="F3686" s="83" t="s">
        <v>5</v>
      </c>
      <c r="G3686" s="69">
        <v>1</v>
      </c>
      <c r="H3686" s="169">
        <v>0</v>
      </c>
      <c r="I3686" s="235">
        <f>IF(ISNUMBER(G3686),ROUND(G3686*H3686,2),"")</f>
        <v>0</v>
      </c>
      <c r="K3686" s="141">
        <f>Tabela1[[#This Row],[Količina]]-Tabela1[[#This Row],[Cena skupaj]]</f>
        <v>1</v>
      </c>
      <c r="L3686" s="162">
        <f>IF(Tabela1[[#This Row],[Cena za enoto]]=1,Tabela1[[#This Row],[Količina]],0)</f>
        <v>0</v>
      </c>
      <c r="M3686" s="139">
        <f>Tabela1[[#This Row],[Cena za enoto]]</f>
        <v>0</v>
      </c>
      <c r="N3686" s="139">
        <f t="shared" si="239"/>
        <v>0</v>
      </c>
    </row>
    <row r="3687" spans="1:14" s="145" customFormat="1">
      <c r="A3687" s="139">
        <v>3703</v>
      </c>
      <c r="B3687" s="103">
        <v>4</v>
      </c>
      <c r="C3687" s="207" t="str">
        <f>IF(H3687&lt;&gt;"",COUNTA($H$12:H3687),"")</f>
        <v/>
      </c>
      <c r="D3687" s="85"/>
      <c r="E3687" s="208" t="s">
        <v>2844</v>
      </c>
      <c r="F3687" s="209"/>
      <c r="G3687" s="86"/>
      <c r="H3687" s="168"/>
      <c r="I3687" s="210">
        <f>SUM(I3688:I3701)</f>
        <v>0</v>
      </c>
      <c r="J3687" s="58"/>
      <c r="K3687" s="141">
        <f>Tabela1[[#This Row],[Količina]]-Tabela1[[#This Row],[Cena skupaj]]</f>
        <v>0</v>
      </c>
      <c r="L3687" s="162">
        <f>IF(Tabela1[[#This Row],[Cena za enoto]]=1,Tabela1[[#This Row],[Količina]],0)</f>
        <v>0</v>
      </c>
      <c r="M3687" s="139">
        <f>Tabela1[[#This Row],[Cena za enoto]]</f>
        <v>0</v>
      </c>
      <c r="N3687" s="139">
        <f t="shared" si="239"/>
        <v>0</v>
      </c>
    </row>
    <row r="3688" spans="1:14" ht="22.5">
      <c r="A3688" s="139">
        <v>3704</v>
      </c>
      <c r="B3688" s="109"/>
      <c r="C3688" s="132">
        <f>IF(H3688&lt;&gt;"",COUNTA($H$12:H3688),"")</f>
        <v>1908</v>
      </c>
      <c r="D3688" s="68" t="s">
        <v>2682</v>
      </c>
      <c r="E3688" s="200" t="s">
        <v>2845</v>
      </c>
      <c r="F3688" s="83" t="s">
        <v>10</v>
      </c>
      <c r="G3688" s="69">
        <v>3</v>
      </c>
      <c r="H3688" s="169">
        <v>0</v>
      </c>
      <c r="I3688" s="235">
        <f t="shared" ref="I3688:I3701" si="241">IF(ISNUMBER(G3688),ROUND(G3688*H3688,2),"")</f>
        <v>0</v>
      </c>
      <c r="K3688" s="141">
        <f>Tabela1[[#This Row],[Količina]]-Tabela1[[#This Row],[Cena skupaj]]</f>
        <v>3</v>
      </c>
      <c r="L3688" s="162">
        <f>IF(Tabela1[[#This Row],[Cena za enoto]]=1,Tabela1[[#This Row],[Količina]],0)</f>
        <v>0</v>
      </c>
      <c r="M3688" s="139">
        <f>Tabela1[[#This Row],[Cena za enoto]]</f>
        <v>0</v>
      </c>
      <c r="N3688" s="139">
        <f t="shared" si="239"/>
        <v>0</v>
      </c>
    </row>
    <row r="3689" spans="1:14" ht="22.5">
      <c r="A3689" s="139">
        <v>3705</v>
      </c>
      <c r="B3689" s="109"/>
      <c r="C3689" s="132">
        <f>IF(H3689&lt;&gt;"",COUNTA($H$12:H3689),"")</f>
        <v>1909</v>
      </c>
      <c r="D3689" s="68" t="s">
        <v>2684</v>
      </c>
      <c r="E3689" s="200" t="s">
        <v>2846</v>
      </c>
      <c r="F3689" s="83" t="s">
        <v>10</v>
      </c>
      <c r="G3689" s="69">
        <v>1</v>
      </c>
      <c r="H3689" s="169">
        <v>0</v>
      </c>
      <c r="I3689" s="235">
        <f t="shared" si="241"/>
        <v>0</v>
      </c>
      <c r="K3689" s="141">
        <f>Tabela1[[#This Row],[Količina]]-Tabela1[[#This Row],[Cena skupaj]]</f>
        <v>1</v>
      </c>
      <c r="L3689" s="162">
        <f>IF(Tabela1[[#This Row],[Cena za enoto]]=1,Tabela1[[#This Row],[Količina]],0)</f>
        <v>0</v>
      </c>
      <c r="M3689" s="139">
        <f>Tabela1[[#This Row],[Cena za enoto]]</f>
        <v>0</v>
      </c>
      <c r="N3689" s="139">
        <f t="shared" si="239"/>
        <v>0</v>
      </c>
    </row>
    <row r="3690" spans="1:14">
      <c r="A3690" s="139">
        <v>3706</v>
      </c>
      <c r="B3690" s="109"/>
      <c r="C3690" s="132">
        <f>IF(H3690&lt;&gt;"",COUNTA($H$12:H3690),"")</f>
        <v>1910</v>
      </c>
      <c r="D3690" s="68" t="s">
        <v>2685</v>
      </c>
      <c r="E3690" s="200" t="s">
        <v>2858</v>
      </c>
      <c r="F3690" s="83" t="s">
        <v>10</v>
      </c>
      <c r="G3690" s="69">
        <v>4</v>
      </c>
      <c r="H3690" s="169">
        <v>0</v>
      </c>
      <c r="I3690" s="235">
        <f t="shared" si="241"/>
        <v>0</v>
      </c>
      <c r="K3690" s="141">
        <f>Tabela1[[#This Row],[Količina]]-Tabela1[[#This Row],[Cena skupaj]]</f>
        <v>4</v>
      </c>
      <c r="L3690" s="162">
        <f>IF(Tabela1[[#This Row],[Cena za enoto]]=1,Tabela1[[#This Row],[Količina]],0)</f>
        <v>0</v>
      </c>
      <c r="M3690" s="139">
        <f>Tabela1[[#This Row],[Cena za enoto]]</f>
        <v>0</v>
      </c>
      <c r="N3690" s="139">
        <f t="shared" si="239"/>
        <v>0</v>
      </c>
    </row>
    <row r="3691" spans="1:14">
      <c r="A3691" s="139">
        <v>3707</v>
      </c>
      <c r="B3691" s="109"/>
      <c r="C3691" s="132">
        <f>IF(H3691&lt;&gt;"",COUNTA($H$12:H3691),"")</f>
        <v>1911</v>
      </c>
      <c r="D3691" s="68" t="s">
        <v>2687</v>
      </c>
      <c r="E3691" s="200" t="s">
        <v>2847</v>
      </c>
      <c r="F3691" s="83" t="s">
        <v>10</v>
      </c>
      <c r="G3691" s="69">
        <v>1</v>
      </c>
      <c r="H3691" s="169">
        <v>0</v>
      </c>
      <c r="I3691" s="235">
        <f t="shared" si="241"/>
        <v>0</v>
      </c>
      <c r="K3691" s="141">
        <f>Tabela1[[#This Row],[Količina]]-Tabela1[[#This Row],[Cena skupaj]]</f>
        <v>1</v>
      </c>
      <c r="L3691" s="162">
        <f>IF(Tabela1[[#This Row],[Cena za enoto]]=1,Tabela1[[#This Row],[Količina]],0)</f>
        <v>0</v>
      </c>
      <c r="M3691" s="139">
        <f>Tabela1[[#This Row],[Cena za enoto]]</f>
        <v>0</v>
      </c>
      <c r="N3691" s="139">
        <f t="shared" si="239"/>
        <v>0</v>
      </c>
    </row>
    <row r="3692" spans="1:14">
      <c r="A3692" s="139">
        <v>3708</v>
      </c>
      <c r="B3692" s="109"/>
      <c r="C3692" s="132">
        <f>IF(H3692&lt;&gt;"",COUNTA($H$12:H3692),"")</f>
        <v>1912</v>
      </c>
      <c r="D3692" s="68" t="s">
        <v>2689</v>
      </c>
      <c r="E3692" s="200" t="s">
        <v>2848</v>
      </c>
      <c r="F3692" s="83" t="s">
        <v>10</v>
      </c>
      <c r="G3692" s="69">
        <v>1</v>
      </c>
      <c r="H3692" s="169">
        <v>0</v>
      </c>
      <c r="I3692" s="235">
        <f t="shared" si="241"/>
        <v>0</v>
      </c>
      <c r="K3692" s="141">
        <f>Tabela1[[#This Row],[Količina]]-Tabela1[[#This Row],[Cena skupaj]]</f>
        <v>1</v>
      </c>
      <c r="L3692" s="162">
        <f>IF(Tabela1[[#This Row],[Cena za enoto]]=1,Tabela1[[#This Row],[Količina]],0)</f>
        <v>0</v>
      </c>
      <c r="M3692" s="139">
        <f>Tabela1[[#This Row],[Cena za enoto]]</f>
        <v>0</v>
      </c>
      <c r="N3692" s="139">
        <f t="shared" si="239"/>
        <v>0</v>
      </c>
    </row>
    <row r="3693" spans="1:14">
      <c r="A3693" s="139">
        <v>3709</v>
      </c>
      <c r="B3693" s="109"/>
      <c r="C3693" s="132">
        <f>IF(H3693&lt;&gt;"",COUNTA($H$12:H3693),"")</f>
        <v>1913</v>
      </c>
      <c r="D3693" s="68" t="s">
        <v>2691</v>
      </c>
      <c r="E3693" s="200" t="s">
        <v>2849</v>
      </c>
      <c r="F3693" s="83" t="s">
        <v>10</v>
      </c>
      <c r="G3693" s="69">
        <v>3</v>
      </c>
      <c r="H3693" s="169">
        <v>0</v>
      </c>
      <c r="I3693" s="235">
        <f t="shared" si="241"/>
        <v>0</v>
      </c>
      <c r="K3693" s="141">
        <f>Tabela1[[#This Row],[Količina]]-Tabela1[[#This Row],[Cena skupaj]]</f>
        <v>3</v>
      </c>
      <c r="L3693" s="162">
        <f>IF(Tabela1[[#This Row],[Cena za enoto]]=1,Tabela1[[#This Row],[Količina]],0)</f>
        <v>0</v>
      </c>
      <c r="M3693" s="139">
        <f>Tabela1[[#This Row],[Cena za enoto]]</f>
        <v>0</v>
      </c>
      <c r="N3693" s="139">
        <f t="shared" si="239"/>
        <v>0</v>
      </c>
    </row>
    <row r="3694" spans="1:14" ht="22.5">
      <c r="A3694" s="139">
        <v>3710</v>
      </c>
      <c r="B3694" s="109"/>
      <c r="C3694" s="132">
        <f>IF(H3694&lt;&gt;"",COUNTA($H$12:H3694),"")</f>
        <v>1914</v>
      </c>
      <c r="D3694" s="68" t="s">
        <v>2693</v>
      </c>
      <c r="E3694" s="200" t="s">
        <v>2850</v>
      </c>
      <c r="F3694" s="83" t="s">
        <v>10</v>
      </c>
      <c r="G3694" s="69">
        <v>5</v>
      </c>
      <c r="H3694" s="169">
        <v>0</v>
      </c>
      <c r="I3694" s="235">
        <f t="shared" si="241"/>
        <v>0</v>
      </c>
      <c r="K3694" s="141">
        <f>Tabela1[[#This Row],[Količina]]-Tabela1[[#This Row],[Cena skupaj]]</f>
        <v>5</v>
      </c>
      <c r="L3694" s="162">
        <f>IF(Tabela1[[#This Row],[Cena za enoto]]=1,Tabela1[[#This Row],[Količina]],0)</f>
        <v>0</v>
      </c>
      <c r="M3694" s="139">
        <f>Tabela1[[#This Row],[Cena za enoto]]</f>
        <v>0</v>
      </c>
      <c r="N3694" s="139">
        <f t="shared" si="239"/>
        <v>0</v>
      </c>
    </row>
    <row r="3695" spans="1:14">
      <c r="A3695" s="139">
        <v>3711</v>
      </c>
      <c r="B3695" s="109"/>
      <c r="C3695" s="132">
        <f>IF(H3695&lt;&gt;"",COUNTA($H$12:H3695),"")</f>
        <v>1915</v>
      </c>
      <c r="D3695" s="68" t="s">
        <v>2694</v>
      </c>
      <c r="E3695" s="200" t="s">
        <v>2851</v>
      </c>
      <c r="F3695" s="83" t="s">
        <v>10</v>
      </c>
      <c r="G3695" s="69">
        <v>1</v>
      </c>
      <c r="H3695" s="169">
        <v>0</v>
      </c>
      <c r="I3695" s="235">
        <f t="shared" si="241"/>
        <v>0</v>
      </c>
      <c r="K3695" s="141">
        <f>Tabela1[[#This Row],[Količina]]-Tabela1[[#This Row],[Cena skupaj]]</f>
        <v>1</v>
      </c>
      <c r="L3695" s="162">
        <f>IF(Tabela1[[#This Row],[Cena za enoto]]=1,Tabela1[[#This Row],[Količina]],0)</f>
        <v>0</v>
      </c>
      <c r="M3695" s="139">
        <f>Tabela1[[#This Row],[Cena za enoto]]</f>
        <v>0</v>
      </c>
      <c r="N3695" s="139">
        <f t="shared" si="239"/>
        <v>0</v>
      </c>
    </row>
    <row r="3696" spans="1:14">
      <c r="A3696" s="139">
        <v>3712</v>
      </c>
      <c r="B3696" s="109"/>
      <c r="C3696" s="132">
        <f>IF(H3696&lt;&gt;"",COUNTA($H$12:H3696),"")</f>
        <v>1916</v>
      </c>
      <c r="D3696" s="68" t="s">
        <v>2695</v>
      </c>
      <c r="E3696" s="200" t="s">
        <v>2852</v>
      </c>
      <c r="F3696" s="83" t="s">
        <v>10</v>
      </c>
      <c r="G3696" s="69">
        <v>4</v>
      </c>
      <c r="H3696" s="169">
        <v>0</v>
      </c>
      <c r="I3696" s="235">
        <f t="shared" si="241"/>
        <v>0</v>
      </c>
      <c r="K3696" s="141">
        <f>Tabela1[[#This Row],[Količina]]-Tabela1[[#This Row],[Cena skupaj]]</f>
        <v>4</v>
      </c>
      <c r="L3696" s="162">
        <f>IF(Tabela1[[#This Row],[Cena za enoto]]=1,Tabela1[[#This Row],[Količina]],0)</f>
        <v>0</v>
      </c>
      <c r="M3696" s="139">
        <f>Tabela1[[#This Row],[Cena za enoto]]</f>
        <v>0</v>
      </c>
      <c r="N3696" s="139">
        <f t="shared" si="239"/>
        <v>0</v>
      </c>
    </row>
    <row r="3697" spans="1:14">
      <c r="A3697" s="139">
        <v>3713</v>
      </c>
      <c r="B3697" s="109"/>
      <c r="C3697" s="132">
        <f>IF(H3697&lt;&gt;"",COUNTA($H$12:H3697),"")</f>
        <v>1917</v>
      </c>
      <c r="D3697" s="68" t="s">
        <v>2696</v>
      </c>
      <c r="E3697" s="200" t="s">
        <v>2853</v>
      </c>
      <c r="F3697" s="83" t="s">
        <v>10</v>
      </c>
      <c r="G3697" s="69">
        <v>2</v>
      </c>
      <c r="H3697" s="169">
        <v>0</v>
      </c>
      <c r="I3697" s="235">
        <f t="shared" si="241"/>
        <v>0</v>
      </c>
      <c r="K3697" s="141">
        <f>Tabela1[[#This Row],[Količina]]-Tabela1[[#This Row],[Cena skupaj]]</f>
        <v>2</v>
      </c>
      <c r="L3697" s="162">
        <f>IF(Tabela1[[#This Row],[Cena za enoto]]=1,Tabela1[[#This Row],[Količina]],0)</f>
        <v>0</v>
      </c>
      <c r="M3697" s="139">
        <f>Tabela1[[#This Row],[Cena za enoto]]</f>
        <v>0</v>
      </c>
      <c r="N3697" s="139">
        <f t="shared" si="239"/>
        <v>0</v>
      </c>
    </row>
    <row r="3698" spans="1:14" ht="22.5">
      <c r="A3698" s="139">
        <v>3714</v>
      </c>
      <c r="B3698" s="109"/>
      <c r="C3698" s="132">
        <f>IF(H3698&lt;&gt;"",COUNTA($H$12:H3698),"")</f>
        <v>1918</v>
      </c>
      <c r="D3698" s="68" t="s">
        <v>2697</v>
      </c>
      <c r="E3698" s="200" t="s">
        <v>2854</v>
      </c>
      <c r="F3698" s="83" t="s">
        <v>10</v>
      </c>
      <c r="G3698" s="69">
        <v>2</v>
      </c>
      <c r="H3698" s="169">
        <v>0</v>
      </c>
      <c r="I3698" s="235">
        <f t="shared" si="241"/>
        <v>0</v>
      </c>
      <c r="K3698" s="141">
        <f>Tabela1[[#This Row],[Količina]]-Tabela1[[#This Row],[Cena skupaj]]</f>
        <v>2</v>
      </c>
      <c r="L3698" s="162">
        <f>IF(Tabela1[[#This Row],[Cena za enoto]]=1,Tabela1[[#This Row],[Količina]],0)</f>
        <v>0</v>
      </c>
      <c r="M3698" s="139">
        <f>Tabela1[[#This Row],[Cena za enoto]]</f>
        <v>0</v>
      </c>
      <c r="N3698" s="139">
        <f t="shared" si="239"/>
        <v>0</v>
      </c>
    </row>
    <row r="3699" spans="1:14">
      <c r="A3699" s="139">
        <v>3715</v>
      </c>
      <c r="B3699" s="109"/>
      <c r="C3699" s="132">
        <f>IF(H3699&lt;&gt;"",COUNTA($H$12:H3699),"")</f>
        <v>1919</v>
      </c>
      <c r="D3699" s="68" t="s">
        <v>2698</v>
      </c>
      <c r="E3699" s="200" t="s">
        <v>2855</v>
      </c>
      <c r="F3699" s="83" t="s">
        <v>10</v>
      </c>
      <c r="G3699" s="69">
        <v>1</v>
      </c>
      <c r="H3699" s="169">
        <v>0</v>
      </c>
      <c r="I3699" s="235">
        <f t="shared" si="241"/>
        <v>0</v>
      </c>
      <c r="K3699" s="141">
        <f>Tabela1[[#This Row],[Količina]]-Tabela1[[#This Row],[Cena skupaj]]</f>
        <v>1</v>
      </c>
      <c r="L3699" s="162">
        <f>IF(Tabela1[[#This Row],[Cena za enoto]]=1,Tabela1[[#This Row],[Količina]],0)</f>
        <v>0</v>
      </c>
      <c r="M3699" s="139">
        <f>Tabela1[[#This Row],[Cena za enoto]]</f>
        <v>0</v>
      </c>
      <c r="N3699" s="139">
        <f t="shared" si="239"/>
        <v>0</v>
      </c>
    </row>
    <row r="3700" spans="1:14">
      <c r="A3700" s="139">
        <v>3716</v>
      </c>
      <c r="B3700" s="109"/>
      <c r="C3700" s="132">
        <f>IF(H3700&lt;&gt;"",COUNTA($H$12:H3700),"")</f>
        <v>1920</v>
      </c>
      <c r="D3700" s="68" t="s">
        <v>2699</v>
      </c>
      <c r="E3700" s="200" t="s">
        <v>2856</v>
      </c>
      <c r="F3700" s="83" t="s">
        <v>10</v>
      </c>
      <c r="G3700" s="69">
        <v>24</v>
      </c>
      <c r="H3700" s="169">
        <v>0</v>
      </c>
      <c r="I3700" s="235">
        <f t="shared" si="241"/>
        <v>0</v>
      </c>
      <c r="K3700" s="141">
        <f>Tabela1[[#This Row],[Količina]]-Tabela1[[#This Row],[Cena skupaj]]</f>
        <v>24</v>
      </c>
      <c r="L3700" s="162">
        <f>IF(Tabela1[[#This Row],[Cena za enoto]]=1,Tabela1[[#This Row],[Količina]],0)</f>
        <v>0</v>
      </c>
      <c r="M3700" s="139">
        <f>Tabela1[[#This Row],[Cena za enoto]]</f>
        <v>0</v>
      </c>
      <c r="N3700" s="139">
        <f t="shared" si="239"/>
        <v>0</v>
      </c>
    </row>
    <row r="3701" spans="1:14">
      <c r="A3701" s="139">
        <v>3717</v>
      </c>
      <c r="B3701" s="109"/>
      <c r="C3701" s="132">
        <f>IF(H3701&lt;&gt;"",COUNTA($H$12:H3701),"")</f>
        <v>1921</v>
      </c>
      <c r="D3701" s="68" t="s">
        <v>2700</v>
      </c>
      <c r="E3701" s="200" t="s">
        <v>2857</v>
      </c>
      <c r="F3701" s="83" t="s">
        <v>10</v>
      </c>
      <c r="G3701" s="69">
        <v>1</v>
      </c>
      <c r="H3701" s="169">
        <v>0</v>
      </c>
      <c r="I3701" s="235">
        <f t="shared" si="241"/>
        <v>0</v>
      </c>
      <c r="K3701" s="141">
        <f>Tabela1[[#This Row],[Količina]]-Tabela1[[#This Row],[Cena skupaj]]</f>
        <v>1</v>
      </c>
      <c r="L3701" s="162">
        <f>IF(Tabela1[[#This Row],[Cena za enoto]]=1,Tabela1[[#This Row],[Količina]],0)</f>
        <v>0</v>
      </c>
      <c r="M3701" s="139">
        <f>Tabela1[[#This Row],[Cena za enoto]]</f>
        <v>0</v>
      </c>
      <c r="N3701" s="139">
        <f t="shared" si="239"/>
        <v>0</v>
      </c>
    </row>
    <row r="3702" spans="1:14" s="145" customFormat="1">
      <c r="A3702" s="139">
        <v>3718</v>
      </c>
      <c r="B3702" s="103">
        <v>4</v>
      </c>
      <c r="C3702" s="207" t="str">
        <f>IF(H3702&lt;&gt;"",COUNTA($H$12:H3702),"")</f>
        <v/>
      </c>
      <c r="D3702" s="85"/>
      <c r="E3702" s="208" t="s">
        <v>2859</v>
      </c>
      <c r="F3702" s="209"/>
      <c r="G3702" s="86"/>
      <c r="H3702" s="168"/>
      <c r="I3702" s="210">
        <f>SUM(I3703:I3718)</f>
        <v>0</v>
      </c>
      <c r="J3702" s="58"/>
      <c r="K3702" s="141">
        <f>Tabela1[[#This Row],[Količina]]-Tabela1[[#This Row],[Cena skupaj]]</f>
        <v>0</v>
      </c>
      <c r="L3702" s="162">
        <f>IF(Tabela1[[#This Row],[Cena za enoto]]=1,Tabela1[[#This Row],[Količina]],0)</f>
        <v>0</v>
      </c>
      <c r="M3702" s="139">
        <f>Tabela1[[#This Row],[Cena za enoto]]</f>
        <v>0</v>
      </c>
      <c r="N3702" s="139">
        <f t="shared" si="239"/>
        <v>0</v>
      </c>
    </row>
    <row r="3703" spans="1:14" s="145" customFormat="1" ht="33.75">
      <c r="A3703" s="139">
        <v>3719</v>
      </c>
      <c r="B3703" s="100"/>
      <c r="C3703" s="132" t="str">
        <f>IF(H3703&lt;&gt;"",COUNTA($H$12:H3703),"")</f>
        <v/>
      </c>
      <c r="D3703" s="66"/>
      <c r="E3703" s="131" t="s">
        <v>3538</v>
      </c>
      <c r="F3703" s="239"/>
      <c r="G3703" s="67"/>
      <c r="H3703" s="159"/>
      <c r="I3703" s="235" t="str">
        <f t="shared" ref="I3703:I3718" si="242">IF(ISNUMBER(G3703),ROUND(G3703*H3703,2),"")</f>
        <v/>
      </c>
      <c r="J3703" s="58"/>
      <c r="K3703" s="141"/>
      <c r="L3703" s="162">
        <f>IF(Tabela1[[#This Row],[Cena za enoto]]=1,Tabela1[[#This Row],[Količina]],0)</f>
        <v>0</v>
      </c>
      <c r="M3703" s="139">
        <f>Tabela1[[#This Row],[Cena za enoto]]</f>
        <v>0</v>
      </c>
      <c r="N3703" s="139">
        <f t="shared" si="239"/>
        <v>0</v>
      </c>
    </row>
    <row r="3704" spans="1:14" ht="56.25">
      <c r="A3704" s="139">
        <v>3720</v>
      </c>
      <c r="B3704" s="109"/>
      <c r="C3704" s="132">
        <f>IF(H3704&lt;&gt;"",COUNTA($H$12:H3704),"")</f>
        <v>1922</v>
      </c>
      <c r="D3704" s="68" t="s">
        <v>2682</v>
      </c>
      <c r="E3704" s="200" t="s">
        <v>2860</v>
      </c>
      <c r="F3704" s="83" t="s">
        <v>10</v>
      </c>
      <c r="G3704" s="69">
        <v>2</v>
      </c>
      <c r="H3704" s="169">
        <v>0</v>
      </c>
      <c r="I3704" s="235">
        <f t="shared" si="242"/>
        <v>0</v>
      </c>
      <c r="K3704" s="141">
        <f>Tabela1[[#This Row],[Količina]]-Tabela1[[#This Row],[Cena skupaj]]</f>
        <v>2</v>
      </c>
      <c r="L3704" s="162">
        <f>IF(Tabela1[[#This Row],[Cena za enoto]]=1,Tabela1[[#This Row],[Količina]],0)</f>
        <v>0</v>
      </c>
      <c r="M3704" s="139">
        <f>Tabela1[[#This Row],[Cena za enoto]]</f>
        <v>0</v>
      </c>
      <c r="N3704" s="139">
        <f t="shared" si="239"/>
        <v>0</v>
      </c>
    </row>
    <row r="3705" spans="1:14" ht="45">
      <c r="A3705" s="139">
        <v>3721</v>
      </c>
      <c r="B3705" s="109"/>
      <c r="C3705" s="132">
        <f>IF(H3705&lt;&gt;"",COUNTA($H$12:H3705),"")</f>
        <v>1923</v>
      </c>
      <c r="D3705" s="68" t="s">
        <v>2684</v>
      </c>
      <c r="E3705" s="200" t="s">
        <v>2861</v>
      </c>
      <c r="F3705" s="83" t="s">
        <v>10</v>
      </c>
      <c r="G3705" s="69">
        <v>2</v>
      </c>
      <c r="H3705" s="169">
        <v>0</v>
      </c>
      <c r="I3705" s="235">
        <f t="shared" si="242"/>
        <v>0</v>
      </c>
      <c r="K3705" s="141">
        <f>Tabela1[[#This Row],[Količina]]-Tabela1[[#This Row],[Cena skupaj]]</f>
        <v>2</v>
      </c>
      <c r="L3705" s="162">
        <f>IF(Tabela1[[#This Row],[Cena za enoto]]=1,Tabela1[[#This Row],[Količina]],0)</f>
        <v>0</v>
      </c>
      <c r="M3705" s="139">
        <f>Tabela1[[#This Row],[Cena za enoto]]</f>
        <v>0</v>
      </c>
      <c r="N3705" s="139">
        <f t="shared" si="239"/>
        <v>0</v>
      </c>
    </row>
    <row r="3706" spans="1:14" ht="90">
      <c r="A3706" s="139">
        <v>3722</v>
      </c>
      <c r="B3706" s="109"/>
      <c r="C3706" s="132">
        <f>IF(H3706&lt;&gt;"",COUNTA($H$12:H3706),"")</f>
        <v>1924</v>
      </c>
      <c r="D3706" s="68" t="s">
        <v>2685</v>
      </c>
      <c r="E3706" s="200" t="s">
        <v>2862</v>
      </c>
      <c r="F3706" s="83" t="s">
        <v>10</v>
      </c>
      <c r="G3706" s="69">
        <v>1</v>
      </c>
      <c r="H3706" s="169">
        <v>0</v>
      </c>
      <c r="I3706" s="235">
        <f t="shared" si="242"/>
        <v>0</v>
      </c>
      <c r="K3706" s="141">
        <f>Tabela1[[#This Row],[Količina]]-Tabela1[[#This Row],[Cena skupaj]]</f>
        <v>1</v>
      </c>
      <c r="L3706" s="162">
        <f>IF(Tabela1[[#This Row],[Cena za enoto]]=1,Tabela1[[#This Row],[Količina]],0)</f>
        <v>0</v>
      </c>
      <c r="M3706" s="139">
        <f>Tabela1[[#This Row],[Cena za enoto]]</f>
        <v>0</v>
      </c>
      <c r="N3706" s="139">
        <f t="shared" si="239"/>
        <v>0</v>
      </c>
    </row>
    <row r="3707" spans="1:14" ht="90">
      <c r="A3707" s="139">
        <v>3723</v>
      </c>
      <c r="B3707" s="109"/>
      <c r="C3707" s="132">
        <f>IF(H3707&lt;&gt;"",COUNTA($H$12:H3707),"")</f>
        <v>1925</v>
      </c>
      <c r="D3707" s="68" t="s">
        <v>2687</v>
      </c>
      <c r="E3707" s="200" t="s">
        <v>2874</v>
      </c>
      <c r="F3707" s="83" t="s">
        <v>10</v>
      </c>
      <c r="G3707" s="69">
        <v>1</v>
      </c>
      <c r="H3707" s="169">
        <v>0</v>
      </c>
      <c r="I3707" s="235">
        <f t="shared" si="242"/>
        <v>0</v>
      </c>
      <c r="K3707" s="141">
        <f>Tabela1[[#This Row],[Količina]]-Tabela1[[#This Row],[Cena skupaj]]</f>
        <v>1</v>
      </c>
      <c r="L3707" s="162">
        <f>IF(Tabela1[[#This Row],[Cena za enoto]]=1,Tabela1[[#This Row],[Količina]],0)</f>
        <v>0</v>
      </c>
      <c r="M3707" s="139">
        <f>Tabela1[[#This Row],[Cena za enoto]]</f>
        <v>0</v>
      </c>
      <c r="N3707" s="139">
        <f t="shared" si="239"/>
        <v>0</v>
      </c>
    </row>
    <row r="3708" spans="1:14" ht="45">
      <c r="A3708" s="139">
        <v>3724</v>
      </c>
      <c r="B3708" s="109"/>
      <c r="C3708" s="132">
        <f>IF(H3708&lt;&gt;"",COUNTA($H$12:H3708),"")</f>
        <v>1926</v>
      </c>
      <c r="D3708" s="68" t="s">
        <v>2689</v>
      </c>
      <c r="E3708" s="200" t="s">
        <v>2863</v>
      </c>
      <c r="F3708" s="83" t="s">
        <v>10</v>
      </c>
      <c r="G3708" s="69">
        <v>2</v>
      </c>
      <c r="H3708" s="169">
        <v>0</v>
      </c>
      <c r="I3708" s="235">
        <f t="shared" si="242"/>
        <v>0</v>
      </c>
      <c r="K3708" s="141">
        <f>Tabela1[[#This Row],[Količina]]-Tabela1[[#This Row],[Cena skupaj]]</f>
        <v>2</v>
      </c>
      <c r="L3708" s="162">
        <f>IF(Tabela1[[#This Row],[Cena za enoto]]=1,Tabela1[[#This Row],[Količina]],0)</f>
        <v>0</v>
      </c>
      <c r="M3708" s="139">
        <f>Tabela1[[#This Row],[Cena za enoto]]</f>
        <v>0</v>
      </c>
      <c r="N3708" s="139">
        <f t="shared" si="239"/>
        <v>0</v>
      </c>
    </row>
    <row r="3709" spans="1:14" ht="33.75">
      <c r="A3709" s="139">
        <v>3725</v>
      </c>
      <c r="B3709" s="109"/>
      <c r="C3709" s="132">
        <f>IF(H3709&lt;&gt;"",COUNTA($H$12:H3709),"")</f>
        <v>1927</v>
      </c>
      <c r="D3709" s="68" t="s">
        <v>2691</v>
      </c>
      <c r="E3709" s="200" t="s">
        <v>2864</v>
      </c>
      <c r="F3709" s="83" t="s">
        <v>10</v>
      </c>
      <c r="G3709" s="69">
        <v>4</v>
      </c>
      <c r="H3709" s="169">
        <v>0</v>
      </c>
      <c r="I3709" s="235">
        <f t="shared" si="242"/>
        <v>0</v>
      </c>
      <c r="K3709" s="141">
        <f>Tabela1[[#This Row],[Količina]]-Tabela1[[#This Row],[Cena skupaj]]</f>
        <v>4</v>
      </c>
      <c r="L3709" s="162">
        <f>IF(Tabela1[[#This Row],[Cena za enoto]]=1,Tabela1[[#This Row],[Količina]],0)</f>
        <v>0</v>
      </c>
      <c r="M3709" s="139">
        <f>Tabela1[[#This Row],[Cena za enoto]]</f>
        <v>0</v>
      </c>
      <c r="N3709" s="139">
        <f t="shared" si="239"/>
        <v>0</v>
      </c>
    </row>
    <row r="3710" spans="1:14">
      <c r="A3710" s="139">
        <v>3726</v>
      </c>
      <c r="B3710" s="109"/>
      <c r="C3710" s="132">
        <f>IF(H3710&lt;&gt;"",COUNTA($H$12:H3710),"")</f>
        <v>1928</v>
      </c>
      <c r="D3710" s="68" t="s">
        <v>2693</v>
      </c>
      <c r="E3710" s="200" t="s">
        <v>2865</v>
      </c>
      <c r="F3710" s="83" t="s">
        <v>10</v>
      </c>
      <c r="G3710" s="69">
        <v>8</v>
      </c>
      <c r="H3710" s="169">
        <v>0</v>
      </c>
      <c r="I3710" s="235">
        <f t="shared" si="242"/>
        <v>0</v>
      </c>
      <c r="K3710" s="141">
        <f>Tabela1[[#This Row],[Količina]]-Tabela1[[#This Row],[Cena skupaj]]</f>
        <v>8</v>
      </c>
      <c r="L3710" s="162">
        <f>IF(Tabela1[[#This Row],[Cena za enoto]]=1,Tabela1[[#This Row],[Količina]],0)</f>
        <v>0</v>
      </c>
      <c r="M3710" s="139">
        <f>Tabela1[[#This Row],[Cena za enoto]]</f>
        <v>0</v>
      </c>
      <c r="N3710" s="139">
        <f t="shared" si="239"/>
        <v>0</v>
      </c>
    </row>
    <row r="3711" spans="1:14" ht="22.5">
      <c r="A3711" s="139">
        <v>3727</v>
      </c>
      <c r="B3711" s="109"/>
      <c r="C3711" s="132">
        <f>IF(H3711&lt;&gt;"",COUNTA($H$12:H3711),"")</f>
        <v>1929</v>
      </c>
      <c r="D3711" s="68" t="s">
        <v>2694</v>
      </c>
      <c r="E3711" s="200" t="s">
        <v>2866</v>
      </c>
      <c r="F3711" s="83" t="s">
        <v>10</v>
      </c>
      <c r="G3711" s="69">
        <v>20</v>
      </c>
      <c r="H3711" s="169">
        <v>0</v>
      </c>
      <c r="I3711" s="235">
        <f t="shared" si="242"/>
        <v>0</v>
      </c>
      <c r="K3711" s="141">
        <f>Tabela1[[#This Row],[Količina]]-Tabela1[[#This Row],[Cena skupaj]]</f>
        <v>20</v>
      </c>
      <c r="L3711" s="162">
        <f>IF(Tabela1[[#This Row],[Cena za enoto]]=1,Tabela1[[#This Row],[Količina]],0)</f>
        <v>0</v>
      </c>
      <c r="M3711" s="139">
        <f>Tabela1[[#This Row],[Cena za enoto]]</f>
        <v>0</v>
      </c>
      <c r="N3711" s="139">
        <f t="shared" si="239"/>
        <v>0</v>
      </c>
    </row>
    <row r="3712" spans="1:14" ht="22.5">
      <c r="A3712" s="139">
        <v>3728</v>
      </c>
      <c r="B3712" s="109"/>
      <c r="C3712" s="132">
        <f>IF(H3712&lt;&gt;"",COUNTA($H$12:H3712),"")</f>
        <v>1930</v>
      </c>
      <c r="D3712" s="68" t="s">
        <v>2695</v>
      </c>
      <c r="E3712" s="200" t="s">
        <v>2867</v>
      </c>
      <c r="F3712" s="83" t="s">
        <v>10</v>
      </c>
      <c r="G3712" s="69">
        <v>4</v>
      </c>
      <c r="H3712" s="169">
        <v>0</v>
      </c>
      <c r="I3712" s="235">
        <f t="shared" si="242"/>
        <v>0</v>
      </c>
      <c r="K3712" s="141">
        <f>Tabela1[[#This Row],[Količina]]-Tabela1[[#This Row],[Cena skupaj]]</f>
        <v>4</v>
      </c>
      <c r="L3712" s="162">
        <f>IF(Tabela1[[#This Row],[Cena za enoto]]=1,Tabela1[[#This Row],[Količina]],0)</f>
        <v>0</v>
      </c>
      <c r="M3712" s="139">
        <f>Tabela1[[#This Row],[Cena za enoto]]</f>
        <v>0</v>
      </c>
      <c r="N3712" s="139">
        <f t="shared" si="239"/>
        <v>0</v>
      </c>
    </row>
    <row r="3713" spans="1:14">
      <c r="A3713" s="139">
        <v>3729</v>
      </c>
      <c r="B3713" s="109"/>
      <c r="C3713" s="132">
        <f>IF(H3713&lt;&gt;"",COUNTA($H$12:H3713),"")</f>
        <v>1931</v>
      </c>
      <c r="D3713" s="68" t="s">
        <v>2696</v>
      </c>
      <c r="E3713" s="200" t="s">
        <v>2868</v>
      </c>
      <c r="F3713" s="83" t="s">
        <v>10</v>
      </c>
      <c r="G3713" s="69">
        <v>10</v>
      </c>
      <c r="H3713" s="169">
        <v>0</v>
      </c>
      <c r="I3713" s="235">
        <f t="shared" si="242"/>
        <v>0</v>
      </c>
      <c r="K3713" s="141">
        <f>Tabela1[[#This Row],[Količina]]-Tabela1[[#This Row],[Cena skupaj]]</f>
        <v>10</v>
      </c>
      <c r="L3713" s="162">
        <f>IF(Tabela1[[#This Row],[Cena za enoto]]=1,Tabela1[[#This Row],[Količina]],0)</f>
        <v>0</v>
      </c>
      <c r="M3713" s="139">
        <f>Tabela1[[#This Row],[Cena za enoto]]</f>
        <v>0</v>
      </c>
      <c r="N3713" s="139">
        <f t="shared" si="239"/>
        <v>0</v>
      </c>
    </row>
    <row r="3714" spans="1:14">
      <c r="A3714" s="139">
        <v>3730</v>
      </c>
      <c r="B3714" s="109"/>
      <c r="C3714" s="132">
        <f>IF(H3714&lt;&gt;"",COUNTA($H$12:H3714),"")</f>
        <v>1932</v>
      </c>
      <c r="D3714" s="68" t="s">
        <v>2697</v>
      </c>
      <c r="E3714" s="200" t="s">
        <v>2869</v>
      </c>
      <c r="F3714" s="83" t="s">
        <v>10</v>
      </c>
      <c r="G3714" s="69">
        <v>4</v>
      </c>
      <c r="H3714" s="169">
        <v>0</v>
      </c>
      <c r="I3714" s="235">
        <f t="shared" si="242"/>
        <v>0</v>
      </c>
      <c r="K3714" s="141">
        <f>Tabela1[[#This Row],[Količina]]-Tabela1[[#This Row],[Cena skupaj]]</f>
        <v>4</v>
      </c>
      <c r="L3714" s="162">
        <f>IF(Tabela1[[#This Row],[Cena za enoto]]=1,Tabela1[[#This Row],[Količina]],0)</f>
        <v>0</v>
      </c>
      <c r="M3714" s="139">
        <f>Tabela1[[#This Row],[Cena za enoto]]</f>
        <v>0</v>
      </c>
      <c r="N3714" s="139">
        <f t="shared" si="239"/>
        <v>0</v>
      </c>
    </row>
    <row r="3715" spans="1:14" ht="22.5">
      <c r="A3715" s="139">
        <v>3731</v>
      </c>
      <c r="B3715" s="109"/>
      <c r="C3715" s="132">
        <f>IF(H3715&lt;&gt;"",COUNTA($H$12:H3715),"")</f>
        <v>1933</v>
      </c>
      <c r="D3715" s="68" t="s">
        <v>2698</v>
      </c>
      <c r="E3715" s="200" t="s">
        <v>2870</v>
      </c>
      <c r="F3715" s="83" t="s">
        <v>10</v>
      </c>
      <c r="G3715" s="69">
        <v>2</v>
      </c>
      <c r="H3715" s="169">
        <v>0</v>
      </c>
      <c r="I3715" s="235">
        <f t="shared" si="242"/>
        <v>0</v>
      </c>
      <c r="K3715" s="141">
        <f>Tabela1[[#This Row],[Količina]]-Tabela1[[#This Row],[Cena skupaj]]</f>
        <v>2</v>
      </c>
      <c r="L3715" s="162">
        <f>IF(Tabela1[[#This Row],[Cena za enoto]]=1,Tabela1[[#This Row],[Količina]],0)</f>
        <v>0</v>
      </c>
      <c r="M3715" s="139">
        <f>Tabela1[[#This Row],[Cena za enoto]]</f>
        <v>0</v>
      </c>
      <c r="N3715" s="139">
        <f t="shared" si="239"/>
        <v>0</v>
      </c>
    </row>
    <row r="3716" spans="1:14">
      <c r="A3716" s="139">
        <v>3732</v>
      </c>
      <c r="B3716" s="109"/>
      <c r="C3716" s="132">
        <f>IF(H3716&lt;&gt;"",COUNTA($H$12:H3716),"")</f>
        <v>1934</v>
      </c>
      <c r="D3716" s="68" t="s">
        <v>2699</v>
      </c>
      <c r="E3716" s="200" t="s">
        <v>2871</v>
      </c>
      <c r="F3716" s="83" t="s">
        <v>10</v>
      </c>
      <c r="G3716" s="69">
        <v>36</v>
      </c>
      <c r="H3716" s="169">
        <v>0</v>
      </c>
      <c r="I3716" s="235">
        <f t="shared" si="242"/>
        <v>0</v>
      </c>
      <c r="K3716" s="141">
        <f>Tabela1[[#This Row],[Količina]]-Tabela1[[#This Row],[Cena skupaj]]</f>
        <v>36</v>
      </c>
      <c r="L3716" s="162">
        <f>IF(Tabela1[[#This Row],[Cena za enoto]]=1,Tabela1[[#This Row],[Količina]],0)</f>
        <v>0</v>
      </c>
      <c r="M3716" s="139">
        <f>Tabela1[[#This Row],[Cena za enoto]]</f>
        <v>0</v>
      </c>
      <c r="N3716" s="139">
        <f t="shared" si="239"/>
        <v>0</v>
      </c>
    </row>
    <row r="3717" spans="1:14">
      <c r="A3717" s="139">
        <v>3733</v>
      </c>
      <c r="B3717" s="109"/>
      <c r="C3717" s="132">
        <f>IF(H3717&lt;&gt;"",COUNTA($H$12:H3717),"")</f>
        <v>1935</v>
      </c>
      <c r="D3717" s="68" t="s">
        <v>2700</v>
      </c>
      <c r="E3717" s="200" t="s">
        <v>2872</v>
      </c>
      <c r="F3717" s="83" t="s">
        <v>10</v>
      </c>
      <c r="G3717" s="69">
        <v>5</v>
      </c>
      <c r="H3717" s="169">
        <v>0</v>
      </c>
      <c r="I3717" s="235">
        <f t="shared" si="242"/>
        <v>0</v>
      </c>
      <c r="K3717" s="141">
        <f>Tabela1[[#This Row],[Količina]]-Tabela1[[#This Row],[Cena skupaj]]</f>
        <v>5</v>
      </c>
      <c r="L3717" s="162">
        <f>IF(Tabela1[[#This Row],[Cena za enoto]]=1,Tabela1[[#This Row],[Količina]],0)</f>
        <v>0</v>
      </c>
      <c r="M3717" s="139">
        <f>Tabela1[[#This Row],[Cena za enoto]]</f>
        <v>0</v>
      </c>
      <c r="N3717" s="139">
        <f t="shared" si="239"/>
        <v>0</v>
      </c>
    </row>
    <row r="3718" spans="1:14" ht="22.5">
      <c r="A3718" s="139">
        <v>3734</v>
      </c>
      <c r="B3718" s="109"/>
      <c r="C3718" s="132">
        <f>IF(H3718&lt;&gt;"",COUNTA($H$12:H3718),"")</f>
        <v>1936</v>
      </c>
      <c r="D3718" s="68" t="s">
        <v>2702</v>
      </c>
      <c r="E3718" s="200" t="s">
        <v>2873</v>
      </c>
      <c r="F3718" s="83" t="s">
        <v>10</v>
      </c>
      <c r="G3718" s="69">
        <v>1</v>
      </c>
      <c r="H3718" s="169">
        <v>0</v>
      </c>
      <c r="I3718" s="235">
        <f t="shared" si="242"/>
        <v>0</v>
      </c>
      <c r="K3718" s="141">
        <f>Tabela1[[#This Row],[Količina]]-Tabela1[[#This Row],[Cena skupaj]]</f>
        <v>1</v>
      </c>
      <c r="L3718" s="162">
        <f>IF(Tabela1[[#This Row],[Cena za enoto]]=1,Tabela1[[#This Row],[Količina]],0)</f>
        <v>0</v>
      </c>
      <c r="M3718" s="139">
        <f>Tabela1[[#This Row],[Cena za enoto]]</f>
        <v>0</v>
      </c>
      <c r="N3718" s="139">
        <f t="shared" si="239"/>
        <v>0</v>
      </c>
    </row>
    <row r="3719" spans="1:14" s="145" customFormat="1">
      <c r="A3719" s="139">
        <v>3735</v>
      </c>
      <c r="B3719" s="103">
        <v>4</v>
      </c>
      <c r="C3719" s="207" t="str">
        <f>IF(H3719&lt;&gt;"",COUNTA($H$12:H3719),"")</f>
        <v/>
      </c>
      <c r="D3719" s="85"/>
      <c r="E3719" s="208" t="s">
        <v>2875</v>
      </c>
      <c r="F3719" s="209"/>
      <c r="G3719" s="86"/>
      <c r="H3719" s="168"/>
      <c r="I3719" s="210">
        <f>SUM(I3720:I3722)</f>
        <v>0</v>
      </c>
      <c r="J3719" s="58"/>
      <c r="K3719" s="141">
        <f>Tabela1[[#This Row],[Količina]]-Tabela1[[#This Row],[Cena skupaj]]</f>
        <v>0</v>
      </c>
      <c r="L3719" s="162">
        <f>IF(Tabela1[[#This Row],[Cena za enoto]]=1,Tabela1[[#This Row],[Količina]],0)</f>
        <v>0</v>
      </c>
      <c r="M3719" s="139">
        <f>Tabela1[[#This Row],[Cena za enoto]]</f>
        <v>0</v>
      </c>
      <c r="N3719" s="139">
        <f t="shared" si="239"/>
        <v>0</v>
      </c>
    </row>
    <row r="3720" spans="1:14" ht="33.75">
      <c r="A3720" s="139">
        <v>3736</v>
      </c>
      <c r="B3720" s="109"/>
      <c r="C3720" s="132">
        <f>IF(H3720&lt;&gt;"",COUNTA($H$12:H3720),"")</f>
        <v>1937</v>
      </c>
      <c r="D3720" s="68" t="s">
        <v>2682</v>
      </c>
      <c r="E3720" s="200" t="s">
        <v>2876</v>
      </c>
      <c r="F3720" s="83" t="s">
        <v>10</v>
      </c>
      <c r="G3720" s="69">
        <v>2</v>
      </c>
      <c r="H3720" s="169">
        <v>0</v>
      </c>
      <c r="I3720" s="235">
        <f>IF(ISNUMBER(G3720),ROUND(G3720*H3720,2),"")</f>
        <v>0</v>
      </c>
      <c r="K3720" s="141">
        <f>Tabela1[[#This Row],[Količina]]-Tabela1[[#This Row],[Cena skupaj]]</f>
        <v>2</v>
      </c>
      <c r="L3720" s="162">
        <f>IF(Tabela1[[#This Row],[Cena za enoto]]=1,Tabela1[[#This Row],[Količina]],0)</f>
        <v>0</v>
      </c>
      <c r="M3720" s="139">
        <f>Tabela1[[#This Row],[Cena za enoto]]</f>
        <v>0</v>
      </c>
      <c r="N3720" s="139">
        <f t="shared" si="239"/>
        <v>0</v>
      </c>
    </row>
    <row r="3721" spans="1:14" ht="33.75">
      <c r="A3721" s="139">
        <v>3737</v>
      </c>
      <c r="B3721" s="109"/>
      <c r="C3721" s="132">
        <f>IF(H3721&lt;&gt;"",COUNTA($H$12:H3721),"")</f>
        <v>1938</v>
      </c>
      <c r="D3721" s="68" t="s">
        <v>2684</v>
      </c>
      <c r="E3721" s="200" t="s">
        <v>2877</v>
      </c>
      <c r="F3721" s="83" t="s">
        <v>10</v>
      </c>
      <c r="G3721" s="69">
        <v>1</v>
      </c>
      <c r="H3721" s="169">
        <v>0</v>
      </c>
      <c r="I3721" s="235">
        <f>IF(ISNUMBER(G3721),ROUND(G3721*H3721,2),"")</f>
        <v>0</v>
      </c>
      <c r="K3721" s="141">
        <f>Tabela1[[#This Row],[Količina]]-Tabela1[[#This Row],[Cena skupaj]]</f>
        <v>1</v>
      </c>
      <c r="L3721" s="162">
        <f>IF(Tabela1[[#This Row],[Cena za enoto]]=1,Tabela1[[#This Row],[Količina]],0)</f>
        <v>0</v>
      </c>
      <c r="M3721" s="139">
        <f>Tabela1[[#This Row],[Cena za enoto]]</f>
        <v>0</v>
      </c>
      <c r="N3721" s="139">
        <f t="shared" si="239"/>
        <v>0</v>
      </c>
    </row>
    <row r="3722" spans="1:14" ht="22.5">
      <c r="A3722" s="139">
        <v>3738</v>
      </c>
      <c r="B3722" s="109"/>
      <c r="C3722" s="132">
        <f>IF(H3722&lt;&gt;"",COUNTA($H$12:H3722),"")</f>
        <v>1939</v>
      </c>
      <c r="D3722" s="68" t="s">
        <v>2685</v>
      </c>
      <c r="E3722" s="200" t="s">
        <v>2878</v>
      </c>
      <c r="F3722" s="83" t="s">
        <v>10</v>
      </c>
      <c r="G3722" s="69">
        <v>17</v>
      </c>
      <c r="H3722" s="169">
        <v>0</v>
      </c>
      <c r="I3722" s="235">
        <f>IF(ISNUMBER(G3722),ROUND(G3722*H3722,2),"")</f>
        <v>0</v>
      </c>
      <c r="K3722" s="141">
        <f>Tabela1[[#This Row],[Količina]]-Tabela1[[#This Row],[Cena skupaj]]</f>
        <v>17</v>
      </c>
      <c r="L3722" s="162">
        <f>IF(Tabela1[[#This Row],[Cena za enoto]]=1,Tabela1[[#This Row],[Količina]],0)</f>
        <v>0</v>
      </c>
      <c r="M3722" s="139">
        <f>Tabela1[[#This Row],[Cena za enoto]]</f>
        <v>0</v>
      </c>
      <c r="N3722" s="139">
        <f t="shared" si="239"/>
        <v>0</v>
      </c>
    </row>
    <row r="3723" spans="1:14" s="145" customFormat="1">
      <c r="A3723" s="139">
        <v>3739</v>
      </c>
      <c r="B3723" s="103">
        <v>4</v>
      </c>
      <c r="C3723" s="207" t="str">
        <f>IF(H3723&lt;&gt;"",COUNTA($H$12:H3723),"")</f>
        <v/>
      </c>
      <c r="D3723" s="85"/>
      <c r="E3723" s="208" t="s">
        <v>2879</v>
      </c>
      <c r="F3723" s="209"/>
      <c r="G3723" s="86"/>
      <c r="H3723" s="168"/>
      <c r="I3723" s="210">
        <f>SUM(I3724:I3735)</f>
        <v>0</v>
      </c>
      <c r="J3723" s="58"/>
      <c r="K3723" s="141">
        <f>Tabela1[[#This Row],[Količina]]-Tabela1[[#This Row],[Cena skupaj]]</f>
        <v>0</v>
      </c>
      <c r="L3723" s="162">
        <f>IF(Tabela1[[#This Row],[Cena za enoto]]=1,Tabela1[[#This Row],[Količina]],0)</f>
        <v>0</v>
      </c>
      <c r="M3723" s="139">
        <f>Tabela1[[#This Row],[Cena za enoto]]</f>
        <v>0</v>
      </c>
      <c r="N3723" s="139">
        <f t="shared" si="239"/>
        <v>0</v>
      </c>
    </row>
    <row r="3724" spans="1:14" ht="213.75">
      <c r="A3724" s="139">
        <v>3740</v>
      </c>
      <c r="B3724" s="109"/>
      <c r="C3724" s="132">
        <f>IF(H3724&lt;&gt;"",COUNTA($H$12:H3724),"")</f>
        <v>1940</v>
      </c>
      <c r="D3724" s="68" t="s">
        <v>2682</v>
      </c>
      <c r="E3724" s="200" t="s">
        <v>2888</v>
      </c>
      <c r="F3724" s="83" t="s">
        <v>10</v>
      </c>
      <c r="G3724" s="69">
        <v>1</v>
      </c>
      <c r="H3724" s="169">
        <v>0</v>
      </c>
      <c r="I3724" s="235">
        <f t="shared" ref="I3724:I3735" si="243">IF(ISNUMBER(G3724),ROUND(G3724*H3724,2),"")</f>
        <v>0</v>
      </c>
      <c r="K3724" s="141">
        <f>Tabela1[[#This Row],[Količina]]-Tabela1[[#This Row],[Cena skupaj]]</f>
        <v>1</v>
      </c>
      <c r="L3724" s="162">
        <f>IF(Tabela1[[#This Row],[Cena za enoto]]=1,Tabela1[[#This Row],[Količina]],0)</f>
        <v>0</v>
      </c>
      <c r="M3724" s="139">
        <f>Tabela1[[#This Row],[Cena za enoto]]</f>
        <v>0</v>
      </c>
      <c r="N3724" s="139">
        <f t="shared" si="239"/>
        <v>0</v>
      </c>
    </row>
    <row r="3725" spans="1:14">
      <c r="A3725" s="139">
        <v>3741</v>
      </c>
      <c r="B3725" s="109"/>
      <c r="C3725" s="132">
        <f>IF(H3725&lt;&gt;"",COUNTA($H$12:H3725),"")</f>
        <v>1941</v>
      </c>
      <c r="D3725" s="68" t="s">
        <v>2684</v>
      </c>
      <c r="E3725" s="200" t="s">
        <v>2880</v>
      </c>
      <c r="F3725" s="83" t="s">
        <v>10</v>
      </c>
      <c r="G3725" s="69">
        <v>1</v>
      </c>
      <c r="H3725" s="169">
        <v>0</v>
      </c>
      <c r="I3725" s="235">
        <f t="shared" si="243"/>
        <v>0</v>
      </c>
      <c r="K3725" s="141">
        <f>Tabela1[[#This Row],[Količina]]-Tabela1[[#This Row],[Cena skupaj]]</f>
        <v>1</v>
      </c>
      <c r="L3725" s="162">
        <f>IF(Tabela1[[#This Row],[Cena za enoto]]=1,Tabela1[[#This Row],[Količina]],0)</f>
        <v>0</v>
      </c>
      <c r="M3725" s="139">
        <f>Tabela1[[#This Row],[Cena za enoto]]</f>
        <v>0</v>
      </c>
      <c r="N3725" s="139">
        <f t="shared" si="239"/>
        <v>0</v>
      </c>
    </row>
    <row r="3726" spans="1:14">
      <c r="A3726" s="139">
        <v>3742</v>
      </c>
      <c r="B3726" s="109"/>
      <c r="C3726" s="132">
        <f>IF(H3726&lt;&gt;"",COUNTA($H$12:H3726),"")</f>
        <v>1942</v>
      </c>
      <c r="D3726" s="68" t="s">
        <v>2685</v>
      </c>
      <c r="E3726" s="200" t="s">
        <v>2881</v>
      </c>
      <c r="F3726" s="83" t="s">
        <v>10</v>
      </c>
      <c r="G3726" s="69">
        <v>1</v>
      </c>
      <c r="H3726" s="169">
        <v>0</v>
      </c>
      <c r="I3726" s="235">
        <f t="shared" si="243"/>
        <v>0</v>
      </c>
      <c r="K3726" s="141">
        <f>Tabela1[[#This Row],[Količina]]-Tabela1[[#This Row],[Cena skupaj]]</f>
        <v>1</v>
      </c>
      <c r="L3726" s="162">
        <f>IF(Tabela1[[#This Row],[Cena za enoto]]=1,Tabela1[[#This Row],[Količina]],0)</f>
        <v>0</v>
      </c>
      <c r="M3726" s="139">
        <f>Tabela1[[#This Row],[Cena za enoto]]</f>
        <v>0</v>
      </c>
      <c r="N3726" s="139">
        <f t="shared" ref="N3726:N3789" si="244">L3726*M3726</f>
        <v>0</v>
      </c>
    </row>
    <row r="3727" spans="1:14" ht="33.75">
      <c r="A3727" s="139">
        <v>3743</v>
      </c>
      <c r="B3727" s="109"/>
      <c r="C3727" s="132">
        <f>IF(H3727&lt;&gt;"",COUNTA($H$12:H3727),"")</f>
        <v>1943</v>
      </c>
      <c r="D3727" s="68" t="s">
        <v>2687</v>
      </c>
      <c r="E3727" s="200" t="s">
        <v>2889</v>
      </c>
      <c r="F3727" s="83" t="s">
        <v>10</v>
      </c>
      <c r="G3727" s="69">
        <v>1</v>
      </c>
      <c r="H3727" s="169">
        <v>0</v>
      </c>
      <c r="I3727" s="235">
        <f t="shared" si="243"/>
        <v>0</v>
      </c>
      <c r="K3727" s="141">
        <f>Tabela1[[#This Row],[Količina]]-Tabela1[[#This Row],[Cena skupaj]]</f>
        <v>1</v>
      </c>
      <c r="L3727" s="162">
        <f>IF(Tabela1[[#This Row],[Cena za enoto]]=1,Tabela1[[#This Row],[Količina]],0)</f>
        <v>0</v>
      </c>
      <c r="M3727" s="139">
        <f>Tabela1[[#This Row],[Cena za enoto]]</f>
        <v>0</v>
      </c>
      <c r="N3727" s="139">
        <f t="shared" si="244"/>
        <v>0</v>
      </c>
    </row>
    <row r="3728" spans="1:14">
      <c r="A3728" s="139">
        <v>3744</v>
      </c>
      <c r="B3728" s="109"/>
      <c r="C3728" s="132">
        <f>IF(H3728&lt;&gt;"",COUNTA($H$12:H3728),"")</f>
        <v>1944</v>
      </c>
      <c r="D3728" s="68" t="s">
        <v>2689</v>
      </c>
      <c r="E3728" s="200" t="s">
        <v>2890</v>
      </c>
      <c r="F3728" s="83" t="s">
        <v>14</v>
      </c>
      <c r="G3728" s="69">
        <v>40</v>
      </c>
      <c r="H3728" s="169">
        <v>0</v>
      </c>
      <c r="I3728" s="235">
        <f t="shared" si="243"/>
        <v>0</v>
      </c>
      <c r="K3728" s="141">
        <f>Tabela1[[#This Row],[Količina]]-Tabela1[[#This Row],[Cena skupaj]]</f>
        <v>40</v>
      </c>
      <c r="L3728" s="162">
        <f>IF(Tabela1[[#This Row],[Cena za enoto]]=1,Tabela1[[#This Row],[Količina]],0)</f>
        <v>0</v>
      </c>
      <c r="M3728" s="139">
        <f>Tabela1[[#This Row],[Cena za enoto]]</f>
        <v>0</v>
      </c>
      <c r="N3728" s="139">
        <f t="shared" si="244"/>
        <v>0</v>
      </c>
    </row>
    <row r="3729" spans="1:14">
      <c r="A3729" s="139">
        <v>3745</v>
      </c>
      <c r="B3729" s="109"/>
      <c r="C3729" s="132">
        <f>IF(H3729&lt;&gt;"",COUNTA($H$12:H3729),"")</f>
        <v>1945</v>
      </c>
      <c r="D3729" s="68" t="s">
        <v>2691</v>
      </c>
      <c r="E3729" s="200" t="s">
        <v>2891</v>
      </c>
      <c r="F3729" s="83" t="s">
        <v>14</v>
      </c>
      <c r="G3729" s="69">
        <v>20</v>
      </c>
      <c r="H3729" s="169">
        <v>0</v>
      </c>
      <c r="I3729" s="235">
        <f t="shared" si="243"/>
        <v>0</v>
      </c>
      <c r="K3729" s="141">
        <f>Tabela1[[#This Row],[Količina]]-Tabela1[[#This Row],[Cena skupaj]]</f>
        <v>20</v>
      </c>
      <c r="L3729" s="162">
        <f>IF(Tabela1[[#This Row],[Cena za enoto]]=1,Tabela1[[#This Row],[Količina]],0)</f>
        <v>0</v>
      </c>
      <c r="M3729" s="139">
        <f>Tabela1[[#This Row],[Cena za enoto]]</f>
        <v>0</v>
      </c>
      <c r="N3729" s="139">
        <f t="shared" si="244"/>
        <v>0</v>
      </c>
    </row>
    <row r="3730" spans="1:14">
      <c r="A3730" s="139">
        <v>3746</v>
      </c>
      <c r="B3730" s="109"/>
      <c r="C3730" s="132">
        <f>IF(H3730&lt;&gt;"",COUNTA($H$12:H3730),"")</f>
        <v>1946</v>
      </c>
      <c r="D3730" s="68" t="s">
        <v>2693</v>
      </c>
      <c r="E3730" s="200" t="s">
        <v>2882</v>
      </c>
      <c r="F3730" s="83" t="s">
        <v>14</v>
      </c>
      <c r="G3730" s="69">
        <v>40</v>
      </c>
      <c r="H3730" s="169">
        <v>0</v>
      </c>
      <c r="I3730" s="235">
        <f t="shared" si="243"/>
        <v>0</v>
      </c>
      <c r="K3730" s="141">
        <f>Tabela1[[#This Row],[Količina]]-Tabela1[[#This Row],[Cena skupaj]]</f>
        <v>40</v>
      </c>
      <c r="L3730" s="162">
        <f>IF(Tabela1[[#This Row],[Cena za enoto]]=1,Tabela1[[#This Row],[Količina]],0)</f>
        <v>0</v>
      </c>
      <c r="M3730" s="139">
        <f>Tabela1[[#This Row],[Cena za enoto]]</f>
        <v>0</v>
      </c>
      <c r="N3730" s="139">
        <f t="shared" si="244"/>
        <v>0</v>
      </c>
    </row>
    <row r="3731" spans="1:14">
      <c r="A3731" s="139">
        <v>3747</v>
      </c>
      <c r="B3731" s="109"/>
      <c r="C3731" s="132">
        <f>IF(H3731&lt;&gt;"",COUNTA($H$12:H3731),"")</f>
        <v>1947</v>
      </c>
      <c r="D3731" s="68" t="s">
        <v>2694</v>
      </c>
      <c r="E3731" s="200" t="s">
        <v>2883</v>
      </c>
      <c r="F3731" s="83" t="s">
        <v>14</v>
      </c>
      <c r="G3731" s="69">
        <v>30</v>
      </c>
      <c r="H3731" s="169">
        <v>0</v>
      </c>
      <c r="I3731" s="235">
        <f t="shared" si="243"/>
        <v>0</v>
      </c>
      <c r="K3731" s="141">
        <f>Tabela1[[#This Row],[Količina]]-Tabela1[[#This Row],[Cena skupaj]]</f>
        <v>30</v>
      </c>
      <c r="L3731" s="162">
        <f>IF(Tabela1[[#This Row],[Cena za enoto]]=1,Tabela1[[#This Row],[Količina]],0)</f>
        <v>0</v>
      </c>
      <c r="M3731" s="139">
        <f>Tabela1[[#This Row],[Cena za enoto]]</f>
        <v>0</v>
      </c>
      <c r="N3731" s="139">
        <f t="shared" si="244"/>
        <v>0</v>
      </c>
    </row>
    <row r="3732" spans="1:14">
      <c r="A3732" s="139">
        <v>3748</v>
      </c>
      <c r="B3732" s="109"/>
      <c r="C3732" s="132">
        <f>IF(H3732&lt;&gt;"",COUNTA($H$12:H3732),"")</f>
        <v>1948</v>
      </c>
      <c r="D3732" s="68" t="s">
        <v>2695</v>
      </c>
      <c r="E3732" s="200" t="s">
        <v>2884</v>
      </c>
      <c r="F3732" s="83" t="s">
        <v>14</v>
      </c>
      <c r="G3732" s="69">
        <v>20</v>
      </c>
      <c r="H3732" s="169">
        <v>0</v>
      </c>
      <c r="I3732" s="235">
        <f t="shared" si="243"/>
        <v>0</v>
      </c>
      <c r="K3732" s="141">
        <f>Tabela1[[#This Row],[Količina]]-Tabela1[[#This Row],[Cena skupaj]]</f>
        <v>20</v>
      </c>
      <c r="L3732" s="162">
        <f>IF(Tabela1[[#This Row],[Cena za enoto]]=1,Tabela1[[#This Row],[Količina]],0)</f>
        <v>0</v>
      </c>
      <c r="M3732" s="139">
        <f>Tabela1[[#This Row],[Cena za enoto]]</f>
        <v>0</v>
      </c>
      <c r="N3732" s="139">
        <f t="shared" si="244"/>
        <v>0</v>
      </c>
    </row>
    <row r="3733" spans="1:14">
      <c r="A3733" s="139">
        <v>3749</v>
      </c>
      <c r="B3733" s="109"/>
      <c r="C3733" s="132">
        <f>IF(H3733&lt;&gt;"",COUNTA($H$12:H3733),"")</f>
        <v>1949</v>
      </c>
      <c r="D3733" s="68" t="s">
        <v>2696</v>
      </c>
      <c r="E3733" s="200" t="s">
        <v>2885</v>
      </c>
      <c r="F3733" s="83" t="s">
        <v>14</v>
      </c>
      <c r="G3733" s="69">
        <v>60</v>
      </c>
      <c r="H3733" s="169">
        <v>0</v>
      </c>
      <c r="I3733" s="235">
        <f t="shared" si="243"/>
        <v>0</v>
      </c>
      <c r="K3733" s="141">
        <f>Tabela1[[#This Row],[Količina]]-Tabela1[[#This Row],[Cena skupaj]]</f>
        <v>60</v>
      </c>
      <c r="L3733" s="162">
        <f>IF(Tabela1[[#This Row],[Cena za enoto]]=1,Tabela1[[#This Row],[Količina]],0)</f>
        <v>0</v>
      </c>
      <c r="M3733" s="139">
        <f>Tabela1[[#This Row],[Cena za enoto]]</f>
        <v>0</v>
      </c>
      <c r="N3733" s="139">
        <f t="shared" si="244"/>
        <v>0</v>
      </c>
    </row>
    <row r="3734" spans="1:14">
      <c r="A3734" s="139">
        <v>3750</v>
      </c>
      <c r="B3734" s="109"/>
      <c r="C3734" s="132">
        <f>IF(H3734&lt;&gt;"",COUNTA($H$12:H3734),"")</f>
        <v>1950</v>
      </c>
      <c r="D3734" s="68" t="s">
        <v>2697</v>
      </c>
      <c r="E3734" s="200" t="s">
        <v>2886</v>
      </c>
      <c r="F3734" s="83" t="s">
        <v>10</v>
      </c>
      <c r="G3734" s="69">
        <v>100</v>
      </c>
      <c r="H3734" s="169">
        <v>0</v>
      </c>
      <c r="I3734" s="235">
        <f t="shared" si="243"/>
        <v>0</v>
      </c>
      <c r="K3734" s="141">
        <f>Tabela1[[#This Row],[Količina]]-Tabela1[[#This Row],[Cena skupaj]]</f>
        <v>100</v>
      </c>
      <c r="L3734" s="162">
        <f>IF(Tabela1[[#This Row],[Cena za enoto]]=1,Tabela1[[#This Row],[Količina]],0)</f>
        <v>0</v>
      </c>
      <c r="M3734" s="139">
        <f>Tabela1[[#This Row],[Cena za enoto]]</f>
        <v>0</v>
      </c>
      <c r="N3734" s="139">
        <f t="shared" si="244"/>
        <v>0</v>
      </c>
    </row>
    <row r="3735" spans="1:14">
      <c r="A3735" s="139">
        <v>3751</v>
      </c>
      <c r="B3735" s="109"/>
      <c r="C3735" s="132">
        <f>IF(H3735&lt;&gt;"",COUNTA($H$12:H3735),"")</f>
        <v>1951</v>
      </c>
      <c r="D3735" s="68" t="s">
        <v>2698</v>
      </c>
      <c r="E3735" s="200" t="s">
        <v>2887</v>
      </c>
      <c r="F3735" s="83" t="s">
        <v>10</v>
      </c>
      <c r="G3735" s="69">
        <v>1</v>
      </c>
      <c r="H3735" s="169">
        <v>0</v>
      </c>
      <c r="I3735" s="235">
        <f t="shared" si="243"/>
        <v>0</v>
      </c>
      <c r="K3735" s="141">
        <f>Tabela1[[#This Row],[Količina]]-Tabela1[[#This Row],[Cena skupaj]]</f>
        <v>1</v>
      </c>
      <c r="L3735" s="162">
        <f>IF(Tabela1[[#This Row],[Cena za enoto]]=1,Tabela1[[#This Row],[Količina]],0)</f>
        <v>0</v>
      </c>
      <c r="M3735" s="139">
        <f>Tabela1[[#This Row],[Cena za enoto]]</f>
        <v>0</v>
      </c>
      <c r="N3735" s="139">
        <f t="shared" si="244"/>
        <v>0</v>
      </c>
    </row>
    <row r="3736" spans="1:14" s="145" customFormat="1">
      <c r="A3736" s="139">
        <v>3752</v>
      </c>
      <c r="B3736" s="103">
        <v>4</v>
      </c>
      <c r="C3736" s="207" t="str">
        <f>IF(H3736&lt;&gt;"",COUNTA($H$12:H3736),"")</f>
        <v/>
      </c>
      <c r="D3736" s="85"/>
      <c r="E3736" s="208" t="s">
        <v>2892</v>
      </c>
      <c r="F3736" s="209"/>
      <c r="G3736" s="86"/>
      <c r="H3736" s="168"/>
      <c r="I3736" s="210">
        <f>SUM(I3737:I3758)</f>
        <v>0</v>
      </c>
      <c r="J3736" s="58"/>
      <c r="K3736" s="141">
        <f>Tabela1[[#This Row],[Količina]]-Tabela1[[#This Row],[Cena skupaj]]</f>
        <v>0</v>
      </c>
      <c r="L3736" s="162">
        <f>IF(Tabela1[[#This Row],[Cena za enoto]]=1,Tabela1[[#This Row],[Količina]],0)</f>
        <v>0</v>
      </c>
      <c r="M3736" s="139">
        <f>Tabela1[[#This Row],[Cena za enoto]]</f>
        <v>0</v>
      </c>
      <c r="N3736" s="139">
        <f t="shared" si="244"/>
        <v>0</v>
      </c>
    </row>
    <row r="3737" spans="1:14" ht="22.5">
      <c r="A3737" s="139">
        <v>3753</v>
      </c>
      <c r="B3737" s="109"/>
      <c r="C3737" s="132">
        <f>IF(H3737&lt;&gt;"",COUNTA($H$12:H3737),"")</f>
        <v>1952</v>
      </c>
      <c r="D3737" s="68" t="s">
        <v>2682</v>
      </c>
      <c r="E3737" s="200" t="s">
        <v>2893</v>
      </c>
      <c r="F3737" s="83" t="s">
        <v>14</v>
      </c>
      <c r="G3737" s="69">
        <v>3</v>
      </c>
      <c r="H3737" s="169">
        <v>0</v>
      </c>
      <c r="I3737" s="235">
        <f t="shared" ref="I3737:I3758" si="245">IF(ISNUMBER(G3737),ROUND(G3737*H3737,2),"")</f>
        <v>0</v>
      </c>
      <c r="K3737" s="141">
        <f>Tabela1[[#This Row],[Količina]]-Tabela1[[#This Row],[Cena skupaj]]</f>
        <v>3</v>
      </c>
      <c r="L3737" s="162">
        <f>IF(Tabela1[[#This Row],[Cena za enoto]]=1,Tabela1[[#This Row],[Količina]],0)</f>
        <v>0</v>
      </c>
      <c r="M3737" s="139">
        <f>Tabela1[[#This Row],[Cena za enoto]]</f>
        <v>0</v>
      </c>
      <c r="N3737" s="139">
        <f t="shared" si="244"/>
        <v>0</v>
      </c>
    </row>
    <row r="3738" spans="1:14">
      <c r="A3738" s="139">
        <v>3754</v>
      </c>
      <c r="B3738" s="109"/>
      <c r="C3738" s="132">
        <f>IF(H3738&lt;&gt;"",COUNTA($H$12:H3738),"")</f>
        <v>1953</v>
      </c>
      <c r="D3738" s="68" t="s">
        <v>2684</v>
      </c>
      <c r="E3738" s="200" t="s">
        <v>2912</v>
      </c>
      <c r="F3738" s="83" t="s">
        <v>10</v>
      </c>
      <c r="G3738" s="69">
        <v>2</v>
      </c>
      <c r="H3738" s="169">
        <v>0</v>
      </c>
      <c r="I3738" s="235">
        <f t="shared" si="245"/>
        <v>0</v>
      </c>
      <c r="K3738" s="141">
        <f>Tabela1[[#This Row],[Količina]]-Tabela1[[#This Row],[Cena skupaj]]</f>
        <v>2</v>
      </c>
      <c r="L3738" s="162">
        <f>IF(Tabela1[[#This Row],[Cena za enoto]]=1,Tabela1[[#This Row],[Količina]],0)</f>
        <v>0</v>
      </c>
      <c r="M3738" s="139">
        <f>Tabela1[[#This Row],[Cena za enoto]]</f>
        <v>0</v>
      </c>
      <c r="N3738" s="139">
        <f t="shared" si="244"/>
        <v>0</v>
      </c>
    </row>
    <row r="3739" spans="1:14">
      <c r="A3739" s="139">
        <v>3755</v>
      </c>
      <c r="B3739" s="109"/>
      <c r="C3739" s="132">
        <f>IF(H3739&lt;&gt;"",COUNTA($H$12:H3739),"")</f>
        <v>1954</v>
      </c>
      <c r="D3739" s="68" t="s">
        <v>2685</v>
      </c>
      <c r="E3739" s="200" t="s">
        <v>2894</v>
      </c>
      <c r="F3739" s="83" t="s">
        <v>14</v>
      </c>
      <c r="G3739" s="69">
        <v>3</v>
      </c>
      <c r="H3739" s="169">
        <v>0</v>
      </c>
      <c r="I3739" s="235">
        <f t="shared" si="245"/>
        <v>0</v>
      </c>
      <c r="K3739" s="141">
        <f>Tabela1[[#This Row],[Količina]]-Tabela1[[#This Row],[Cena skupaj]]</f>
        <v>3</v>
      </c>
      <c r="L3739" s="162">
        <f>IF(Tabela1[[#This Row],[Cena za enoto]]=1,Tabela1[[#This Row],[Količina]],0)</f>
        <v>0</v>
      </c>
      <c r="M3739" s="139">
        <f>Tabela1[[#This Row],[Cena za enoto]]</f>
        <v>0</v>
      </c>
      <c r="N3739" s="139">
        <f t="shared" si="244"/>
        <v>0</v>
      </c>
    </row>
    <row r="3740" spans="1:14">
      <c r="A3740" s="139">
        <v>3756</v>
      </c>
      <c r="B3740" s="109"/>
      <c r="C3740" s="132">
        <f>IF(H3740&lt;&gt;"",COUNTA($H$12:H3740),"")</f>
        <v>1955</v>
      </c>
      <c r="D3740" s="68" t="s">
        <v>2687</v>
      </c>
      <c r="E3740" s="200" t="s">
        <v>2895</v>
      </c>
      <c r="F3740" s="83" t="s">
        <v>10</v>
      </c>
      <c r="G3740" s="69">
        <v>5</v>
      </c>
      <c r="H3740" s="169">
        <v>0</v>
      </c>
      <c r="I3740" s="235">
        <f t="shared" si="245"/>
        <v>0</v>
      </c>
      <c r="K3740" s="141">
        <f>Tabela1[[#This Row],[Količina]]-Tabela1[[#This Row],[Cena skupaj]]</f>
        <v>5</v>
      </c>
      <c r="L3740" s="162">
        <f>IF(Tabela1[[#This Row],[Cena za enoto]]=1,Tabela1[[#This Row],[Količina]],0)</f>
        <v>0</v>
      </c>
      <c r="M3740" s="139">
        <f>Tabela1[[#This Row],[Cena za enoto]]</f>
        <v>0</v>
      </c>
      <c r="N3740" s="139">
        <f t="shared" si="244"/>
        <v>0</v>
      </c>
    </row>
    <row r="3741" spans="1:14">
      <c r="A3741" s="139">
        <v>3757</v>
      </c>
      <c r="B3741" s="109"/>
      <c r="C3741" s="132">
        <f>IF(H3741&lt;&gt;"",COUNTA($H$12:H3741),"")</f>
        <v>1956</v>
      </c>
      <c r="D3741" s="68" t="s">
        <v>2689</v>
      </c>
      <c r="E3741" s="200" t="s">
        <v>2896</v>
      </c>
      <c r="F3741" s="83" t="s">
        <v>10</v>
      </c>
      <c r="G3741" s="69">
        <v>1</v>
      </c>
      <c r="H3741" s="169">
        <v>0</v>
      </c>
      <c r="I3741" s="235">
        <f t="shared" si="245"/>
        <v>0</v>
      </c>
      <c r="K3741" s="141">
        <f>Tabela1[[#This Row],[Količina]]-Tabela1[[#This Row],[Cena skupaj]]</f>
        <v>1</v>
      </c>
      <c r="L3741" s="162">
        <f>IF(Tabela1[[#This Row],[Cena za enoto]]=1,Tabela1[[#This Row],[Količina]],0)</f>
        <v>0</v>
      </c>
      <c r="M3741" s="139">
        <f>Tabela1[[#This Row],[Cena za enoto]]</f>
        <v>0</v>
      </c>
      <c r="N3741" s="139">
        <f t="shared" si="244"/>
        <v>0</v>
      </c>
    </row>
    <row r="3742" spans="1:14">
      <c r="A3742" s="139">
        <v>3758</v>
      </c>
      <c r="B3742" s="109"/>
      <c r="C3742" s="132">
        <f>IF(H3742&lt;&gt;"",COUNTA($H$12:H3742),"")</f>
        <v>1957</v>
      </c>
      <c r="D3742" s="68" t="s">
        <v>2691</v>
      </c>
      <c r="E3742" s="200" t="s">
        <v>2897</v>
      </c>
      <c r="F3742" s="83" t="s">
        <v>10</v>
      </c>
      <c r="G3742" s="69">
        <v>1</v>
      </c>
      <c r="H3742" s="169">
        <v>0</v>
      </c>
      <c r="I3742" s="235">
        <f t="shared" si="245"/>
        <v>0</v>
      </c>
      <c r="K3742" s="141">
        <f>Tabela1[[#This Row],[Količina]]-Tabela1[[#This Row],[Cena skupaj]]</f>
        <v>1</v>
      </c>
      <c r="L3742" s="162">
        <f>IF(Tabela1[[#This Row],[Cena za enoto]]=1,Tabela1[[#This Row],[Količina]],0)</f>
        <v>0</v>
      </c>
      <c r="M3742" s="139">
        <f>Tabela1[[#This Row],[Cena za enoto]]</f>
        <v>0</v>
      </c>
      <c r="N3742" s="139">
        <f t="shared" si="244"/>
        <v>0</v>
      </c>
    </row>
    <row r="3743" spans="1:14">
      <c r="A3743" s="139">
        <v>3759</v>
      </c>
      <c r="B3743" s="109"/>
      <c r="C3743" s="132">
        <f>IF(H3743&lt;&gt;"",COUNTA($H$12:H3743),"")</f>
        <v>1958</v>
      </c>
      <c r="D3743" s="68" t="s">
        <v>2693</v>
      </c>
      <c r="E3743" s="200" t="s">
        <v>2898</v>
      </c>
      <c r="F3743" s="83" t="s">
        <v>10</v>
      </c>
      <c r="G3743" s="69">
        <v>6</v>
      </c>
      <c r="H3743" s="169">
        <v>0</v>
      </c>
      <c r="I3743" s="235">
        <f t="shared" si="245"/>
        <v>0</v>
      </c>
      <c r="K3743" s="141">
        <f>Tabela1[[#This Row],[Količina]]-Tabela1[[#This Row],[Cena skupaj]]</f>
        <v>6</v>
      </c>
      <c r="L3743" s="162">
        <f>IF(Tabela1[[#This Row],[Cena za enoto]]=1,Tabela1[[#This Row],[Količina]],0)</f>
        <v>0</v>
      </c>
      <c r="M3743" s="139">
        <f>Tabela1[[#This Row],[Cena za enoto]]</f>
        <v>0</v>
      </c>
      <c r="N3743" s="139">
        <f t="shared" si="244"/>
        <v>0</v>
      </c>
    </row>
    <row r="3744" spans="1:14">
      <c r="A3744" s="139">
        <v>3760</v>
      </c>
      <c r="B3744" s="109"/>
      <c r="C3744" s="132">
        <f>IF(H3744&lt;&gt;"",COUNTA($H$12:H3744),"")</f>
        <v>1959</v>
      </c>
      <c r="D3744" s="68" t="s">
        <v>2694</v>
      </c>
      <c r="E3744" s="200" t="s">
        <v>2899</v>
      </c>
      <c r="F3744" s="83" t="s">
        <v>10</v>
      </c>
      <c r="G3744" s="69">
        <v>30</v>
      </c>
      <c r="H3744" s="169">
        <v>0</v>
      </c>
      <c r="I3744" s="235">
        <f t="shared" si="245"/>
        <v>0</v>
      </c>
      <c r="K3744" s="141">
        <f>Tabela1[[#This Row],[Količina]]-Tabela1[[#This Row],[Cena skupaj]]</f>
        <v>30</v>
      </c>
      <c r="L3744" s="162">
        <f>IF(Tabela1[[#This Row],[Cena za enoto]]=1,Tabela1[[#This Row],[Količina]],0)</f>
        <v>0</v>
      </c>
      <c r="M3744" s="139">
        <f>Tabela1[[#This Row],[Cena za enoto]]</f>
        <v>0</v>
      </c>
      <c r="N3744" s="139">
        <f t="shared" si="244"/>
        <v>0</v>
      </c>
    </row>
    <row r="3745" spans="1:14">
      <c r="A3745" s="139">
        <v>3761</v>
      </c>
      <c r="B3745" s="109"/>
      <c r="C3745" s="132">
        <f>IF(H3745&lt;&gt;"",COUNTA($H$12:H3745),"")</f>
        <v>1960</v>
      </c>
      <c r="D3745" s="68" t="s">
        <v>2695</v>
      </c>
      <c r="E3745" s="200" t="s">
        <v>2900</v>
      </c>
      <c r="F3745" s="83" t="s">
        <v>10</v>
      </c>
      <c r="G3745" s="69">
        <v>8</v>
      </c>
      <c r="H3745" s="169">
        <v>0</v>
      </c>
      <c r="I3745" s="235">
        <f t="shared" si="245"/>
        <v>0</v>
      </c>
      <c r="K3745" s="141">
        <f>Tabela1[[#This Row],[Količina]]-Tabela1[[#This Row],[Cena skupaj]]</f>
        <v>8</v>
      </c>
      <c r="L3745" s="162">
        <f>IF(Tabela1[[#This Row],[Cena za enoto]]=1,Tabela1[[#This Row],[Količina]],0)</f>
        <v>0</v>
      </c>
      <c r="M3745" s="139">
        <f>Tabela1[[#This Row],[Cena za enoto]]</f>
        <v>0</v>
      </c>
      <c r="N3745" s="139">
        <f t="shared" si="244"/>
        <v>0</v>
      </c>
    </row>
    <row r="3746" spans="1:14">
      <c r="A3746" s="139">
        <v>3762</v>
      </c>
      <c r="B3746" s="109"/>
      <c r="C3746" s="132">
        <f>IF(H3746&lt;&gt;"",COUNTA($H$12:H3746),"")</f>
        <v>1961</v>
      </c>
      <c r="D3746" s="68" t="s">
        <v>2696</v>
      </c>
      <c r="E3746" s="200" t="s">
        <v>2901</v>
      </c>
      <c r="F3746" s="83" t="s">
        <v>10</v>
      </c>
      <c r="G3746" s="69">
        <v>1</v>
      </c>
      <c r="H3746" s="169">
        <v>0</v>
      </c>
      <c r="I3746" s="235">
        <f t="shared" si="245"/>
        <v>0</v>
      </c>
      <c r="K3746" s="141">
        <f>Tabela1[[#This Row],[Količina]]-Tabela1[[#This Row],[Cena skupaj]]</f>
        <v>1</v>
      </c>
      <c r="L3746" s="162">
        <f>IF(Tabela1[[#This Row],[Cena za enoto]]=1,Tabela1[[#This Row],[Količina]],0)</f>
        <v>0</v>
      </c>
      <c r="M3746" s="139">
        <f>Tabela1[[#This Row],[Cena za enoto]]</f>
        <v>0</v>
      </c>
      <c r="N3746" s="139">
        <f t="shared" si="244"/>
        <v>0</v>
      </c>
    </row>
    <row r="3747" spans="1:14">
      <c r="A3747" s="139">
        <v>3763</v>
      </c>
      <c r="B3747" s="109"/>
      <c r="C3747" s="132">
        <f>IF(H3747&lt;&gt;"",COUNTA($H$12:H3747),"")</f>
        <v>1962</v>
      </c>
      <c r="D3747" s="68" t="s">
        <v>2697</v>
      </c>
      <c r="E3747" s="200" t="s">
        <v>2902</v>
      </c>
      <c r="F3747" s="83" t="s">
        <v>10</v>
      </c>
      <c r="G3747" s="69">
        <v>2</v>
      </c>
      <c r="H3747" s="169">
        <v>0</v>
      </c>
      <c r="I3747" s="235">
        <f t="shared" si="245"/>
        <v>0</v>
      </c>
      <c r="K3747" s="141">
        <f>Tabela1[[#This Row],[Količina]]-Tabela1[[#This Row],[Cena skupaj]]</f>
        <v>2</v>
      </c>
      <c r="L3747" s="162">
        <f>IF(Tabela1[[#This Row],[Cena za enoto]]=1,Tabela1[[#This Row],[Količina]],0)</f>
        <v>0</v>
      </c>
      <c r="M3747" s="139">
        <f>Tabela1[[#This Row],[Cena za enoto]]</f>
        <v>0</v>
      </c>
      <c r="N3747" s="139">
        <f t="shared" si="244"/>
        <v>0</v>
      </c>
    </row>
    <row r="3748" spans="1:14">
      <c r="A3748" s="139">
        <v>3764</v>
      </c>
      <c r="B3748" s="109"/>
      <c r="C3748" s="132">
        <f>IF(H3748&lt;&gt;"",COUNTA($H$12:H3748),"")</f>
        <v>1963</v>
      </c>
      <c r="D3748" s="68" t="s">
        <v>2698</v>
      </c>
      <c r="E3748" s="200" t="s">
        <v>2834</v>
      </c>
      <c r="F3748" s="83" t="s">
        <v>10</v>
      </c>
      <c r="G3748" s="69">
        <v>13</v>
      </c>
      <c r="H3748" s="169">
        <v>0</v>
      </c>
      <c r="I3748" s="235">
        <f t="shared" si="245"/>
        <v>0</v>
      </c>
      <c r="K3748" s="141">
        <f>Tabela1[[#This Row],[Količina]]-Tabela1[[#This Row],[Cena skupaj]]</f>
        <v>13</v>
      </c>
      <c r="L3748" s="162">
        <f>IF(Tabela1[[#This Row],[Cena za enoto]]=1,Tabela1[[#This Row],[Količina]],0)</f>
        <v>0</v>
      </c>
      <c r="M3748" s="139">
        <f>Tabela1[[#This Row],[Cena za enoto]]</f>
        <v>0</v>
      </c>
      <c r="N3748" s="139">
        <f t="shared" si="244"/>
        <v>0</v>
      </c>
    </row>
    <row r="3749" spans="1:14">
      <c r="A3749" s="139">
        <v>3765</v>
      </c>
      <c r="B3749" s="109"/>
      <c r="C3749" s="132">
        <f>IF(H3749&lt;&gt;"",COUNTA($H$12:H3749),"")</f>
        <v>1964</v>
      </c>
      <c r="D3749" s="68" t="s">
        <v>2699</v>
      </c>
      <c r="E3749" s="200" t="s">
        <v>2835</v>
      </c>
      <c r="F3749" s="83" t="s">
        <v>10</v>
      </c>
      <c r="G3749" s="69">
        <v>7</v>
      </c>
      <c r="H3749" s="169">
        <v>0</v>
      </c>
      <c r="I3749" s="235">
        <f t="shared" si="245"/>
        <v>0</v>
      </c>
      <c r="K3749" s="141">
        <f>Tabela1[[#This Row],[Količina]]-Tabela1[[#This Row],[Cena skupaj]]</f>
        <v>7</v>
      </c>
      <c r="L3749" s="162">
        <f>IF(Tabela1[[#This Row],[Cena za enoto]]=1,Tabela1[[#This Row],[Količina]],0)</f>
        <v>0</v>
      </c>
      <c r="M3749" s="139">
        <f>Tabela1[[#This Row],[Cena za enoto]]</f>
        <v>0</v>
      </c>
      <c r="N3749" s="139">
        <f t="shared" si="244"/>
        <v>0</v>
      </c>
    </row>
    <row r="3750" spans="1:14" ht="90">
      <c r="A3750" s="139">
        <v>3766</v>
      </c>
      <c r="B3750" s="109"/>
      <c r="C3750" s="132">
        <f>IF(H3750&lt;&gt;"",COUNTA($H$12:H3750),"")</f>
        <v>1965</v>
      </c>
      <c r="D3750" s="68" t="s">
        <v>2700</v>
      </c>
      <c r="E3750" s="200" t="s">
        <v>2903</v>
      </c>
      <c r="F3750" s="83" t="s">
        <v>5</v>
      </c>
      <c r="G3750" s="69">
        <v>1</v>
      </c>
      <c r="H3750" s="169">
        <v>0</v>
      </c>
      <c r="I3750" s="235">
        <f t="shared" si="245"/>
        <v>0</v>
      </c>
      <c r="K3750" s="141">
        <f>Tabela1[[#This Row],[Količina]]-Tabela1[[#This Row],[Cena skupaj]]</f>
        <v>1</v>
      </c>
      <c r="L3750" s="162">
        <f>IF(Tabela1[[#This Row],[Cena za enoto]]=1,Tabela1[[#This Row],[Količina]],0)</f>
        <v>0</v>
      </c>
      <c r="M3750" s="139">
        <f>Tabela1[[#This Row],[Cena za enoto]]</f>
        <v>0</v>
      </c>
      <c r="N3750" s="139">
        <f t="shared" si="244"/>
        <v>0</v>
      </c>
    </row>
    <row r="3751" spans="1:14">
      <c r="A3751" s="139">
        <v>3767</v>
      </c>
      <c r="B3751" s="109"/>
      <c r="C3751" s="132">
        <f>IF(H3751&lt;&gt;"",COUNTA($H$12:H3751),"")</f>
        <v>1966</v>
      </c>
      <c r="D3751" s="68" t="s">
        <v>2702</v>
      </c>
      <c r="E3751" s="200" t="s">
        <v>2904</v>
      </c>
      <c r="F3751" s="83" t="s">
        <v>10</v>
      </c>
      <c r="G3751" s="69">
        <v>34</v>
      </c>
      <c r="H3751" s="169">
        <v>0</v>
      </c>
      <c r="I3751" s="235">
        <f t="shared" si="245"/>
        <v>0</v>
      </c>
      <c r="K3751" s="141">
        <f>Tabela1[[#This Row],[Količina]]-Tabela1[[#This Row],[Cena skupaj]]</f>
        <v>34</v>
      </c>
      <c r="L3751" s="162">
        <f>IF(Tabela1[[#This Row],[Cena za enoto]]=1,Tabela1[[#This Row],[Količina]],0)</f>
        <v>0</v>
      </c>
      <c r="M3751" s="139">
        <f>Tabela1[[#This Row],[Cena za enoto]]</f>
        <v>0</v>
      </c>
      <c r="N3751" s="139">
        <f t="shared" si="244"/>
        <v>0</v>
      </c>
    </row>
    <row r="3752" spans="1:14" ht="22.5">
      <c r="A3752" s="139">
        <v>3768</v>
      </c>
      <c r="B3752" s="109"/>
      <c r="C3752" s="132">
        <f>IF(H3752&lt;&gt;"",COUNTA($H$12:H3752),"")</f>
        <v>1967</v>
      </c>
      <c r="D3752" s="68" t="s">
        <v>2704</v>
      </c>
      <c r="E3752" s="200" t="s">
        <v>2905</v>
      </c>
      <c r="F3752" s="83" t="s">
        <v>10</v>
      </c>
      <c r="G3752" s="69">
        <v>24</v>
      </c>
      <c r="H3752" s="169">
        <v>0</v>
      </c>
      <c r="I3752" s="235">
        <f t="shared" si="245"/>
        <v>0</v>
      </c>
      <c r="K3752" s="141">
        <f>Tabela1[[#This Row],[Količina]]-Tabela1[[#This Row],[Cena skupaj]]</f>
        <v>24</v>
      </c>
      <c r="L3752" s="162">
        <f>IF(Tabela1[[#This Row],[Cena za enoto]]=1,Tabela1[[#This Row],[Količina]],0)</f>
        <v>0</v>
      </c>
      <c r="M3752" s="139">
        <f>Tabela1[[#This Row],[Cena za enoto]]</f>
        <v>0</v>
      </c>
      <c r="N3752" s="139">
        <f t="shared" si="244"/>
        <v>0</v>
      </c>
    </row>
    <row r="3753" spans="1:14" ht="22.5">
      <c r="A3753" s="139">
        <v>3769</v>
      </c>
      <c r="B3753" s="109"/>
      <c r="C3753" s="132">
        <f>IF(H3753&lt;&gt;"",COUNTA($H$12:H3753),"")</f>
        <v>1968</v>
      </c>
      <c r="D3753" s="68" t="s">
        <v>2732</v>
      </c>
      <c r="E3753" s="200" t="s">
        <v>2906</v>
      </c>
      <c r="F3753" s="83" t="s">
        <v>14</v>
      </c>
      <c r="G3753" s="69">
        <v>450</v>
      </c>
      <c r="H3753" s="169">
        <v>0</v>
      </c>
      <c r="I3753" s="235">
        <f t="shared" si="245"/>
        <v>0</v>
      </c>
      <c r="K3753" s="141">
        <f>Tabela1[[#This Row],[Količina]]-Tabela1[[#This Row],[Cena skupaj]]</f>
        <v>450</v>
      </c>
      <c r="L3753" s="162">
        <f>IF(Tabela1[[#This Row],[Cena za enoto]]=1,Tabela1[[#This Row],[Količina]],0)</f>
        <v>0</v>
      </c>
      <c r="M3753" s="139">
        <f>Tabela1[[#This Row],[Cena za enoto]]</f>
        <v>0</v>
      </c>
      <c r="N3753" s="139">
        <f t="shared" si="244"/>
        <v>0</v>
      </c>
    </row>
    <row r="3754" spans="1:14">
      <c r="A3754" s="139">
        <v>3770</v>
      </c>
      <c r="B3754" s="109"/>
      <c r="C3754" s="132">
        <f>IF(H3754&lt;&gt;"",COUNTA($H$12:H3754),"")</f>
        <v>1969</v>
      </c>
      <c r="D3754" s="68" t="s">
        <v>2734</v>
      </c>
      <c r="E3754" s="200" t="s">
        <v>2907</v>
      </c>
      <c r="F3754" s="83" t="s">
        <v>10</v>
      </c>
      <c r="G3754" s="69">
        <v>4</v>
      </c>
      <c r="H3754" s="169">
        <v>0</v>
      </c>
      <c r="I3754" s="235">
        <f t="shared" si="245"/>
        <v>0</v>
      </c>
      <c r="K3754" s="141">
        <f>Tabela1[[#This Row],[Količina]]-Tabela1[[#This Row],[Cena skupaj]]</f>
        <v>4</v>
      </c>
      <c r="L3754" s="162">
        <f>IF(Tabela1[[#This Row],[Cena za enoto]]=1,Tabela1[[#This Row],[Količina]],0)</f>
        <v>0</v>
      </c>
      <c r="M3754" s="139">
        <f>Tabela1[[#This Row],[Cena za enoto]]</f>
        <v>0</v>
      </c>
      <c r="N3754" s="139">
        <f t="shared" si="244"/>
        <v>0</v>
      </c>
    </row>
    <row r="3755" spans="1:14">
      <c r="A3755" s="139">
        <v>3771</v>
      </c>
      <c r="B3755" s="109"/>
      <c r="C3755" s="132">
        <f>IF(H3755&lt;&gt;"",COUNTA($H$12:H3755),"")</f>
        <v>1970</v>
      </c>
      <c r="D3755" s="68" t="s">
        <v>2735</v>
      </c>
      <c r="E3755" s="200" t="s">
        <v>2908</v>
      </c>
      <c r="F3755" s="83" t="s">
        <v>14</v>
      </c>
      <c r="G3755" s="69">
        <v>1</v>
      </c>
      <c r="H3755" s="169">
        <v>0</v>
      </c>
      <c r="I3755" s="235">
        <f t="shared" si="245"/>
        <v>0</v>
      </c>
      <c r="K3755" s="141">
        <f>Tabela1[[#This Row],[Količina]]-Tabela1[[#This Row],[Cena skupaj]]</f>
        <v>1</v>
      </c>
      <c r="L3755" s="162">
        <f>IF(Tabela1[[#This Row],[Cena za enoto]]=1,Tabela1[[#This Row],[Količina]],0)</f>
        <v>0</v>
      </c>
      <c r="M3755" s="139">
        <f>Tabela1[[#This Row],[Cena za enoto]]</f>
        <v>0</v>
      </c>
      <c r="N3755" s="139">
        <f t="shared" si="244"/>
        <v>0</v>
      </c>
    </row>
    <row r="3756" spans="1:14">
      <c r="A3756" s="139">
        <v>3772</v>
      </c>
      <c r="B3756" s="109"/>
      <c r="C3756" s="132">
        <f>IF(H3756&lt;&gt;"",COUNTA($H$12:H3756),"")</f>
        <v>1971</v>
      </c>
      <c r="D3756" s="68" t="s">
        <v>2737</v>
      </c>
      <c r="E3756" s="200" t="s">
        <v>2909</v>
      </c>
      <c r="F3756" s="83" t="s">
        <v>10</v>
      </c>
      <c r="G3756" s="69">
        <v>1</v>
      </c>
      <c r="H3756" s="169">
        <v>0</v>
      </c>
      <c r="I3756" s="235">
        <f t="shared" si="245"/>
        <v>0</v>
      </c>
      <c r="K3756" s="141">
        <f>Tabela1[[#This Row],[Količina]]-Tabela1[[#This Row],[Cena skupaj]]</f>
        <v>1</v>
      </c>
      <c r="L3756" s="162">
        <f>IF(Tabela1[[#This Row],[Cena za enoto]]=1,Tabela1[[#This Row],[Količina]],0)</f>
        <v>0</v>
      </c>
      <c r="M3756" s="139">
        <f>Tabela1[[#This Row],[Cena za enoto]]</f>
        <v>0</v>
      </c>
      <c r="N3756" s="139">
        <f t="shared" si="244"/>
        <v>0</v>
      </c>
    </row>
    <row r="3757" spans="1:14">
      <c r="A3757" s="139">
        <v>3773</v>
      </c>
      <c r="B3757" s="109"/>
      <c r="C3757" s="132">
        <f>IF(H3757&lt;&gt;"",COUNTA($H$12:H3757),"")</f>
        <v>1972</v>
      </c>
      <c r="D3757" s="68" t="s">
        <v>2739</v>
      </c>
      <c r="E3757" s="200" t="s">
        <v>2910</v>
      </c>
      <c r="F3757" s="83" t="s">
        <v>10</v>
      </c>
      <c r="G3757" s="69">
        <v>2</v>
      </c>
      <c r="H3757" s="169">
        <v>0</v>
      </c>
      <c r="I3757" s="235">
        <f t="shared" si="245"/>
        <v>0</v>
      </c>
      <c r="K3757" s="141">
        <f>Tabela1[[#This Row],[Količina]]-Tabela1[[#This Row],[Cena skupaj]]</f>
        <v>2</v>
      </c>
      <c r="L3757" s="162">
        <f>IF(Tabela1[[#This Row],[Cena za enoto]]=1,Tabela1[[#This Row],[Količina]],0)</f>
        <v>0</v>
      </c>
      <c r="M3757" s="139">
        <f>Tabela1[[#This Row],[Cena za enoto]]</f>
        <v>0</v>
      </c>
      <c r="N3757" s="139">
        <f t="shared" si="244"/>
        <v>0</v>
      </c>
    </row>
    <row r="3758" spans="1:14" ht="22.5">
      <c r="A3758" s="139">
        <v>3774</v>
      </c>
      <c r="B3758" s="109"/>
      <c r="C3758" s="132">
        <f>IF(H3758&lt;&gt;"",COUNTA($H$12:H3758),"")</f>
        <v>1973</v>
      </c>
      <c r="D3758" s="68" t="s">
        <v>2741</v>
      </c>
      <c r="E3758" s="200" t="s">
        <v>2911</v>
      </c>
      <c r="F3758" s="83" t="s">
        <v>10</v>
      </c>
      <c r="G3758" s="69">
        <v>2</v>
      </c>
      <c r="H3758" s="169">
        <v>0</v>
      </c>
      <c r="I3758" s="235">
        <f t="shared" si="245"/>
        <v>0</v>
      </c>
      <c r="K3758" s="141">
        <f>Tabela1[[#This Row],[Količina]]-Tabela1[[#This Row],[Cena skupaj]]</f>
        <v>2</v>
      </c>
      <c r="L3758" s="162">
        <f>IF(Tabela1[[#This Row],[Cena za enoto]]=1,Tabela1[[#This Row],[Količina]],0)</f>
        <v>0</v>
      </c>
      <c r="M3758" s="139">
        <f>Tabela1[[#This Row],[Cena za enoto]]</f>
        <v>0</v>
      </c>
      <c r="N3758" s="139">
        <f t="shared" si="244"/>
        <v>0</v>
      </c>
    </row>
    <row r="3759" spans="1:14" s="145" customFormat="1">
      <c r="A3759" s="139">
        <v>3775</v>
      </c>
      <c r="B3759" s="103">
        <v>4</v>
      </c>
      <c r="C3759" s="207" t="str">
        <f>IF(H3759&lt;&gt;"",COUNTA($H$12:H3759),"")</f>
        <v/>
      </c>
      <c r="D3759" s="85"/>
      <c r="E3759" s="208" t="s">
        <v>2913</v>
      </c>
      <c r="F3759" s="209"/>
      <c r="G3759" s="86"/>
      <c r="H3759" s="168"/>
      <c r="I3759" s="210">
        <f>SUM(I3760:I3776)</f>
        <v>0</v>
      </c>
      <c r="J3759" s="58"/>
      <c r="K3759" s="141">
        <f>Tabela1[[#This Row],[Količina]]-Tabela1[[#This Row],[Cena skupaj]]</f>
        <v>0</v>
      </c>
      <c r="L3759" s="162">
        <f>IF(Tabela1[[#This Row],[Cena za enoto]]=1,Tabela1[[#This Row],[Količina]],0)</f>
        <v>0</v>
      </c>
      <c r="M3759" s="139">
        <f>Tabela1[[#This Row],[Cena za enoto]]</f>
        <v>0</v>
      </c>
      <c r="N3759" s="139">
        <f t="shared" si="244"/>
        <v>0</v>
      </c>
    </row>
    <row r="3760" spans="1:14" ht="33.75">
      <c r="A3760" s="139">
        <v>3776</v>
      </c>
      <c r="B3760" s="109"/>
      <c r="C3760" s="132">
        <f>IF(H3760&lt;&gt;"",COUNTA($H$12:H3760),"")</f>
        <v>1974</v>
      </c>
      <c r="D3760" s="68" t="s">
        <v>2682</v>
      </c>
      <c r="E3760" s="200" t="s">
        <v>2914</v>
      </c>
      <c r="F3760" s="83" t="s">
        <v>14</v>
      </c>
      <c r="G3760" s="69">
        <v>40</v>
      </c>
      <c r="H3760" s="169">
        <v>0</v>
      </c>
      <c r="I3760" s="235">
        <f t="shared" ref="I3760:I3776" si="246">IF(ISNUMBER(G3760),ROUND(G3760*H3760,2),"")</f>
        <v>0</v>
      </c>
      <c r="K3760" s="141">
        <f>Tabela1[[#This Row],[Količina]]-Tabela1[[#This Row],[Cena skupaj]]</f>
        <v>40</v>
      </c>
      <c r="L3760" s="162">
        <f>IF(Tabela1[[#This Row],[Cena za enoto]]=1,Tabela1[[#This Row],[Količina]],0)</f>
        <v>0</v>
      </c>
      <c r="M3760" s="139">
        <f>Tabela1[[#This Row],[Cena za enoto]]</f>
        <v>0</v>
      </c>
      <c r="N3760" s="139">
        <f t="shared" si="244"/>
        <v>0</v>
      </c>
    </row>
    <row r="3761" spans="1:14" ht="45">
      <c r="A3761" s="139">
        <v>3777</v>
      </c>
      <c r="B3761" s="109"/>
      <c r="C3761" s="132">
        <f>IF(H3761&lt;&gt;"",COUNTA($H$12:H3761),"")</f>
        <v>1975</v>
      </c>
      <c r="D3761" s="68" t="s">
        <v>2684</v>
      </c>
      <c r="E3761" s="200" t="s">
        <v>2915</v>
      </c>
      <c r="F3761" s="83" t="s">
        <v>14</v>
      </c>
      <c r="G3761" s="69">
        <v>60</v>
      </c>
      <c r="H3761" s="169">
        <v>0</v>
      </c>
      <c r="I3761" s="235">
        <f t="shared" si="246"/>
        <v>0</v>
      </c>
      <c r="K3761" s="141">
        <f>Tabela1[[#This Row],[Količina]]-Tabela1[[#This Row],[Cena skupaj]]</f>
        <v>60</v>
      </c>
      <c r="L3761" s="162">
        <f>IF(Tabela1[[#This Row],[Cena za enoto]]=1,Tabela1[[#This Row],[Količina]],0)</f>
        <v>0</v>
      </c>
      <c r="M3761" s="139">
        <f>Tabela1[[#This Row],[Cena za enoto]]</f>
        <v>0</v>
      </c>
      <c r="N3761" s="139">
        <f t="shared" si="244"/>
        <v>0</v>
      </c>
    </row>
    <row r="3762" spans="1:14" ht="56.25">
      <c r="A3762" s="139">
        <v>3778</v>
      </c>
      <c r="B3762" s="109"/>
      <c r="C3762" s="132">
        <f>IF(H3762&lt;&gt;"",COUNTA($H$12:H3762),"")</f>
        <v>1976</v>
      </c>
      <c r="D3762" s="68" t="s">
        <v>2685</v>
      </c>
      <c r="E3762" s="200" t="s">
        <v>2916</v>
      </c>
      <c r="F3762" s="83" t="s">
        <v>14</v>
      </c>
      <c r="G3762" s="69">
        <v>25</v>
      </c>
      <c r="H3762" s="169">
        <v>0</v>
      </c>
      <c r="I3762" s="235">
        <f t="shared" si="246"/>
        <v>0</v>
      </c>
      <c r="K3762" s="141">
        <f>Tabela1[[#This Row],[Količina]]-Tabela1[[#This Row],[Cena skupaj]]</f>
        <v>25</v>
      </c>
      <c r="L3762" s="162">
        <f>IF(Tabela1[[#This Row],[Cena za enoto]]=1,Tabela1[[#This Row],[Količina]],0)</f>
        <v>0</v>
      </c>
      <c r="M3762" s="139">
        <f>Tabela1[[#This Row],[Cena za enoto]]</f>
        <v>0</v>
      </c>
      <c r="N3762" s="139">
        <f t="shared" si="244"/>
        <v>0</v>
      </c>
    </row>
    <row r="3763" spans="1:14" ht="45">
      <c r="A3763" s="139">
        <v>3779</v>
      </c>
      <c r="B3763" s="109"/>
      <c r="C3763" s="132">
        <f>IF(H3763&lt;&gt;"",COUNTA($H$12:H3763),"")</f>
        <v>1977</v>
      </c>
      <c r="D3763" s="68" t="s">
        <v>2687</v>
      </c>
      <c r="E3763" s="200" t="s">
        <v>2917</v>
      </c>
      <c r="F3763" s="83" t="s">
        <v>14</v>
      </c>
      <c r="G3763" s="69">
        <v>15</v>
      </c>
      <c r="H3763" s="169">
        <v>0</v>
      </c>
      <c r="I3763" s="235">
        <f t="shared" si="246"/>
        <v>0</v>
      </c>
      <c r="K3763" s="141">
        <f>Tabela1[[#This Row],[Količina]]-Tabela1[[#This Row],[Cena skupaj]]</f>
        <v>15</v>
      </c>
      <c r="L3763" s="162">
        <f>IF(Tabela1[[#This Row],[Cena za enoto]]=1,Tabela1[[#This Row],[Količina]],0)</f>
        <v>0</v>
      </c>
      <c r="M3763" s="139">
        <f>Tabela1[[#This Row],[Cena za enoto]]</f>
        <v>0</v>
      </c>
      <c r="N3763" s="139">
        <f t="shared" si="244"/>
        <v>0</v>
      </c>
    </row>
    <row r="3764" spans="1:14" ht="22.5">
      <c r="A3764" s="139">
        <v>3780</v>
      </c>
      <c r="B3764" s="109"/>
      <c r="C3764" s="132">
        <f>IF(H3764&lt;&gt;"",COUNTA($H$12:H3764),"")</f>
        <v>1978</v>
      </c>
      <c r="D3764" s="68" t="s">
        <v>2689</v>
      </c>
      <c r="E3764" s="200" t="s">
        <v>2918</v>
      </c>
      <c r="F3764" s="83" t="s">
        <v>10</v>
      </c>
      <c r="G3764" s="69">
        <v>150</v>
      </c>
      <c r="H3764" s="169">
        <v>0</v>
      </c>
      <c r="I3764" s="235">
        <f t="shared" si="246"/>
        <v>0</v>
      </c>
      <c r="K3764" s="141">
        <f>Tabela1[[#This Row],[Količina]]-Tabela1[[#This Row],[Cena skupaj]]</f>
        <v>150</v>
      </c>
      <c r="L3764" s="162">
        <f>IF(Tabela1[[#This Row],[Cena za enoto]]=1,Tabela1[[#This Row],[Količina]],0)</f>
        <v>0</v>
      </c>
      <c r="M3764" s="139">
        <f>Tabela1[[#This Row],[Cena za enoto]]</f>
        <v>0</v>
      </c>
      <c r="N3764" s="139">
        <f t="shared" si="244"/>
        <v>0</v>
      </c>
    </row>
    <row r="3765" spans="1:14" ht="22.5">
      <c r="A3765" s="139">
        <v>3781</v>
      </c>
      <c r="B3765" s="109"/>
      <c r="C3765" s="132">
        <f>IF(H3765&lt;&gt;"",COUNTA($H$12:H3765),"")</f>
        <v>1979</v>
      </c>
      <c r="D3765" s="68" t="s">
        <v>2691</v>
      </c>
      <c r="E3765" s="200" t="s">
        <v>2919</v>
      </c>
      <c r="F3765" s="83" t="s">
        <v>10</v>
      </c>
      <c r="G3765" s="69">
        <v>30</v>
      </c>
      <c r="H3765" s="169">
        <v>0</v>
      </c>
      <c r="I3765" s="235">
        <f t="shared" si="246"/>
        <v>0</v>
      </c>
      <c r="K3765" s="141">
        <f>Tabela1[[#This Row],[Količina]]-Tabela1[[#This Row],[Cena skupaj]]</f>
        <v>30</v>
      </c>
      <c r="L3765" s="162">
        <f>IF(Tabela1[[#This Row],[Cena za enoto]]=1,Tabela1[[#This Row],[Količina]],0)</f>
        <v>0</v>
      </c>
      <c r="M3765" s="139">
        <f>Tabela1[[#This Row],[Cena za enoto]]</f>
        <v>0</v>
      </c>
      <c r="N3765" s="139">
        <f t="shared" si="244"/>
        <v>0</v>
      </c>
    </row>
    <row r="3766" spans="1:14" ht="22.5">
      <c r="A3766" s="139">
        <v>3782</v>
      </c>
      <c r="B3766" s="109"/>
      <c r="C3766" s="132">
        <f>IF(H3766&lt;&gt;"",COUNTA($H$12:H3766),"")</f>
        <v>1980</v>
      </c>
      <c r="D3766" s="68" t="s">
        <v>2693</v>
      </c>
      <c r="E3766" s="200" t="s">
        <v>2740</v>
      </c>
      <c r="F3766" s="83" t="s">
        <v>10</v>
      </c>
      <c r="G3766" s="69">
        <v>192</v>
      </c>
      <c r="H3766" s="169">
        <v>0</v>
      </c>
      <c r="I3766" s="235">
        <f t="shared" si="246"/>
        <v>0</v>
      </c>
      <c r="K3766" s="141">
        <f>Tabela1[[#This Row],[Količina]]-Tabela1[[#This Row],[Cena skupaj]]</f>
        <v>192</v>
      </c>
      <c r="L3766" s="162">
        <f>IF(Tabela1[[#This Row],[Cena za enoto]]=1,Tabela1[[#This Row],[Količina]],0)</f>
        <v>0</v>
      </c>
      <c r="M3766" s="139">
        <f>Tabela1[[#This Row],[Cena za enoto]]</f>
        <v>0</v>
      </c>
      <c r="N3766" s="139">
        <f t="shared" si="244"/>
        <v>0</v>
      </c>
    </row>
    <row r="3767" spans="1:14" ht="22.5">
      <c r="A3767" s="139">
        <v>3783</v>
      </c>
      <c r="B3767" s="109"/>
      <c r="C3767" s="132">
        <f>IF(H3767&lt;&gt;"",COUNTA($H$12:H3767),"")</f>
        <v>1981</v>
      </c>
      <c r="D3767" s="68" t="s">
        <v>2694</v>
      </c>
      <c r="E3767" s="200" t="s">
        <v>2920</v>
      </c>
      <c r="F3767" s="83" t="s">
        <v>10</v>
      </c>
      <c r="G3767" s="69">
        <v>2</v>
      </c>
      <c r="H3767" s="169">
        <v>0</v>
      </c>
      <c r="I3767" s="235">
        <f t="shared" si="246"/>
        <v>0</v>
      </c>
      <c r="K3767" s="141">
        <f>Tabela1[[#This Row],[Količina]]-Tabela1[[#This Row],[Cena skupaj]]</f>
        <v>2</v>
      </c>
      <c r="L3767" s="162">
        <f>IF(Tabela1[[#This Row],[Cena za enoto]]=1,Tabela1[[#This Row],[Količina]],0)</f>
        <v>0</v>
      </c>
      <c r="M3767" s="139">
        <f>Tabela1[[#This Row],[Cena za enoto]]</f>
        <v>0</v>
      </c>
      <c r="N3767" s="139">
        <f t="shared" si="244"/>
        <v>0</v>
      </c>
    </row>
    <row r="3768" spans="1:14">
      <c r="A3768" s="139">
        <v>3784</v>
      </c>
      <c r="B3768" s="109"/>
      <c r="C3768" s="132">
        <f>IF(H3768&lt;&gt;"",COUNTA($H$12:H3768),"")</f>
        <v>1982</v>
      </c>
      <c r="D3768" s="68" t="s">
        <v>2695</v>
      </c>
      <c r="E3768" s="200" t="s">
        <v>2921</v>
      </c>
      <c r="F3768" s="83" t="s">
        <v>10</v>
      </c>
      <c r="G3768" s="69">
        <v>1</v>
      </c>
      <c r="H3768" s="169">
        <v>0</v>
      </c>
      <c r="I3768" s="235">
        <f t="shared" si="246"/>
        <v>0</v>
      </c>
      <c r="K3768" s="141">
        <f>Tabela1[[#This Row],[Količina]]-Tabela1[[#This Row],[Cena skupaj]]</f>
        <v>1</v>
      </c>
      <c r="L3768" s="162">
        <f>IF(Tabela1[[#This Row],[Cena za enoto]]=1,Tabela1[[#This Row],[Količina]],0)</f>
        <v>0</v>
      </c>
      <c r="M3768" s="139">
        <f>Tabela1[[#This Row],[Cena za enoto]]</f>
        <v>0</v>
      </c>
      <c r="N3768" s="139">
        <f t="shared" si="244"/>
        <v>0</v>
      </c>
    </row>
    <row r="3769" spans="1:14" ht="22.5">
      <c r="A3769" s="139">
        <v>3785</v>
      </c>
      <c r="B3769" s="109"/>
      <c r="C3769" s="132">
        <f>IF(H3769&lt;&gt;"",COUNTA($H$12:H3769),"")</f>
        <v>1983</v>
      </c>
      <c r="D3769" s="68" t="s">
        <v>2696</v>
      </c>
      <c r="E3769" s="200" t="s">
        <v>2922</v>
      </c>
      <c r="F3769" s="83" t="s">
        <v>10</v>
      </c>
      <c r="G3769" s="69">
        <v>25</v>
      </c>
      <c r="H3769" s="169">
        <v>0</v>
      </c>
      <c r="I3769" s="235">
        <f t="shared" si="246"/>
        <v>0</v>
      </c>
      <c r="K3769" s="141">
        <f>Tabela1[[#This Row],[Količina]]-Tabela1[[#This Row],[Cena skupaj]]</f>
        <v>25</v>
      </c>
      <c r="L3769" s="162">
        <f>IF(Tabela1[[#This Row],[Cena za enoto]]=1,Tabela1[[#This Row],[Količina]],0)</f>
        <v>0</v>
      </c>
      <c r="M3769" s="139">
        <f>Tabela1[[#This Row],[Cena za enoto]]</f>
        <v>0</v>
      </c>
      <c r="N3769" s="139">
        <f t="shared" si="244"/>
        <v>0</v>
      </c>
    </row>
    <row r="3770" spans="1:14" ht="22.5">
      <c r="A3770" s="139">
        <v>3786</v>
      </c>
      <c r="B3770" s="109"/>
      <c r="C3770" s="132">
        <f>IF(H3770&lt;&gt;"",COUNTA($H$12:H3770),"")</f>
        <v>1984</v>
      </c>
      <c r="D3770" s="68" t="s">
        <v>2697</v>
      </c>
      <c r="E3770" s="200" t="s">
        <v>2928</v>
      </c>
      <c r="F3770" s="83" t="s">
        <v>10</v>
      </c>
      <c r="G3770" s="69">
        <v>1</v>
      </c>
      <c r="H3770" s="169">
        <v>0</v>
      </c>
      <c r="I3770" s="235">
        <f t="shared" si="246"/>
        <v>0</v>
      </c>
      <c r="K3770" s="141">
        <f>Tabela1[[#This Row],[Količina]]-Tabela1[[#This Row],[Cena skupaj]]</f>
        <v>1</v>
      </c>
      <c r="L3770" s="162">
        <f>IF(Tabela1[[#This Row],[Cena za enoto]]=1,Tabela1[[#This Row],[Količina]],0)</f>
        <v>0</v>
      </c>
      <c r="M3770" s="139">
        <f>Tabela1[[#This Row],[Cena za enoto]]</f>
        <v>0</v>
      </c>
      <c r="N3770" s="139">
        <f t="shared" si="244"/>
        <v>0</v>
      </c>
    </row>
    <row r="3771" spans="1:14" ht="22.5">
      <c r="A3771" s="139">
        <v>3787</v>
      </c>
      <c r="B3771" s="109"/>
      <c r="C3771" s="132">
        <f>IF(H3771&lt;&gt;"",COUNTA($H$12:H3771),"")</f>
        <v>1985</v>
      </c>
      <c r="D3771" s="68" t="s">
        <v>2698</v>
      </c>
      <c r="E3771" s="200" t="s">
        <v>2923</v>
      </c>
      <c r="F3771" s="83" t="s">
        <v>10</v>
      </c>
      <c r="G3771" s="69">
        <v>7</v>
      </c>
      <c r="H3771" s="169">
        <v>0</v>
      </c>
      <c r="I3771" s="235">
        <f t="shared" si="246"/>
        <v>0</v>
      </c>
      <c r="K3771" s="141">
        <f>Tabela1[[#This Row],[Količina]]-Tabela1[[#This Row],[Cena skupaj]]</f>
        <v>7</v>
      </c>
      <c r="L3771" s="162">
        <f>IF(Tabela1[[#This Row],[Cena za enoto]]=1,Tabela1[[#This Row],[Količina]],0)</f>
        <v>0</v>
      </c>
      <c r="M3771" s="139">
        <f>Tabela1[[#This Row],[Cena za enoto]]</f>
        <v>0</v>
      </c>
      <c r="N3771" s="139">
        <f t="shared" si="244"/>
        <v>0</v>
      </c>
    </row>
    <row r="3772" spans="1:14" ht="22.5">
      <c r="A3772" s="139">
        <v>3788</v>
      </c>
      <c r="B3772" s="109"/>
      <c r="C3772" s="132">
        <f>IF(H3772&lt;&gt;"",COUNTA($H$12:H3772),"")</f>
        <v>1986</v>
      </c>
      <c r="D3772" s="68" t="s">
        <v>2699</v>
      </c>
      <c r="E3772" s="200" t="s">
        <v>2924</v>
      </c>
      <c r="F3772" s="83" t="s">
        <v>10</v>
      </c>
      <c r="G3772" s="69">
        <v>14</v>
      </c>
      <c r="H3772" s="169">
        <v>0</v>
      </c>
      <c r="I3772" s="235">
        <f t="shared" si="246"/>
        <v>0</v>
      </c>
      <c r="K3772" s="141">
        <f>Tabela1[[#This Row],[Količina]]-Tabela1[[#This Row],[Cena skupaj]]</f>
        <v>14</v>
      </c>
      <c r="L3772" s="162">
        <f>IF(Tabela1[[#This Row],[Cena za enoto]]=1,Tabela1[[#This Row],[Količina]],0)</f>
        <v>0</v>
      </c>
      <c r="M3772" s="139">
        <f>Tabela1[[#This Row],[Cena za enoto]]</f>
        <v>0</v>
      </c>
      <c r="N3772" s="139">
        <f t="shared" si="244"/>
        <v>0</v>
      </c>
    </row>
    <row r="3773" spans="1:14" ht="33.75">
      <c r="A3773" s="139">
        <v>3789</v>
      </c>
      <c r="B3773" s="109"/>
      <c r="C3773" s="132">
        <f>IF(H3773&lt;&gt;"",COUNTA($H$12:H3773),"")</f>
        <v>1987</v>
      </c>
      <c r="D3773" s="68" t="s">
        <v>2700</v>
      </c>
      <c r="E3773" s="200" t="s">
        <v>2925</v>
      </c>
      <c r="F3773" s="83" t="s">
        <v>10</v>
      </c>
      <c r="G3773" s="69">
        <v>16</v>
      </c>
      <c r="H3773" s="169">
        <v>0</v>
      </c>
      <c r="I3773" s="235">
        <f t="shared" si="246"/>
        <v>0</v>
      </c>
      <c r="K3773" s="141">
        <f>Tabela1[[#This Row],[Količina]]-Tabela1[[#This Row],[Cena skupaj]]</f>
        <v>16</v>
      </c>
      <c r="L3773" s="162">
        <f>IF(Tabela1[[#This Row],[Cena za enoto]]=1,Tabela1[[#This Row],[Količina]],0)</f>
        <v>0</v>
      </c>
      <c r="M3773" s="139">
        <f>Tabela1[[#This Row],[Cena za enoto]]</f>
        <v>0</v>
      </c>
      <c r="N3773" s="139">
        <f t="shared" si="244"/>
        <v>0</v>
      </c>
    </row>
    <row r="3774" spans="1:14">
      <c r="A3774" s="139">
        <v>3790</v>
      </c>
      <c r="B3774" s="109"/>
      <c r="C3774" s="132">
        <f>IF(H3774&lt;&gt;"",COUNTA($H$12:H3774),"")</f>
        <v>1988</v>
      </c>
      <c r="D3774" s="68" t="s">
        <v>2702</v>
      </c>
      <c r="E3774" s="200" t="s">
        <v>2926</v>
      </c>
      <c r="F3774" s="83" t="s">
        <v>10</v>
      </c>
      <c r="G3774" s="69">
        <v>4</v>
      </c>
      <c r="H3774" s="169">
        <v>0</v>
      </c>
      <c r="I3774" s="235">
        <f t="shared" si="246"/>
        <v>0</v>
      </c>
      <c r="K3774" s="141">
        <f>Tabela1[[#This Row],[Količina]]-Tabela1[[#This Row],[Cena skupaj]]</f>
        <v>4</v>
      </c>
      <c r="L3774" s="162">
        <f>IF(Tabela1[[#This Row],[Cena za enoto]]=1,Tabela1[[#This Row],[Količina]],0)</f>
        <v>0</v>
      </c>
      <c r="M3774" s="139">
        <f>Tabela1[[#This Row],[Cena za enoto]]</f>
        <v>0</v>
      </c>
      <c r="N3774" s="139">
        <f t="shared" si="244"/>
        <v>0</v>
      </c>
    </row>
    <row r="3775" spans="1:14">
      <c r="A3775" s="139">
        <v>3791</v>
      </c>
      <c r="B3775" s="109"/>
      <c r="C3775" s="132">
        <f>IF(H3775&lt;&gt;"",COUNTA($H$12:H3775),"")</f>
        <v>1989</v>
      </c>
      <c r="D3775" s="68" t="s">
        <v>2704</v>
      </c>
      <c r="E3775" s="200" t="s">
        <v>2927</v>
      </c>
      <c r="F3775" s="83" t="s">
        <v>10</v>
      </c>
      <c r="G3775" s="69">
        <v>6</v>
      </c>
      <c r="H3775" s="169">
        <v>0</v>
      </c>
      <c r="I3775" s="235">
        <f t="shared" si="246"/>
        <v>0</v>
      </c>
      <c r="K3775" s="141">
        <f>Tabela1[[#This Row],[Količina]]-Tabela1[[#This Row],[Cena skupaj]]</f>
        <v>6</v>
      </c>
      <c r="L3775" s="162">
        <f>IF(Tabela1[[#This Row],[Cena za enoto]]=1,Tabela1[[#This Row],[Količina]],0)</f>
        <v>0</v>
      </c>
      <c r="M3775" s="139">
        <f>Tabela1[[#This Row],[Cena za enoto]]</f>
        <v>0</v>
      </c>
      <c r="N3775" s="139">
        <f t="shared" si="244"/>
        <v>0</v>
      </c>
    </row>
    <row r="3776" spans="1:14">
      <c r="A3776" s="139">
        <v>3792</v>
      </c>
      <c r="B3776" s="109"/>
      <c r="C3776" s="132">
        <f>IF(H3776&lt;&gt;"",COUNTA($H$12:H3776),"")</f>
        <v>1990</v>
      </c>
      <c r="D3776" s="68" t="s">
        <v>2732</v>
      </c>
      <c r="E3776" s="200" t="s">
        <v>2929</v>
      </c>
      <c r="F3776" s="83" t="s">
        <v>10</v>
      </c>
      <c r="G3776" s="69">
        <v>7</v>
      </c>
      <c r="H3776" s="169">
        <v>0</v>
      </c>
      <c r="I3776" s="235">
        <f t="shared" si="246"/>
        <v>0</v>
      </c>
      <c r="K3776" s="141">
        <f>Tabela1[[#This Row],[Količina]]-Tabela1[[#This Row],[Cena skupaj]]</f>
        <v>7</v>
      </c>
      <c r="L3776" s="162">
        <f>IF(Tabela1[[#This Row],[Cena za enoto]]=1,Tabela1[[#This Row],[Količina]],0)</f>
        <v>0</v>
      </c>
      <c r="M3776" s="139">
        <f>Tabela1[[#This Row],[Cena za enoto]]</f>
        <v>0</v>
      </c>
      <c r="N3776" s="139">
        <f t="shared" si="244"/>
        <v>0</v>
      </c>
    </row>
    <row r="3777" spans="1:14">
      <c r="A3777" s="139">
        <v>3793</v>
      </c>
      <c r="B3777" s="93">
        <v>3</v>
      </c>
      <c r="C3777" s="192" t="str">
        <f>IF(H3777&lt;&gt;"",COUNTA($H$12:H3777),"")</f>
        <v/>
      </c>
      <c r="D3777" s="14"/>
      <c r="E3777" s="193" t="s">
        <v>2930</v>
      </c>
      <c r="F3777" s="114"/>
      <c r="G3777" s="37"/>
      <c r="H3777" s="160"/>
      <c r="I3777" s="158">
        <f>SUM(I3778:I3779)</f>
        <v>0</v>
      </c>
      <c r="K3777" s="141">
        <f>Tabela1[[#This Row],[Količina]]-Tabela1[[#This Row],[Cena skupaj]]</f>
        <v>0</v>
      </c>
      <c r="L3777" s="162">
        <f>IF(Tabela1[[#This Row],[Cena za enoto]]=1,Tabela1[[#This Row],[Količina]],0)</f>
        <v>0</v>
      </c>
      <c r="M3777" s="139">
        <f>Tabela1[[#This Row],[Cena za enoto]]</f>
        <v>0</v>
      </c>
      <c r="N3777" s="139">
        <f t="shared" si="244"/>
        <v>0</v>
      </c>
    </row>
    <row r="3778" spans="1:14">
      <c r="A3778" s="139">
        <v>3794</v>
      </c>
      <c r="B3778" s="109"/>
      <c r="C3778" s="190">
        <f>IF(H3778&lt;&gt;"",COUNTA($H$12:H3778),"")</f>
        <v>1991</v>
      </c>
      <c r="D3778" s="118" t="s">
        <v>2682</v>
      </c>
      <c r="E3778" s="234" t="s">
        <v>2931</v>
      </c>
      <c r="F3778" s="83" t="s">
        <v>5</v>
      </c>
      <c r="G3778" s="119">
        <v>1</v>
      </c>
      <c r="H3778" s="169">
        <v>0</v>
      </c>
      <c r="I3778" s="237">
        <f>IF(ISNUMBER(G3778),ROUND(G3778*H3778,2),"")</f>
        <v>0</v>
      </c>
      <c r="K3778" s="141">
        <f>Tabela1[[#This Row],[Količina]]-Tabela1[[#This Row],[Cena skupaj]]</f>
        <v>1</v>
      </c>
      <c r="L3778" s="162">
        <f>IF(Tabela1[[#This Row],[Cena za enoto]]=1,Tabela1[[#This Row],[Količina]],0)</f>
        <v>0</v>
      </c>
      <c r="M3778" s="139">
        <f>Tabela1[[#This Row],[Cena za enoto]]</f>
        <v>0</v>
      </c>
      <c r="N3778" s="139">
        <f t="shared" si="244"/>
        <v>0</v>
      </c>
    </row>
    <row r="3779" spans="1:14">
      <c r="A3779" s="139">
        <v>3795</v>
      </c>
      <c r="B3779" s="109"/>
      <c r="C3779" s="190">
        <f>IF(H3779&lt;&gt;"",COUNTA($H$12:H3779),"")</f>
        <v>1992</v>
      </c>
      <c r="D3779" s="118" t="s">
        <v>2685</v>
      </c>
      <c r="E3779" s="234" t="s">
        <v>2932</v>
      </c>
      <c r="F3779" s="83" t="s">
        <v>5</v>
      </c>
      <c r="G3779" s="119">
        <v>1</v>
      </c>
      <c r="H3779" s="169">
        <v>0</v>
      </c>
      <c r="I3779" s="237">
        <f>IF(ISNUMBER(G3779),ROUND(G3779*H3779,2),"")</f>
        <v>0</v>
      </c>
      <c r="K3779" s="141">
        <f>Tabela1[[#This Row],[Količina]]-Tabela1[[#This Row],[Cena skupaj]]</f>
        <v>1</v>
      </c>
      <c r="L3779" s="162">
        <f>IF(Tabela1[[#This Row],[Cena za enoto]]=1,Tabela1[[#This Row],[Količina]],0)</f>
        <v>0</v>
      </c>
      <c r="M3779" s="139">
        <f>Tabela1[[#This Row],[Cena za enoto]]</f>
        <v>0</v>
      </c>
      <c r="N3779" s="139">
        <f t="shared" si="244"/>
        <v>0</v>
      </c>
    </row>
    <row r="3780" spans="1:14" s="142" customFormat="1" ht="15">
      <c r="A3780" s="139">
        <v>3796</v>
      </c>
      <c r="B3780" s="97">
        <v>2</v>
      </c>
      <c r="C3780" s="186" t="str">
        <f>IF(H3780&lt;&gt;"",COUNTA($H$12:H3780),"")</f>
        <v/>
      </c>
      <c r="D3780" s="13"/>
      <c r="E3780" s="187" t="s">
        <v>3308</v>
      </c>
      <c r="F3780" s="188"/>
      <c r="G3780" s="36"/>
      <c r="H3780" s="157"/>
      <c r="I3780" s="189">
        <f>I3781+I3804+I3821+I3826</f>
        <v>0</v>
      </c>
      <c r="J3780" s="8"/>
      <c r="K3780" s="141">
        <f>Tabela1[[#This Row],[Količina]]-Tabela1[[#This Row],[Cena skupaj]]</f>
        <v>0</v>
      </c>
      <c r="L3780" s="162">
        <f>IF(Tabela1[[#This Row],[Cena za enoto]]=1,Tabela1[[#This Row],[Količina]],0)</f>
        <v>0</v>
      </c>
      <c r="M3780" s="139">
        <f>Tabela1[[#This Row],[Cena za enoto]]</f>
        <v>0</v>
      </c>
      <c r="N3780" s="139">
        <f t="shared" si="244"/>
        <v>0</v>
      </c>
    </row>
    <row r="3781" spans="1:14">
      <c r="A3781" s="139">
        <v>3797</v>
      </c>
      <c r="B3781" s="93">
        <v>3</v>
      </c>
      <c r="C3781" s="192" t="str">
        <f>IF(H3781&lt;&gt;"",COUNTA($H$12:H3781),"")</f>
        <v/>
      </c>
      <c r="D3781" s="14"/>
      <c r="E3781" s="193" t="s">
        <v>1351</v>
      </c>
      <c r="F3781" s="114"/>
      <c r="G3781" s="37"/>
      <c r="H3781" s="160"/>
      <c r="I3781" s="158">
        <f>I3782+I3790</f>
        <v>0</v>
      </c>
      <c r="K3781" s="141">
        <f>Tabela1[[#This Row],[Količina]]-Tabela1[[#This Row],[Cena skupaj]]</f>
        <v>0</v>
      </c>
      <c r="L3781" s="162">
        <f>IF(Tabela1[[#This Row],[Cena za enoto]]=1,Tabela1[[#This Row],[Količina]],0)</f>
        <v>0</v>
      </c>
      <c r="M3781" s="139">
        <f>Tabela1[[#This Row],[Cena za enoto]]</f>
        <v>0</v>
      </c>
      <c r="N3781" s="139">
        <f t="shared" si="244"/>
        <v>0</v>
      </c>
    </row>
    <row r="3782" spans="1:14" s="145" customFormat="1">
      <c r="A3782" s="139">
        <v>3798</v>
      </c>
      <c r="B3782" s="103">
        <v>4</v>
      </c>
      <c r="C3782" s="207" t="str">
        <f>IF(H3782&lt;&gt;"",COUNTA($H$12:H3782),"")</f>
        <v/>
      </c>
      <c r="D3782" s="85"/>
      <c r="E3782" s="208" t="s">
        <v>2934</v>
      </c>
      <c r="F3782" s="209"/>
      <c r="G3782" s="86"/>
      <c r="H3782" s="168"/>
      <c r="I3782" s="210">
        <f>SUM(I3783:I3789)</f>
        <v>0</v>
      </c>
      <c r="J3782" s="58"/>
      <c r="K3782" s="141">
        <f>Tabela1[[#This Row],[Količina]]-Tabela1[[#This Row],[Cena skupaj]]</f>
        <v>0</v>
      </c>
      <c r="L3782" s="162">
        <f>IF(Tabela1[[#This Row],[Cena za enoto]]=1,Tabela1[[#This Row],[Količina]],0)</f>
        <v>0</v>
      </c>
      <c r="M3782" s="139">
        <f>Tabela1[[#This Row],[Cena za enoto]]</f>
        <v>0</v>
      </c>
      <c r="N3782" s="139">
        <f t="shared" si="244"/>
        <v>0</v>
      </c>
    </row>
    <row r="3783" spans="1:14" s="145" customFormat="1">
      <c r="A3783" s="145">
        <v>3799</v>
      </c>
      <c r="B3783" s="116"/>
      <c r="C3783" s="190" t="str">
        <f>IF(H3783&lt;&gt;"",COUNTA($H$12:H3783),"")</f>
        <v/>
      </c>
      <c r="D3783" s="118"/>
      <c r="E3783" s="234" t="s">
        <v>3539</v>
      </c>
      <c r="F3783" s="236"/>
      <c r="G3783" s="119"/>
      <c r="H3783" s="159"/>
      <c r="I3783" s="237" t="str">
        <f t="shared" ref="I3783:I3789" si="247">IF(ISNUMBER(G3783),ROUND(G3783*H3783,2),"")</f>
        <v/>
      </c>
      <c r="J3783" s="58"/>
      <c r="K3783" s="155"/>
      <c r="L3783" s="162">
        <f>IF(Tabela1[[#This Row],[Cena za enoto]]=1,Tabela1[[#This Row],[Količina]],0)</f>
        <v>0</v>
      </c>
      <c r="M3783" s="139">
        <f>Tabela1[[#This Row],[Cena za enoto]]</f>
        <v>0</v>
      </c>
      <c r="N3783" s="139">
        <f t="shared" si="244"/>
        <v>0</v>
      </c>
    </row>
    <row r="3784" spans="1:14">
      <c r="A3784" s="139">
        <v>3800</v>
      </c>
      <c r="B3784" s="109"/>
      <c r="C3784" s="132">
        <f>IF(H3784&lt;&gt;"",COUNTA($H$12:H3784),"")</f>
        <v>1993</v>
      </c>
      <c r="D3784" s="68" t="s">
        <v>194</v>
      </c>
      <c r="E3784" s="200" t="s">
        <v>2935</v>
      </c>
      <c r="F3784" s="83" t="s">
        <v>14</v>
      </c>
      <c r="G3784" s="69">
        <v>50</v>
      </c>
      <c r="H3784" s="169">
        <v>0</v>
      </c>
      <c r="I3784" s="235">
        <f t="shared" si="247"/>
        <v>0</v>
      </c>
      <c r="K3784" s="141">
        <f>Tabela1[[#This Row],[Količina]]-Tabela1[[#This Row],[Cena skupaj]]</f>
        <v>50</v>
      </c>
      <c r="L3784" s="162">
        <f>IF(Tabela1[[#This Row],[Cena za enoto]]=1,Tabela1[[#This Row],[Količina]],0)</f>
        <v>0</v>
      </c>
      <c r="M3784" s="139">
        <f>Tabela1[[#This Row],[Cena za enoto]]</f>
        <v>0</v>
      </c>
      <c r="N3784" s="139">
        <f t="shared" si="244"/>
        <v>0</v>
      </c>
    </row>
    <row r="3785" spans="1:14">
      <c r="A3785" s="139">
        <v>3801</v>
      </c>
      <c r="B3785" s="109"/>
      <c r="C3785" s="132">
        <f>IF(H3785&lt;&gt;"",COUNTA($H$12:H3785),"")</f>
        <v>1994</v>
      </c>
      <c r="D3785" s="68" t="s">
        <v>195</v>
      </c>
      <c r="E3785" s="200" t="s">
        <v>2936</v>
      </c>
      <c r="F3785" s="83" t="s">
        <v>14</v>
      </c>
      <c r="G3785" s="69">
        <v>140</v>
      </c>
      <c r="H3785" s="169">
        <v>0</v>
      </c>
      <c r="I3785" s="235">
        <f t="shared" si="247"/>
        <v>0</v>
      </c>
      <c r="K3785" s="141">
        <f>Tabela1[[#This Row],[Količina]]-Tabela1[[#This Row],[Cena skupaj]]</f>
        <v>140</v>
      </c>
      <c r="L3785" s="162">
        <f>IF(Tabela1[[#This Row],[Cena za enoto]]=1,Tabela1[[#This Row],[Količina]],0)</f>
        <v>0</v>
      </c>
      <c r="M3785" s="139">
        <f>Tabela1[[#This Row],[Cena za enoto]]</f>
        <v>0</v>
      </c>
      <c r="N3785" s="139">
        <f t="shared" si="244"/>
        <v>0</v>
      </c>
    </row>
    <row r="3786" spans="1:14">
      <c r="A3786" s="139">
        <v>3802</v>
      </c>
      <c r="B3786" s="109"/>
      <c r="C3786" s="132">
        <f>IF(H3786&lt;&gt;"",COUNTA($H$12:H3786),"")</f>
        <v>1995</v>
      </c>
      <c r="D3786" s="68" t="s">
        <v>196</v>
      </c>
      <c r="E3786" s="200" t="s">
        <v>2937</v>
      </c>
      <c r="F3786" s="83" t="s">
        <v>14</v>
      </c>
      <c r="G3786" s="69">
        <v>180</v>
      </c>
      <c r="H3786" s="169">
        <v>0</v>
      </c>
      <c r="I3786" s="235">
        <f t="shared" si="247"/>
        <v>0</v>
      </c>
      <c r="K3786" s="141">
        <f>Tabela1[[#This Row],[Količina]]-Tabela1[[#This Row],[Cena skupaj]]</f>
        <v>180</v>
      </c>
      <c r="L3786" s="162">
        <f>IF(Tabela1[[#This Row],[Cena za enoto]]=1,Tabela1[[#This Row],[Količina]],0)</f>
        <v>0</v>
      </c>
      <c r="M3786" s="139">
        <f>Tabela1[[#This Row],[Cena za enoto]]</f>
        <v>0</v>
      </c>
      <c r="N3786" s="139">
        <f t="shared" si="244"/>
        <v>0</v>
      </c>
    </row>
    <row r="3787" spans="1:14">
      <c r="A3787" s="139">
        <v>3803</v>
      </c>
      <c r="B3787" s="109"/>
      <c r="C3787" s="132">
        <f>IF(H3787&lt;&gt;"",COUNTA($H$12:H3787),"")</f>
        <v>1996</v>
      </c>
      <c r="D3787" s="68" t="s">
        <v>203</v>
      </c>
      <c r="E3787" s="200" t="s">
        <v>2938</v>
      </c>
      <c r="F3787" s="83" t="s">
        <v>14</v>
      </c>
      <c r="G3787" s="69">
        <v>35</v>
      </c>
      <c r="H3787" s="169">
        <v>0</v>
      </c>
      <c r="I3787" s="235">
        <f t="shared" si="247"/>
        <v>0</v>
      </c>
      <c r="K3787" s="141">
        <f>Tabela1[[#This Row],[Količina]]-Tabela1[[#This Row],[Cena skupaj]]</f>
        <v>35</v>
      </c>
      <c r="L3787" s="162">
        <f>IF(Tabela1[[#This Row],[Cena za enoto]]=1,Tabela1[[#This Row],[Količina]],0)</f>
        <v>0</v>
      </c>
      <c r="M3787" s="139">
        <f>Tabela1[[#This Row],[Cena za enoto]]</f>
        <v>0</v>
      </c>
      <c r="N3787" s="139">
        <f t="shared" si="244"/>
        <v>0</v>
      </c>
    </row>
    <row r="3788" spans="1:14">
      <c r="A3788" s="139">
        <v>3804</v>
      </c>
      <c r="B3788" s="109"/>
      <c r="C3788" s="132">
        <f>IF(H3788&lt;&gt;"",COUNTA($H$12:H3788),"")</f>
        <v>1997</v>
      </c>
      <c r="D3788" s="68" t="s">
        <v>204</v>
      </c>
      <c r="E3788" s="200" t="s">
        <v>2939</v>
      </c>
      <c r="F3788" s="83" t="s">
        <v>14</v>
      </c>
      <c r="G3788" s="69">
        <v>20</v>
      </c>
      <c r="H3788" s="169">
        <v>0</v>
      </c>
      <c r="I3788" s="235">
        <f t="shared" si="247"/>
        <v>0</v>
      </c>
      <c r="K3788" s="141">
        <f>Tabela1[[#This Row],[Količina]]-Tabela1[[#This Row],[Cena skupaj]]</f>
        <v>20</v>
      </c>
      <c r="L3788" s="162">
        <f>IF(Tabela1[[#This Row],[Cena za enoto]]=1,Tabela1[[#This Row],[Količina]],0)</f>
        <v>0</v>
      </c>
      <c r="M3788" s="139">
        <f>Tabela1[[#This Row],[Cena za enoto]]</f>
        <v>0</v>
      </c>
      <c r="N3788" s="139">
        <f t="shared" si="244"/>
        <v>0</v>
      </c>
    </row>
    <row r="3789" spans="1:14">
      <c r="A3789" s="139">
        <v>3805</v>
      </c>
      <c r="B3789" s="109"/>
      <c r="C3789" s="132">
        <f>IF(H3789&lt;&gt;"",COUNTA($H$12:H3789),"")</f>
        <v>1998</v>
      </c>
      <c r="D3789" s="68" t="s">
        <v>205</v>
      </c>
      <c r="E3789" s="200" t="s">
        <v>2940</v>
      </c>
      <c r="F3789" s="83" t="s">
        <v>14</v>
      </c>
      <c r="G3789" s="69">
        <v>15</v>
      </c>
      <c r="H3789" s="169">
        <v>0</v>
      </c>
      <c r="I3789" s="235">
        <f t="shared" si="247"/>
        <v>0</v>
      </c>
      <c r="K3789" s="141">
        <f>Tabela1[[#This Row],[Količina]]-Tabela1[[#This Row],[Cena skupaj]]</f>
        <v>15</v>
      </c>
      <c r="L3789" s="162">
        <f>IF(Tabela1[[#This Row],[Cena za enoto]]=1,Tabela1[[#This Row],[Količina]],0)</f>
        <v>0</v>
      </c>
      <c r="M3789" s="139">
        <f>Tabela1[[#This Row],[Cena za enoto]]</f>
        <v>0</v>
      </c>
      <c r="N3789" s="139">
        <f t="shared" si="244"/>
        <v>0</v>
      </c>
    </row>
    <row r="3790" spans="1:14" s="145" customFormat="1">
      <c r="A3790" s="139">
        <v>3806</v>
      </c>
      <c r="B3790" s="103">
        <v>4</v>
      </c>
      <c r="C3790" s="207" t="str">
        <f>IF(H3790&lt;&gt;"",COUNTA($H$12:H3790),"")</f>
        <v/>
      </c>
      <c r="D3790" s="85"/>
      <c r="E3790" s="208" t="s">
        <v>2941</v>
      </c>
      <c r="F3790" s="209"/>
      <c r="G3790" s="86"/>
      <c r="H3790" s="168"/>
      <c r="I3790" s="210">
        <f>SUM(I3791:I3803)</f>
        <v>0</v>
      </c>
      <c r="J3790" s="58"/>
      <c r="K3790" s="141">
        <f>Tabela1[[#This Row],[Količina]]-Tabela1[[#This Row],[Cena skupaj]]</f>
        <v>0</v>
      </c>
      <c r="L3790" s="162">
        <f>IF(Tabela1[[#This Row],[Cena za enoto]]=1,Tabela1[[#This Row],[Količina]],0)</f>
        <v>0</v>
      </c>
      <c r="M3790" s="139">
        <f>Tabela1[[#This Row],[Cena za enoto]]</f>
        <v>0</v>
      </c>
      <c r="N3790" s="139">
        <f t="shared" ref="N3790:N3853" si="248">L3790*M3790</f>
        <v>0</v>
      </c>
    </row>
    <row r="3791" spans="1:14">
      <c r="A3791" s="139">
        <v>3807</v>
      </c>
      <c r="B3791" s="109"/>
      <c r="C3791" s="132">
        <f>IF(H3791&lt;&gt;"",COUNTA($H$12:H3791),"")</f>
        <v>1999</v>
      </c>
      <c r="D3791" s="68" t="s">
        <v>197</v>
      </c>
      <c r="E3791" s="200" t="s">
        <v>1360</v>
      </c>
      <c r="F3791" s="83" t="s">
        <v>10</v>
      </c>
      <c r="G3791" s="69">
        <v>15</v>
      </c>
      <c r="H3791" s="169">
        <v>0</v>
      </c>
      <c r="I3791" s="235">
        <f t="shared" ref="I3791:I3798" si="249">IF(ISNUMBER(G3791),ROUND(G3791*H3791,2),"")</f>
        <v>0</v>
      </c>
      <c r="K3791" s="141">
        <f>Tabela1[[#This Row],[Količina]]-Tabela1[[#This Row],[Cena skupaj]]</f>
        <v>15</v>
      </c>
      <c r="L3791" s="162">
        <f>IF(Tabela1[[#This Row],[Cena za enoto]]=1,Tabela1[[#This Row],[Količina]],0)</f>
        <v>0</v>
      </c>
      <c r="M3791" s="139">
        <f>Tabela1[[#This Row],[Cena za enoto]]</f>
        <v>0</v>
      </c>
      <c r="N3791" s="139">
        <f t="shared" si="248"/>
        <v>0</v>
      </c>
    </row>
    <row r="3792" spans="1:14" s="145" customFormat="1">
      <c r="A3792" s="145">
        <v>3808</v>
      </c>
      <c r="B3792" s="116"/>
      <c r="C3792" s="190" t="str">
        <f>IF(H3792&lt;&gt;"",COUNTA($H$12:H3792),"")</f>
        <v/>
      </c>
      <c r="D3792" s="118"/>
      <c r="E3792" s="234" t="s">
        <v>3540</v>
      </c>
      <c r="F3792" s="236"/>
      <c r="G3792" s="119"/>
      <c r="H3792" s="159"/>
      <c r="I3792" s="237" t="str">
        <f t="shared" si="249"/>
        <v/>
      </c>
      <c r="J3792" s="58"/>
      <c r="K3792" s="155"/>
      <c r="L3792" s="162">
        <f>IF(Tabela1[[#This Row],[Cena za enoto]]=1,Tabela1[[#This Row],[Količina]],0)</f>
        <v>0</v>
      </c>
      <c r="M3792" s="139">
        <f>Tabela1[[#This Row],[Cena za enoto]]</f>
        <v>0</v>
      </c>
      <c r="N3792" s="139">
        <f t="shared" si="248"/>
        <v>0</v>
      </c>
    </row>
    <row r="3793" spans="1:14">
      <c r="A3793" s="139">
        <v>3809</v>
      </c>
      <c r="B3793" s="109"/>
      <c r="C3793" s="132">
        <f>IF(H3793&lt;&gt;"",COUNTA($H$12:H3793),"")</f>
        <v>2000</v>
      </c>
      <c r="D3793" s="68" t="s">
        <v>199</v>
      </c>
      <c r="E3793" s="200" t="s">
        <v>2942</v>
      </c>
      <c r="F3793" s="83" t="s">
        <v>10</v>
      </c>
      <c r="G3793" s="69">
        <v>2</v>
      </c>
      <c r="H3793" s="169">
        <v>0</v>
      </c>
      <c r="I3793" s="235">
        <f t="shared" si="249"/>
        <v>0</v>
      </c>
      <c r="K3793" s="141">
        <f>Tabela1[[#This Row],[Količina]]-Tabela1[[#This Row],[Cena skupaj]]</f>
        <v>2</v>
      </c>
      <c r="L3793" s="162">
        <f>IF(Tabela1[[#This Row],[Cena za enoto]]=1,Tabela1[[#This Row],[Količina]],0)</f>
        <v>0</v>
      </c>
      <c r="M3793" s="139">
        <f>Tabela1[[#This Row],[Cena za enoto]]</f>
        <v>0</v>
      </c>
      <c r="N3793" s="139">
        <f t="shared" si="248"/>
        <v>0</v>
      </c>
    </row>
    <row r="3794" spans="1:14">
      <c r="A3794" s="139">
        <v>3810</v>
      </c>
      <c r="B3794" s="109"/>
      <c r="C3794" s="132">
        <f>IF(H3794&lt;&gt;"",COUNTA($H$12:H3794),"")</f>
        <v>2001</v>
      </c>
      <c r="D3794" s="68" t="s">
        <v>200</v>
      </c>
      <c r="E3794" s="200" t="s">
        <v>2943</v>
      </c>
      <c r="F3794" s="83" t="s">
        <v>10</v>
      </c>
      <c r="G3794" s="69">
        <v>4</v>
      </c>
      <c r="H3794" s="169">
        <v>0</v>
      </c>
      <c r="I3794" s="235">
        <f t="shared" si="249"/>
        <v>0</v>
      </c>
      <c r="K3794" s="141">
        <f>Tabela1[[#This Row],[Količina]]-Tabela1[[#This Row],[Cena skupaj]]</f>
        <v>4</v>
      </c>
      <c r="L3794" s="162">
        <f>IF(Tabela1[[#This Row],[Cena za enoto]]=1,Tabela1[[#This Row],[Količina]],0)</f>
        <v>0</v>
      </c>
      <c r="M3794" s="139">
        <f>Tabela1[[#This Row],[Cena za enoto]]</f>
        <v>0</v>
      </c>
      <c r="N3794" s="139">
        <f t="shared" si="248"/>
        <v>0</v>
      </c>
    </row>
    <row r="3795" spans="1:14">
      <c r="A3795" s="139">
        <v>3811</v>
      </c>
      <c r="B3795" s="109"/>
      <c r="C3795" s="132">
        <f>IF(H3795&lt;&gt;"",COUNTA($H$12:H3795),"")</f>
        <v>2002</v>
      </c>
      <c r="D3795" s="68" t="s">
        <v>201</v>
      </c>
      <c r="E3795" s="200" t="s">
        <v>2944</v>
      </c>
      <c r="F3795" s="83" t="s">
        <v>10</v>
      </c>
      <c r="G3795" s="69">
        <v>12</v>
      </c>
      <c r="H3795" s="169">
        <v>0</v>
      </c>
      <c r="I3795" s="235">
        <f t="shared" si="249"/>
        <v>0</v>
      </c>
      <c r="K3795" s="141">
        <f>Tabela1[[#This Row],[Količina]]-Tabela1[[#This Row],[Cena skupaj]]</f>
        <v>12</v>
      </c>
      <c r="L3795" s="162">
        <f>IF(Tabela1[[#This Row],[Cena za enoto]]=1,Tabela1[[#This Row],[Količina]],0)</f>
        <v>0</v>
      </c>
      <c r="M3795" s="139">
        <f>Tabela1[[#This Row],[Cena za enoto]]</f>
        <v>0</v>
      </c>
      <c r="N3795" s="139">
        <f t="shared" si="248"/>
        <v>0</v>
      </c>
    </row>
    <row r="3796" spans="1:14">
      <c r="A3796" s="139">
        <v>3812</v>
      </c>
      <c r="B3796" s="109"/>
      <c r="C3796" s="132">
        <f>IF(H3796&lt;&gt;"",COUNTA($H$12:H3796),"")</f>
        <v>2003</v>
      </c>
      <c r="D3796" s="68" t="s">
        <v>201</v>
      </c>
      <c r="E3796" s="200" t="s">
        <v>2945</v>
      </c>
      <c r="F3796" s="83" t="s">
        <v>10</v>
      </c>
      <c r="G3796" s="69">
        <v>2</v>
      </c>
      <c r="H3796" s="169">
        <v>0</v>
      </c>
      <c r="I3796" s="235">
        <f t="shared" si="249"/>
        <v>0</v>
      </c>
      <c r="K3796" s="141">
        <f>Tabela1[[#This Row],[Količina]]-Tabela1[[#This Row],[Cena skupaj]]</f>
        <v>2</v>
      </c>
      <c r="L3796" s="162">
        <f>IF(Tabela1[[#This Row],[Cena za enoto]]=1,Tabela1[[#This Row],[Količina]],0)</f>
        <v>0</v>
      </c>
      <c r="M3796" s="139">
        <f>Tabela1[[#This Row],[Cena za enoto]]</f>
        <v>0</v>
      </c>
      <c r="N3796" s="139">
        <f t="shared" si="248"/>
        <v>0</v>
      </c>
    </row>
    <row r="3797" spans="1:14">
      <c r="A3797" s="139">
        <v>3813</v>
      </c>
      <c r="B3797" s="109"/>
      <c r="C3797" s="132">
        <f>IF(H3797&lt;&gt;"",COUNTA($H$12:H3797),"")</f>
        <v>2004</v>
      </c>
      <c r="D3797" s="68" t="s">
        <v>202</v>
      </c>
      <c r="E3797" s="200" t="s">
        <v>2946</v>
      </c>
      <c r="F3797" s="83" t="s">
        <v>10</v>
      </c>
      <c r="G3797" s="69">
        <v>2</v>
      </c>
      <c r="H3797" s="169">
        <v>0</v>
      </c>
      <c r="I3797" s="235">
        <f t="shared" si="249"/>
        <v>0</v>
      </c>
      <c r="K3797" s="141">
        <f>Tabela1[[#This Row],[Količina]]-Tabela1[[#This Row],[Cena skupaj]]</f>
        <v>2</v>
      </c>
      <c r="L3797" s="162">
        <f>IF(Tabela1[[#This Row],[Cena za enoto]]=1,Tabela1[[#This Row],[Količina]],0)</f>
        <v>0</v>
      </c>
      <c r="M3797" s="139">
        <f>Tabela1[[#This Row],[Cena za enoto]]</f>
        <v>0</v>
      </c>
      <c r="N3797" s="139">
        <f t="shared" si="248"/>
        <v>0</v>
      </c>
    </row>
    <row r="3798" spans="1:14" ht="22.5">
      <c r="A3798" s="139">
        <v>3814</v>
      </c>
      <c r="B3798" s="109"/>
      <c r="C3798" s="132">
        <f>IF(H3798&lt;&gt;"",COUNTA($H$12:H3798),"")</f>
        <v>2005</v>
      </c>
      <c r="D3798" s="68" t="s">
        <v>208</v>
      </c>
      <c r="E3798" s="200" t="s">
        <v>2947</v>
      </c>
      <c r="F3798" s="83" t="s">
        <v>10</v>
      </c>
      <c r="G3798" s="69">
        <v>2</v>
      </c>
      <c r="H3798" s="169">
        <v>0</v>
      </c>
      <c r="I3798" s="235">
        <f t="shared" si="249"/>
        <v>0</v>
      </c>
      <c r="K3798" s="141">
        <f>Tabela1[[#This Row],[Količina]]-Tabela1[[#This Row],[Cena skupaj]]</f>
        <v>2</v>
      </c>
      <c r="L3798" s="162">
        <f>IF(Tabela1[[#This Row],[Cena za enoto]]=1,Tabela1[[#This Row],[Količina]],0)</f>
        <v>0</v>
      </c>
      <c r="M3798" s="139">
        <f>Tabela1[[#This Row],[Cena za enoto]]</f>
        <v>0</v>
      </c>
      <c r="N3798" s="139">
        <f t="shared" si="248"/>
        <v>0</v>
      </c>
    </row>
    <row r="3799" spans="1:14" s="145" customFormat="1">
      <c r="A3799" s="145">
        <v>3815</v>
      </c>
      <c r="B3799" s="116"/>
      <c r="C3799" s="190" t="str">
        <f>IF(H3799&lt;&gt;"",COUNTA($H$12:H3799),"")</f>
        <v/>
      </c>
      <c r="D3799" s="118"/>
      <c r="E3799" s="234" t="s">
        <v>3541</v>
      </c>
      <c r="F3799" s="236"/>
      <c r="G3799" s="119"/>
      <c r="H3799" s="159"/>
      <c r="I3799" s="237"/>
      <c r="J3799" s="58"/>
      <c r="K3799" s="155">
        <f>Tabela1[[#This Row],[Količina]]-Tabela1[[#This Row],[Cena skupaj]]</f>
        <v>0</v>
      </c>
      <c r="L3799" s="162">
        <f>IF(Tabela1[[#This Row],[Cena za enoto]]=1,Tabela1[[#This Row],[Količina]],0)</f>
        <v>0</v>
      </c>
      <c r="M3799" s="139">
        <f>Tabela1[[#This Row],[Cena za enoto]]</f>
        <v>0</v>
      </c>
      <c r="N3799" s="139">
        <f t="shared" si="248"/>
        <v>0</v>
      </c>
    </row>
    <row r="3800" spans="1:14">
      <c r="A3800" s="139">
        <v>3816</v>
      </c>
      <c r="B3800" s="109"/>
      <c r="C3800" s="132">
        <f>IF(H3800&lt;&gt;"",COUNTA($H$12:H3800),"")</f>
        <v>2006</v>
      </c>
      <c r="D3800" s="68" t="s">
        <v>210</v>
      </c>
      <c r="E3800" s="200" t="s">
        <v>2948</v>
      </c>
      <c r="F3800" s="83" t="s">
        <v>10</v>
      </c>
      <c r="G3800" s="69">
        <v>1</v>
      </c>
      <c r="H3800" s="169">
        <v>0</v>
      </c>
      <c r="I3800" s="235">
        <f>IF(ISNUMBER(G3800),ROUND(G3800*H3800,2),"")</f>
        <v>0</v>
      </c>
      <c r="K3800" s="141">
        <f>Tabela1[[#This Row],[Količina]]-Tabela1[[#This Row],[Cena skupaj]]</f>
        <v>1</v>
      </c>
      <c r="L3800" s="162">
        <f>IF(Tabela1[[#This Row],[Cena za enoto]]=1,Tabela1[[#This Row],[Količina]],0)</f>
        <v>0</v>
      </c>
      <c r="M3800" s="139">
        <f>Tabela1[[#This Row],[Cena za enoto]]</f>
        <v>0</v>
      </c>
      <c r="N3800" s="139">
        <f t="shared" si="248"/>
        <v>0</v>
      </c>
    </row>
    <row r="3801" spans="1:14">
      <c r="A3801" s="139">
        <v>3817</v>
      </c>
      <c r="B3801" s="109"/>
      <c r="C3801" s="132">
        <f>IF(H3801&lt;&gt;"",COUNTA($H$12:H3801),"")</f>
        <v>2007</v>
      </c>
      <c r="D3801" s="68" t="s">
        <v>69</v>
      </c>
      <c r="E3801" s="200" t="s">
        <v>2949</v>
      </c>
      <c r="F3801" s="83" t="s">
        <v>10</v>
      </c>
      <c r="G3801" s="69">
        <v>2</v>
      </c>
      <c r="H3801" s="169">
        <v>0</v>
      </c>
      <c r="I3801" s="235">
        <f>IF(ISNUMBER(G3801),ROUND(G3801*H3801,2),"")</f>
        <v>0</v>
      </c>
      <c r="K3801" s="141">
        <f>Tabela1[[#This Row],[Količina]]-Tabela1[[#This Row],[Cena skupaj]]</f>
        <v>2</v>
      </c>
      <c r="L3801" s="162">
        <f>IF(Tabela1[[#This Row],[Cena za enoto]]=1,Tabela1[[#This Row],[Količina]],0)</f>
        <v>0</v>
      </c>
      <c r="M3801" s="139">
        <f>Tabela1[[#This Row],[Cena za enoto]]</f>
        <v>0</v>
      </c>
      <c r="N3801" s="139">
        <f t="shared" si="248"/>
        <v>0</v>
      </c>
    </row>
    <row r="3802" spans="1:14">
      <c r="A3802" s="139">
        <v>3818</v>
      </c>
      <c r="B3802" s="109"/>
      <c r="C3802" s="132">
        <f>IF(H3802&lt;&gt;"",COUNTA($H$12:H3802),"")</f>
        <v>2008</v>
      </c>
      <c r="D3802" s="68" t="s">
        <v>2950</v>
      </c>
      <c r="E3802" s="200" t="s">
        <v>2951</v>
      </c>
      <c r="F3802" s="83" t="s">
        <v>10</v>
      </c>
      <c r="G3802" s="69">
        <v>6</v>
      </c>
      <c r="H3802" s="169">
        <v>0</v>
      </c>
      <c r="I3802" s="235">
        <f>IF(ISNUMBER(G3802),ROUND(G3802*H3802,2),"")</f>
        <v>0</v>
      </c>
      <c r="K3802" s="141">
        <f>Tabela1[[#This Row],[Količina]]-Tabela1[[#This Row],[Cena skupaj]]</f>
        <v>6</v>
      </c>
      <c r="L3802" s="162">
        <f>IF(Tabela1[[#This Row],[Cena za enoto]]=1,Tabela1[[#This Row],[Količina]],0)</f>
        <v>0</v>
      </c>
      <c r="M3802" s="139">
        <f>Tabela1[[#This Row],[Cena za enoto]]</f>
        <v>0</v>
      </c>
      <c r="N3802" s="139">
        <f t="shared" si="248"/>
        <v>0</v>
      </c>
    </row>
    <row r="3803" spans="1:14">
      <c r="A3803" s="139">
        <v>3819</v>
      </c>
      <c r="B3803" s="109"/>
      <c r="C3803" s="132">
        <f>IF(H3803&lt;&gt;"",COUNTA($H$12:H3803),"")</f>
        <v>2009</v>
      </c>
      <c r="D3803" s="68" t="s">
        <v>2950</v>
      </c>
      <c r="E3803" s="200" t="s">
        <v>2952</v>
      </c>
      <c r="F3803" s="83" t="s">
        <v>10</v>
      </c>
      <c r="G3803" s="69">
        <v>1</v>
      </c>
      <c r="H3803" s="169">
        <v>0</v>
      </c>
      <c r="I3803" s="235">
        <f>IF(ISNUMBER(G3803),ROUND(G3803*H3803,2),"")</f>
        <v>0</v>
      </c>
      <c r="K3803" s="141">
        <f>Tabela1[[#This Row],[Količina]]-Tabela1[[#This Row],[Cena skupaj]]</f>
        <v>1</v>
      </c>
      <c r="L3803" s="162">
        <f>IF(Tabela1[[#This Row],[Cena za enoto]]=1,Tabela1[[#This Row],[Količina]],0)</f>
        <v>0</v>
      </c>
      <c r="M3803" s="139">
        <f>Tabela1[[#This Row],[Cena za enoto]]</f>
        <v>0</v>
      </c>
      <c r="N3803" s="139">
        <f t="shared" si="248"/>
        <v>0</v>
      </c>
    </row>
    <row r="3804" spans="1:14">
      <c r="A3804" s="139">
        <v>3820</v>
      </c>
      <c r="B3804" s="93">
        <v>3</v>
      </c>
      <c r="C3804" s="192" t="str">
        <f>IF(H3804&lt;&gt;"",COUNTA($H$12:H3804),"")</f>
        <v/>
      </c>
      <c r="D3804" s="14"/>
      <c r="E3804" s="193" t="s">
        <v>2953</v>
      </c>
      <c r="F3804" s="114"/>
      <c r="G3804" s="37"/>
      <c r="H3804" s="160"/>
      <c r="I3804" s="158">
        <f>I3805+I3815</f>
        <v>0</v>
      </c>
      <c r="K3804" s="141">
        <f>Tabela1[[#This Row],[Količina]]-Tabela1[[#This Row],[Cena skupaj]]</f>
        <v>0</v>
      </c>
      <c r="L3804" s="162">
        <f>IF(Tabela1[[#This Row],[Cena za enoto]]=1,Tabela1[[#This Row],[Količina]],0)</f>
        <v>0</v>
      </c>
      <c r="M3804" s="139">
        <f>Tabela1[[#This Row],[Cena za enoto]]</f>
        <v>0</v>
      </c>
      <c r="N3804" s="139">
        <f t="shared" si="248"/>
        <v>0</v>
      </c>
    </row>
    <row r="3805" spans="1:14" s="145" customFormat="1" ht="22.5">
      <c r="A3805" s="139">
        <v>3821</v>
      </c>
      <c r="B3805" s="103">
        <v>4</v>
      </c>
      <c r="C3805" s="207" t="str">
        <f>IF(H3805&lt;&gt;"",COUNTA($H$12:H3805),"")</f>
        <v/>
      </c>
      <c r="D3805" s="85"/>
      <c r="E3805" s="208" t="s">
        <v>2962</v>
      </c>
      <c r="F3805" s="209"/>
      <c r="G3805" s="86"/>
      <c r="H3805" s="168"/>
      <c r="I3805" s="210">
        <f>SUM(I3806:I3814)</f>
        <v>0</v>
      </c>
      <c r="J3805" s="58"/>
      <c r="K3805" s="141">
        <f>Tabela1[[#This Row],[Količina]]-Tabela1[[#This Row],[Cena skupaj]]</f>
        <v>0</v>
      </c>
      <c r="L3805" s="162">
        <f>IF(Tabela1[[#This Row],[Cena za enoto]]=1,Tabela1[[#This Row],[Količina]],0)</f>
        <v>0</v>
      </c>
      <c r="M3805" s="139">
        <f>Tabela1[[#This Row],[Cena za enoto]]</f>
        <v>0</v>
      </c>
      <c r="N3805" s="139">
        <f t="shared" si="248"/>
        <v>0</v>
      </c>
    </row>
    <row r="3806" spans="1:14">
      <c r="A3806" s="139">
        <v>3822</v>
      </c>
      <c r="B3806" s="109"/>
      <c r="C3806" s="132">
        <f>IF(H3806&lt;&gt;"",COUNTA($H$12:H3806),"")</f>
        <v>2010</v>
      </c>
      <c r="D3806" s="68" t="s">
        <v>193</v>
      </c>
      <c r="E3806" s="200" t="s">
        <v>3316</v>
      </c>
      <c r="F3806" s="83" t="s">
        <v>10</v>
      </c>
      <c r="G3806" s="69">
        <v>1</v>
      </c>
      <c r="H3806" s="169">
        <v>0</v>
      </c>
      <c r="I3806" s="235">
        <f>IF(ISNUMBER(G3806),ROUND(G3806*H3806,2),"")</f>
        <v>0</v>
      </c>
      <c r="K3806" s="141">
        <f>Tabela1[[#This Row],[Količina]]-Tabela1[[#This Row],[Cena skupaj]]</f>
        <v>1</v>
      </c>
      <c r="L3806" s="162">
        <f>IF(Tabela1[[#This Row],[Cena za enoto]]=1,Tabela1[[#This Row],[Količina]],0)</f>
        <v>0</v>
      </c>
      <c r="M3806" s="139">
        <f>Tabela1[[#This Row],[Cena za enoto]]</f>
        <v>0</v>
      </c>
      <c r="N3806" s="139">
        <f t="shared" si="248"/>
        <v>0</v>
      </c>
    </row>
    <row r="3807" spans="1:14" s="146" customFormat="1" ht="22.5">
      <c r="A3807" s="145">
        <v>3823</v>
      </c>
      <c r="B3807" s="116"/>
      <c r="C3807" s="190" t="str">
        <f>IF(H3807&lt;&gt;"",COUNTA($H$12:H3807),"")</f>
        <v/>
      </c>
      <c r="D3807" s="118"/>
      <c r="E3807" s="234" t="s">
        <v>2954</v>
      </c>
      <c r="F3807" s="83" t="s">
        <v>10</v>
      </c>
      <c r="G3807" s="119">
        <v>1</v>
      </c>
      <c r="H3807" s="159"/>
      <c r="I3807" s="237"/>
      <c r="J3807" s="136"/>
      <c r="K3807" s="141">
        <v>0</v>
      </c>
      <c r="L3807" s="162">
        <f>IF(Tabela1[[#This Row],[Cena za enoto]]=1,Tabela1[[#This Row],[Količina]],0)</f>
        <v>0</v>
      </c>
      <c r="M3807" s="139">
        <f>Tabela1[[#This Row],[Cena za enoto]]</f>
        <v>0</v>
      </c>
      <c r="N3807" s="139">
        <f t="shared" si="248"/>
        <v>0</v>
      </c>
    </row>
    <row r="3808" spans="1:14" s="146" customFormat="1">
      <c r="A3808" s="145">
        <v>3824</v>
      </c>
      <c r="B3808" s="116"/>
      <c r="C3808" s="190" t="str">
        <f>IF(H3808&lt;&gt;"",COUNTA($H$12:H3808),"")</f>
        <v/>
      </c>
      <c r="D3808" s="118"/>
      <c r="E3808" s="234" t="s">
        <v>2955</v>
      </c>
      <c r="F3808" s="83" t="s">
        <v>10</v>
      </c>
      <c r="G3808" s="119">
        <v>21</v>
      </c>
      <c r="H3808" s="159"/>
      <c r="I3808" s="237"/>
      <c r="J3808" s="136"/>
      <c r="K3808" s="141">
        <v>0</v>
      </c>
      <c r="L3808" s="162">
        <f>IF(Tabela1[[#This Row],[Cena za enoto]]=1,Tabela1[[#This Row],[Količina]],0)</f>
        <v>0</v>
      </c>
      <c r="M3808" s="139">
        <f>Tabela1[[#This Row],[Cena za enoto]]</f>
        <v>0</v>
      </c>
      <c r="N3808" s="139">
        <f t="shared" si="248"/>
        <v>0</v>
      </c>
    </row>
    <row r="3809" spans="1:14" s="146" customFormat="1">
      <c r="A3809" s="145">
        <v>3825</v>
      </c>
      <c r="B3809" s="116"/>
      <c r="C3809" s="190" t="str">
        <f>IF(H3809&lt;&gt;"",COUNTA($H$12:H3809),"")</f>
        <v/>
      </c>
      <c r="D3809" s="118"/>
      <c r="E3809" s="234" t="s">
        <v>2956</v>
      </c>
      <c r="F3809" s="83" t="s">
        <v>10</v>
      </c>
      <c r="G3809" s="119">
        <v>14</v>
      </c>
      <c r="H3809" s="159"/>
      <c r="I3809" s="237"/>
      <c r="J3809" s="136"/>
      <c r="K3809" s="141">
        <v>0</v>
      </c>
      <c r="L3809" s="162">
        <f>IF(Tabela1[[#This Row],[Cena za enoto]]=1,Tabela1[[#This Row],[Količina]],0)</f>
        <v>0</v>
      </c>
      <c r="M3809" s="139">
        <f>Tabela1[[#This Row],[Cena za enoto]]</f>
        <v>0</v>
      </c>
      <c r="N3809" s="139">
        <f t="shared" si="248"/>
        <v>0</v>
      </c>
    </row>
    <row r="3810" spans="1:14" s="146" customFormat="1">
      <c r="A3810" s="145">
        <v>3826</v>
      </c>
      <c r="B3810" s="116"/>
      <c r="C3810" s="190" t="str">
        <f>IF(H3810&lt;&gt;"",COUNTA($H$12:H3810),"")</f>
        <v/>
      </c>
      <c r="D3810" s="118"/>
      <c r="E3810" s="234" t="s">
        <v>2957</v>
      </c>
      <c r="F3810" s="83" t="s">
        <v>5</v>
      </c>
      <c r="G3810" s="119">
        <v>1</v>
      </c>
      <c r="H3810" s="159"/>
      <c r="I3810" s="237"/>
      <c r="J3810" s="136"/>
      <c r="K3810" s="141">
        <v>0</v>
      </c>
      <c r="L3810" s="162">
        <f>IF(Tabela1[[#This Row],[Cena za enoto]]=1,Tabela1[[#This Row],[Količina]],0)</f>
        <v>0</v>
      </c>
      <c r="M3810" s="139">
        <f>Tabela1[[#This Row],[Cena za enoto]]</f>
        <v>0</v>
      </c>
      <c r="N3810" s="139">
        <f t="shared" si="248"/>
        <v>0</v>
      </c>
    </row>
    <row r="3811" spans="1:14" s="146" customFormat="1">
      <c r="A3811" s="145">
        <v>3827</v>
      </c>
      <c r="B3811" s="116"/>
      <c r="C3811" s="190" t="str">
        <f>IF(H3811&lt;&gt;"",COUNTA($H$12:H3811),"")</f>
        <v/>
      </c>
      <c r="D3811" s="118"/>
      <c r="E3811" s="234" t="s">
        <v>2958</v>
      </c>
      <c r="F3811" s="83" t="s">
        <v>5</v>
      </c>
      <c r="G3811" s="119">
        <v>1</v>
      </c>
      <c r="H3811" s="159"/>
      <c r="I3811" s="237"/>
      <c r="J3811" s="136"/>
      <c r="K3811" s="141">
        <v>0</v>
      </c>
      <c r="L3811" s="162">
        <f>IF(Tabela1[[#This Row],[Cena za enoto]]=1,Tabela1[[#This Row],[Količina]],0)</f>
        <v>0</v>
      </c>
      <c r="M3811" s="139">
        <f>Tabela1[[#This Row],[Cena za enoto]]</f>
        <v>0</v>
      </c>
      <c r="N3811" s="139">
        <f t="shared" si="248"/>
        <v>0</v>
      </c>
    </row>
    <row r="3812" spans="1:14" s="146" customFormat="1">
      <c r="A3812" s="145">
        <v>3828</v>
      </c>
      <c r="B3812" s="116"/>
      <c r="C3812" s="190" t="str">
        <f>IF(H3812&lt;&gt;"",COUNTA($H$12:H3812),"")</f>
        <v/>
      </c>
      <c r="D3812" s="118"/>
      <c r="E3812" s="234" t="s">
        <v>2959</v>
      </c>
      <c r="F3812" s="83" t="s">
        <v>5</v>
      </c>
      <c r="G3812" s="119">
        <v>1</v>
      </c>
      <c r="H3812" s="159"/>
      <c r="I3812" s="237"/>
      <c r="J3812" s="136"/>
      <c r="K3812" s="141">
        <v>0</v>
      </c>
      <c r="L3812" s="162">
        <f>IF(Tabela1[[#This Row],[Cena za enoto]]=1,Tabela1[[#This Row],[Količina]],0)</f>
        <v>0</v>
      </c>
      <c r="M3812" s="139">
        <f>Tabela1[[#This Row],[Cena za enoto]]</f>
        <v>0</v>
      </c>
      <c r="N3812" s="139">
        <f t="shared" si="248"/>
        <v>0</v>
      </c>
    </row>
    <row r="3813" spans="1:14" s="146" customFormat="1">
      <c r="A3813" s="145">
        <v>3829</v>
      </c>
      <c r="B3813" s="116"/>
      <c r="C3813" s="190" t="str">
        <f>IF(H3813&lt;&gt;"",COUNTA($H$12:H3813),"")</f>
        <v/>
      </c>
      <c r="D3813" s="118"/>
      <c r="E3813" s="234" t="s">
        <v>2960</v>
      </c>
      <c r="F3813" s="83" t="s">
        <v>5</v>
      </c>
      <c r="G3813" s="119">
        <v>1</v>
      </c>
      <c r="H3813" s="159"/>
      <c r="I3813" s="237"/>
      <c r="J3813" s="136"/>
      <c r="K3813" s="141">
        <v>0</v>
      </c>
      <c r="L3813" s="162">
        <f>IF(Tabela1[[#This Row],[Cena za enoto]]=1,Tabela1[[#This Row],[Količina]],0)</f>
        <v>0</v>
      </c>
      <c r="M3813" s="139">
        <f>Tabela1[[#This Row],[Cena za enoto]]</f>
        <v>0</v>
      </c>
      <c r="N3813" s="139">
        <f t="shared" si="248"/>
        <v>0</v>
      </c>
    </row>
    <row r="3814" spans="1:14" s="146" customFormat="1">
      <c r="A3814" s="145">
        <v>3830</v>
      </c>
      <c r="B3814" s="116"/>
      <c r="C3814" s="190" t="str">
        <f>IF(H3814&lt;&gt;"",COUNTA($H$12:H3814),"")</f>
        <v/>
      </c>
      <c r="D3814" s="118"/>
      <c r="E3814" s="234" t="s">
        <v>2961</v>
      </c>
      <c r="F3814" s="83" t="s">
        <v>5</v>
      </c>
      <c r="G3814" s="119">
        <v>1</v>
      </c>
      <c r="H3814" s="159"/>
      <c r="I3814" s="237"/>
      <c r="J3814" s="136"/>
      <c r="K3814" s="141">
        <v>0</v>
      </c>
      <c r="L3814" s="162">
        <f>IF(Tabela1[[#This Row],[Cena za enoto]]=1,Tabela1[[#This Row],[Količina]],0)</f>
        <v>0</v>
      </c>
      <c r="M3814" s="139">
        <f>Tabela1[[#This Row],[Cena za enoto]]</f>
        <v>0</v>
      </c>
      <c r="N3814" s="139">
        <f t="shared" si="248"/>
        <v>0</v>
      </c>
    </row>
    <row r="3815" spans="1:14" s="145" customFormat="1">
      <c r="A3815" s="139">
        <v>3831</v>
      </c>
      <c r="B3815" s="103">
        <v>4</v>
      </c>
      <c r="C3815" s="207" t="str">
        <f>IF(H3815&lt;&gt;"",COUNTA($H$12:H3815),"")</f>
        <v/>
      </c>
      <c r="D3815" s="85"/>
      <c r="E3815" s="208" t="s">
        <v>2963</v>
      </c>
      <c r="F3815" s="209"/>
      <c r="G3815" s="86"/>
      <c r="H3815" s="168"/>
      <c r="I3815" s="210">
        <f>SUM(I3816:I3820)</f>
        <v>0</v>
      </c>
      <c r="J3815" s="58"/>
      <c r="K3815" s="141">
        <f>Tabela1[[#This Row],[Količina]]-Tabela1[[#This Row],[Cena skupaj]]</f>
        <v>0</v>
      </c>
      <c r="L3815" s="162">
        <f>IF(Tabela1[[#This Row],[Cena za enoto]]=1,Tabela1[[#This Row],[Količina]],0)</f>
        <v>0</v>
      </c>
      <c r="M3815" s="139">
        <f>Tabela1[[#This Row],[Cena za enoto]]</f>
        <v>0</v>
      </c>
      <c r="N3815" s="139">
        <f t="shared" si="248"/>
        <v>0</v>
      </c>
    </row>
    <row r="3816" spans="1:14">
      <c r="A3816" s="139">
        <v>3832</v>
      </c>
      <c r="B3816" s="109"/>
      <c r="C3816" s="132">
        <f>IF(H3816&lt;&gt;"",COUNTA($H$12:H3816),"")</f>
        <v>2011</v>
      </c>
      <c r="D3816" s="68" t="s">
        <v>197</v>
      </c>
      <c r="E3816" s="200" t="s">
        <v>3315</v>
      </c>
      <c r="F3816" s="83" t="s">
        <v>10</v>
      </c>
      <c r="G3816" s="69">
        <v>1</v>
      </c>
      <c r="H3816" s="169">
        <v>0</v>
      </c>
      <c r="I3816" s="235">
        <f>IF(ISNUMBER(G3816),ROUND(G3816*H3816,2),"")</f>
        <v>0</v>
      </c>
      <c r="K3816" s="141">
        <f>Tabela1[[#This Row],[Količina]]-Tabela1[[#This Row],[Cena skupaj]]</f>
        <v>1</v>
      </c>
      <c r="L3816" s="162">
        <f>IF(Tabela1[[#This Row],[Cena za enoto]]=1,Tabela1[[#This Row],[Količina]],0)</f>
        <v>0</v>
      </c>
      <c r="M3816" s="139">
        <f>Tabela1[[#This Row],[Cena za enoto]]</f>
        <v>0</v>
      </c>
      <c r="N3816" s="139">
        <f t="shared" si="248"/>
        <v>0</v>
      </c>
    </row>
    <row r="3817" spans="1:14" s="146" customFormat="1">
      <c r="A3817" s="145">
        <v>3833</v>
      </c>
      <c r="B3817" s="116"/>
      <c r="C3817" s="190" t="str">
        <f>IF(H3817&lt;&gt;"",COUNTA($H$12:H3817),"")</f>
        <v/>
      </c>
      <c r="D3817" s="118"/>
      <c r="E3817" s="234" t="s">
        <v>2964</v>
      </c>
      <c r="F3817" s="83" t="s">
        <v>5</v>
      </c>
      <c r="G3817" s="119">
        <v>1</v>
      </c>
      <c r="H3817" s="159"/>
      <c r="I3817" s="237"/>
      <c r="J3817" s="136"/>
      <c r="K3817" s="141">
        <v>0</v>
      </c>
      <c r="L3817" s="162">
        <f>IF(Tabela1[[#This Row],[Cena za enoto]]=1,Tabela1[[#This Row],[Količina]],0)</f>
        <v>0</v>
      </c>
      <c r="M3817" s="139">
        <f>Tabela1[[#This Row],[Cena za enoto]]</f>
        <v>0</v>
      </c>
      <c r="N3817" s="139">
        <f t="shared" si="248"/>
        <v>0</v>
      </c>
    </row>
    <row r="3818" spans="1:14" s="146" customFormat="1" ht="45">
      <c r="A3818" s="145">
        <v>3834</v>
      </c>
      <c r="B3818" s="116"/>
      <c r="C3818" s="190" t="str">
        <f>IF(H3818&lt;&gt;"",COUNTA($H$12:H3818),"")</f>
        <v/>
      </c>
      <c r="D3818" s="118"/>
      <c r="E3818" s="234" t="s">
        <v>3312</v>
      </c>
      <c r="F3818" s="83" t="s">
        <v>5</v>
      </c>
      <c r="G3818" s="119">
        <v>1</v>
      </c>
      <c r="H3818" s="159"/>
      <c r="I3818" s="237"/>
      <c r="J3818" s="136"/>
      <c r="K3818" s="141">
        <v>0</v>
      </c>
      <c r="L3818" s="162">
        <f>IF(Tabela1[[#This Row],[Cena za enoto]]=1,Tabela1[[#This Row],[Količina]],0)</f>
        <v>0</v>
      </c>
      <c r="M3818" s="139">
        <f>Tabela1[[#This Row],[Cena za enoto]]</f>
        <v>0</v>
      </c>
      <c r="N3818" s="139">
        <f t="shared" si="248"/>
        <v>0</v>
      </c>
    </row>
    <row r="3819" spans="1:14" ht="22.5">
      <c r="A3819" s="139">
        <v>3835</v>
      </c>
      <c r="B3819" s="109"/>
      <c r="C3819" s="132">
        <f>IF(H3819&lt;&gt;"",COUNTA($H$12:H3819),"")</f>
        <v>2012</v>
      </c>
      <c r="D3819" s="68" t="s">
        <v>198</v>
      </c>
      <c r="E3819" s="200" t="s">
        <v>2965</v>
      </c>
      <c r="F3819" s="83" t="s">
        <v>10</v>
      </c>
      <c r="G3819" s="69">
        <v>1</v>
      </c>
      <c r="H3819" s="169">
        <v>0</v>
      </c>
      <c r="I3819" s="235">
        <f>IF(ISNUMBER(G3819),ROUND(G3819*H3819,2),"")</f>
        <v>0</v>
      </c>
      <c r="K3819" s="141">
        <f>Tabela1[[#This Row],[Količina]]-Tabela1[[#This Row],[Cena skupaj]]</f>
        <v>1</v>
      </c>
      <c r="L3819" s="162">
        <f>IF(Tabela1[[#This Row],[Cena za enoto]]=1,Tabela1[[#This Row],[Količina]],0)</f>
        <v>0</v>
      </c>
      <c r="M3819" s="139">
        <f>Tabela1[[#This Row],[Cena za enoto]]</f>
        <v>0</v>
      </c>
      <c r="N3819" s="139">
        <f t="shared" si="248"/>
        <v>0</v>
      </c>
    </row>
    <row r="3820" spans="1:14">
      <c r="A3820" s="139">
        <v>3836</v>
      </c>
      <c r="B3820" s="109"/>
      <c r="C3820" s="132">
        <f>IF(H3820&lt;&gt;"",COUNTA($H$12:H3820),"")</f>
        <v>2013</v>
      </c>
      <c r="D3820" s="68" t="s">
        <v>199</v>
      </c>
      <c r="E3820" s="200" t="s">
        <v>2966</v>
      </c>
      <c r="F3820" s="83" t="s">
        <v>10</v>
      </c>
      <c r="G3820" s="69">
        <v>1</v>
      </c>
      <c r="H3820" s="169">
        <v>0</v>
      </c>
      <c r="I3820" s="235">
        <f>IF(ISNUMBER(G3820),ROUND(G3820*H3820,2),"")</f>
        <v>0</v>
      </c>
      <c r="K3820" s="141">
        <f>Tabela1[[#This Row],[Količina]]-Tabela1[[#This Row],[Cena skupaj]]</f>
        <v>1</v>
      </c>
      <c r="L3820" s="162">
        <f>IF(Tabela1[[#This Row],[Cena za enoto]]=1,Tabela1[[#This Row],[Količina]],0)</f>
        <v>0</v>
      </c>
      <c r="M3820" s="139">
        <f>Tabela1[[#This Row],[Cena za enoto]]</f>
        <v>0</v>
      </c>
      <c r="N3820" s="139">
        <f t="shared" si="248"/>
        <v>0</v>
      </c>
    </row>
    <row r="3821" spans="1:14">
      <c r="A3821" s="139">
        <v>3837</v>
      </c>
      <c r="B3821" s="93">
        <v>3</v>
      </c>
      <c r="C3821" s="192" t="str">
        <f>IF(H3821&lt;&gt;"",COUNTA($H$12:H3821),"")</f>
        <v/>
      </c>
      <c r="D3821" s="14"/>
      <c r="E3821" s="193" t="s">
        <v>2967</v>
      </c>
      <c r="F3821" s="114"/>
      <c r="G3821" s="37"/>
      <c r="H3821" s="160"/>
      <c r="I3821" s="158">
        <f>I3822</f>
        <v>0</v>
      </c>
      <c r="K3821" s="141">
        <f>Tabela1[[#This Row],[Količina]]-Tabela1[[#This Row],[Cena skupaj]]</f>
        <v>0</v>
      </c>
      <c r="L3821" s="162">
        <f>IF(Tabela1[[#This Row],[Cena za enoto]]=1,Tabela1[[#This Row],[Količina]],0)</f>
        <v>0</v>
      </c>
      <c r="M3821" s="139">
        <f>Tabela1[[#This Row],[Cena za enoto]]</f>
        <v>0</v>
      </c>
      <c r="N3821" s="139">
        <f t="shared" si="248"/>
        <v>0</v>
      </c>
    </row>
    <row r="3822" spans="1:14" s="145" customFormat="1">
      <c r="A3822" s="139">
        <v>3838</v>
      </c>
      <c r="B3822" s="103">
        <v>4</v>
      </c>
      <c r="C3822" s="207" t="str">
        <f>IF(H3822&lt;&gt;"",COUNTA($H$12:H3822),"")</f>
        <v/>
      </c>
      <c r="D3822" s="85"/>
      <c r="E3822" s="208" t="s">
        <v>2968</v>
      </c>
      <c r="F3822" s="209"/>
      <c r="G3822" s="86"/>
      <c r="H3822" s="168"/>
      <c r="I3822" s="210">
        <f>SUM(I3823:I3825)</f>
        <v>0</v>
      </c>
      <c r="J3822" s="58"/>
      <c r="K3822" s="141">
        <f>Tabela1[[#This Row],[Količina]]-Tabela1[[#This Row],[Cena skupaj]]</f>
        <v>0</v>
      </c>
      <c r="L3822" s="162">
        <f>IF(Tabela1[[#This Row],[Cena za enoto]]=1,Tabela1[[#This Row],[Količina]],0)</f>
        <v>0</v>
      </c>
      <c r="M3822" s="139">
        <f>Tabela1[[#This Row],[Cena za enoto]]</f>
        <v>0</v>
      </c>
      <c r="N3822" s="139">
        <f t="shared" si="248"/>
        <v>0</v>
      </c>
    </row>
    <row r="3823" spans="1:14" s="145" customFormat="1" ht="33.75">
      <c r="A3823" s="139">
        <v>3839</v>
      </c>
      <c r="B3823" s="116"/>
      <c r="C3823" s="190" t="str">
        <f>IF(H3823&lt;&gt;"",COUNTA($H$12:H3823),"")</f>
        <v/>
      </c>
      <c r="D3823" s="118" t="s">
        <v>193</v>
      </c>
      <c r="E3823" s="234" t="s">
        <v>3313</v>
      </c>
      <c r="F3823" s="236"/>
      <c r="G3823" s="119"/>
      <c r="H3823" s="159"/>
      <c r="I3823" s="237"/>
      <c r="J3823" s="58"/>
      <c r="K3823" s="141">
        <f>Tabela1[[#This Row],[Količina]]-Tabela1[[#This Row],[Cena skupaj]]</f>
        <v>0</v>
      </c>
      <c r="L3823" s="162">
        <f>IF(Tabela1[[#This Row],[Cena za enoto]]=1,Tabela1[[#This Row],[Količina]],0)</f>
        <v>0</v>
      </c>
      <c r="M3823" s="139">
        <f>Tabela1[[#This Row],[Cena za enoto]]</f>
        <v>0</v>
      </c>
      <c r="N3823" s="139">
        <f t="shared" si="248"/>
        <v>0</v>
      </c>
    </row>
    <row r="3824" spans="1:14" s="145" customFormat="1" ht="22.5">
      <c r="A3824" s="139">
        <v>3840</v>
      </c>
      <c r="B3824" s="116"/>
      <c r="C3824" s="190">
        <f>IF(H3824&lt;&gt;"",COUNTA($H$12:H3824),"")</f>
        <v>2014</v>
      </c>
      <c r="D3824" s="118" t="s">
        <v>194</v>
      </c>
      <c r="E3824" s="234" t="s">
        <v>2969</v>
      </c>
      <c r="F3824" s="83" t="s">
        <v>5</v>
      </c>
      <c r="G3824" s="119">
        <v>1</v>
      </c>
      <c r="H3824" s="169">
        <v>0</v>
      </c>
      <c r="I3824" s="237">
        <f>IF(ISNUMBER(G3824),ROUND(G3824*H3824,2),"")</f>
        <v>0</v>
      </c>
      <c r="J3824" s="58"/>
      <c r="K3824" s="141">
        <f>Tabela1[[#This Row],[Količina]]-Tabela1[[#This Row],[Cena skupaj]]</f>
        <v>1</v>
      </c>
      <c r="L3824" s="162">
        <f>IF(Tabela1[[#This Row],[Cena za enoto]]=1,Tabela1[[#This Row],[Količina]],0)</f>
        <v>0</v>
      </c>
      <c r="M3824" s="139">
        <f>Tabela1[[#This Row],[Cena za enoto]]</f>
        <v>0</v>
      </c>
      <c r="N3824" s="139">
        <f t="shared" si="248"/>
        <v>0</v>
      </c>
    </row>
    <row r="3825" spans="1:14" s="145" customFormat="1" ht="22.5">
      <c r="A3825" s="139">
        <v>3841</v>
      </c>
      <c r="B3825" s="116"/>
      <c r="C3825" s="190">
        <f>IF(H3825&lt;&gt;"",COUNTA($H$12:H3825),"")</f>
        <v>2015</v>
      </c>
      <c r="D3825" s="118" t="s">
        <v>195</v>
      </c>
      <c r="E3825" s="234" t="s">
        <v>2970</v>
      </c>
      <c r="F3825" s="83" t="s">
        <v>5</v>
      </c>
      <c r="G3825" s="119">
        <v>1</v>
      </c>
      <c r="H3825" s="169">
        <v>0</v>
      </c>
      <c r="I3825" s="237">
        <f>IF(ISNUMBER(G3825),ROUND(G3825*H3825,2),"")</f>
        <v>0</v>
      </c>
      <c r="J3825" s="58"/>
      <c r="K3825" s="141">
        <f>Tabela1[[#This Row],[Količina]]-Tabela1[[#This Row],[Cena skupaj]]</f>
        <v>1</v>
      </c>
      <c r="L3825" s="162">
        <f>IF(Tabela1[[#This Row],[Cena za enoto]]=1,Tabela1[[#This Row],[Količina]],0)</f>
        <v>0</v>
      </c>
      <c r="M3825" s="139">
        <f>Tabela1[[#This Row],[Cena za enoto]]</f>
        <v>0</v>
      </c>
      <c r="N3825" s="139">
        <f t="shared" si="248"/>
        <v>0</v>
      </c>
    </row>
    <row r="3826" spans="1:14">
      <c r="A3826" s="139">
        <v>3842</v>
      </c>
      <c r="B3826" s="93">
        <v>3</v>
      </c>
      <c r="C3826" s="192" t="str">
        <f>IF(H3826&lt;&gt;"",COUNTA($H$12:H3826),"")</f>
        <v/>
      </c>
      <c r="D3826" s="14"/>
      <c r="E3826" s="193" t="s">
        <v>2971</v>
      </c>
      <c r="F3826" s="114"/>
      <c r="G3826" s="37"/>
      <c r="H3826" s="160"/>
      <c r="I3826" s="158">
        <f>SUM(I3827:I3828)</f>
        <v>0</v>
      </c>
      <c r="K3826" s="141">
        <f>Tabela1[[#This Row],[Količina]]-Tabela1[[#This Row],[Cena skupaj]]</f>
        <v>0</v>
      </c>
      <c r="L3826" s="162">
        <f>IF(Tabela1[[#This Row],[Cena za enoto]]=1,Tabela1[[#This Row],[Količina]],0)</f>
        <v>0</v>
      </c>
      <c r="M3826" s="139">
        <f>Tabela1[[#This Row],[Cena za enoto]]</f>
        <v>0</v>
      </c>
      <c r="N3826" s="139">
        <f t="shared" si="248"/>
        <v>0</v>
      </c>
    </row>
    <row r="3827" spans="1:14">
      <c r="A3827" s="139">
        <v>3843</v>
      </c>
      <c r="B3827" s="109"/>
      <c r="C3827" s="132">
        <f>IF(H3827&lt;&gt;"",COUNTA($H$12:H3827),"")</f>
        <v>2016</v>
      </c>
      <c r="D3827" s="68" t="s">
        <v>193</v>
      </c>
      <c r="E3827" s="200" t="s">
        <v>2972</v>
      </c>
      <c r="F3827" s="83" t="s">
        <v>10</v>
      </c>
      <c r="G3827" s="69">
        <v>1</v>
      </c>
      <c r="H3827" s="169">
        <v>0</v>
      </c>
      <c r="I3827" s="235">
        <f>IF(ISNUMBER(G3827),ROUND(G3827*H3827,2),"")</f>
        <v>0</v>
      </c>
      <c r="K3827" s="141">
        <f>Tabela1[[#This Row],[Količina]]-Tabela1[[#This Row],[Cena skupaj]]</f>
        <v>1</v>
      </c>
      <c r="L3827" s="162">
        <f>IF(Tabela1[[#This Row],[Cena za enoto]]=1,Tabela1[[#This Row],[Količina]],0)</f>
        <v>0</v>
      </c>
      <c r="M3827" s="139">
        <f>Tabela1[[#This Row],[Cena za enoto]]</f>
        <v>0</v>
      </c>
      <c r="N3827" s="139">
        <f t="shared" si="248"/>
        <v>0</v>
      </c>
    </row>
    <row r="3828" spans="1:14">
      <c r="A3828" s="139">
        <v>3844</v>
      </c>
      <c r="B3828" s="109"/>
      <c r="C3828" s="132">
        <f>IF(H3828&lt;&gt;"",COUNTA($H$12:H3828),"")</f>
        <v>2017</v>
      </c>
      <c r="D3828" s="68" t="s">
        <v>194</v>
      </c>
      <c r="E3828" s="200" t="s">
        <v>3319</v>
      </c>
      <c r="F3828" s="83" t="s">
        <v>5</v>
      </c>
      <c r="G3828" s="69">
        <v>1</v>
      </c>
      <c r="H3828" s="169">
        <v>0</v>
      </c>
      <c r="I3828" s="235">
        <f>IF(ISNUMBER(G3828),ROUND(G3828*H3828,2),"")</f>
        <v>0</v>
      </c>
      <c r="K3828" s="141">
        <f>Tabela1[[#This Row],[Količina]]-Tabela1[[#This Row],[Cena skupaj]]</f>
        <v>1</v>
      </c>
      <c r="L3828" s="162">
        <f>IF(Tabela1[[#This Row],[Cena za enoto]]=1,Tabela1[[#This Row],[Količina]],0)</f>
        <v>0</v>
      </c>
      <c r="M3828" s="139">
        <f>Tabela1[[#This Row],[Cena za enoto]]</f>
        <v>0</v>
      </c>
      <c r="N3828" s="139">
        <f t="shared" si="248"/>
        <v>0</v>
      </c>
    </row>
    <row r="3829" spans="1:14">
      <c r="A3829" s="145">
        <v>3845</v>
      </c>
      <c r="B3829" s="167">
        <v>1</v>
      </c>
      <c r="C3829" s="190" t="str">
        <f>IF(H3829&lt;&gt;"",COUNTA($H$12:H3829),"")</f>
        <v/>
      </c>
      <c r="D3829" s="44"/>
      <c r="E3829" s="240" t="s">
        <v>2973</v>
      </c>
      <c r="F3829" s="117"/>
      <c r="G3829" s="115"/>
      <c r="H3829" s="159"/>
      <c r="I3829" s="161">
        <f>I3830+I3832+I3835+I3845+I3855+I3857+I3859+I3862+I3864+I3866+I3868+I3870+I3872+I3881</f>
        <v>0</v>
      </c>
      <c r="J3829" s="55"/>
      <c r="K3829" s="141">
        <f>Tabela1[[#This Row],[Količina]]-Tabela1[[#This Row],[Cena skupaj]]</f>
        <v>0</v>
      </c>
      <c r="L3829" s="162">
        <f>IF(Tabela1[[#This Row],[Cena za enoto]]=1,Tabela1[[#This Row],[Količina]],0)</f>
        <v>0</v>
      </c>
      <c r="M3829" s="139">
        <f>Tabela1[[#This Row],[Cena za enoto]]</f>
        <v>0</v>
      </c>
      <c r="N3829" s="139">
        <f t="shared" si="248"/>
        <v>0</v>
      </c>
    </row>
    <row r="3830" spans="1:14" s="145" customFormat="1">
      <c r="A3830" s="139">
        <v>3846</v>
      </c>
      <c r="B3830" s="93">
        <v>3</v>
      </c>
      <c r="C3830" s="192" t="str">
        <f>IF(H3830&lt;&gt;"",COUNTA($H$12:H3830),"")</f>
        <v/>
      </c>
      <c r="D3830" s="87"/>
      <c r="E3830" s="193" t="s">
        <v>3542</v>
      </c>
      <c r="F3830" s="241"/>
      <c r="G3830" s="37"/>
      <c r="H3830" s="160"/>
      <c r="I3830" s="158">
        <f>SUM(I3831)</f>
        <v>0</v>
      </c>
      <c r="J3830" s="58"/>
      <c r="K3830" s="141">
        <f>Tabela1[[#This Row],[Količina]]-Tabela1[[#This Row],[Cena skupaj]]</f>
        <v>0</v>
      </c>
      <c r="L3830" s="162">
        <f>IF(Tabela1[[#This Row],[Cena za enoto]]=1,Tabela1[[#This Row],[Količina]],0)</f>
        <v>0</v>
      </c>
      <c r="M3830" s="139">
        <f>Tabela1[[#This Row],[Cena za enoto]]</f>
        <v>0</v>
      </c>
      <c r="N3830" s="139">
        <f t="shared" si="248"/>
        <v>0</v>
      </c>
    </row>
    <row r="3831" spans="1:14" ht="90">
      <c r="A3831" s="139">
        <v>3847</v>
      </c>
      <c r="B3831" s="109"/>
      <c r="C3831" s="132">
        <f>IF(H3831&lt;&gt;"",COUNTA($H$12:H3831),"")</f>
        <v>2018</v>
      </c>
      <c r="D3831" s="68" t="s">
        <v>260</v>
      </c>
      <c r="E3831" s="200" t="s">
        <v>3027</v>
      </c>
      <c r="F3831" s="83" t="s">
        <v>10</v>
      </c>
      <c r="G3831" s="69">
        <v>1</v>
      </c>
      <c r="H3831" s="169">
        <v>0</v>
      </c>
      <c r="I3831" s="235">
        <f>IF(ISNUMBER(G3831),ROUND(G3831*H3831,2),"")</f>
        <v>0</v>
      </c>
      <c r="K3831" s="141">
        <f>Tabela1[[#This Row],[Količina]]-Tabela1[[#This Row],[Cena skupaj]]</f>
        <v>1</v>
      </c>
      <c r="L3831" s="162">
        <f>IF(Tabela1[[#This Row],[Cena za enoto]]=1,Tabela1[[#This Row],[Količina]],0)</f>
        <v>0</v>
      </c>
      <c r="M3831" s="139">
        <f>Tabela1[[#This Row],[Cena za enoto]]</f>
        <v>0</v>
      </c>
      <c r="N3831" s="139">
        <f t="shared" si="248"/>
        <v>0</v>
      </c>
    </row>
    <row r="3832" spans="1:14" s="145" customFormat="1">
      <c r="A3832" s="139">
        <v>3848</v>
      </c>
      <c r="B3832" s="93">
        <v>3</v>
      </c>
      <c r="C3832" s="192" t="str">
        <f>IF(H3832&lt;&gt;"",COUNTA($H$12:H3832),"")</f>
        <v/>
      </c>
      <c r="D3832" s="87"/>
      <c r="E3832" s="193" t="s">
        <v>2974</v>
      </c>
      <c r="F3832" s="241"/>
      <c r="G3832" s="37"/>
      <c r="H3832" s="160"/>
      <c r="I3832" s="158">
        <f>SUM(I3833:I3834)</f>
        <v>0</v>
      </c>
      <c r="J3832" s="58"/>
      <c r="K3832" s="141">
        <f>Tabela1[[#This Row],[Količina]]-Tabela1[[#This Row],[Cena skupaj]]</f>
        <v>0</v>
      </c>
      <c r="L3832" s="162">
        <f>IF(Tabela1[[#This Row],[Cena za enoto]]=1,Tabela1[[#This Row],[Količina]],0)</f>
        <v>0</v>
      </c>
      <c r="M3832" s="139">
        <f>Tabela1[[#This Row],[Cena za enoto]]</f>
        <v>0</v>
      </c>
      <c r="N3832" s="139">
        <f t="shared" si="248"/>
        <v>0</v>
      </c>
    </row>
    <row r="3833" spans="1:14" ht="45">
      <c r="A3833" s="139">
        <v>3849</v>
      </c>
      <c r="B3833" s="109"/>
      <c r="C3833" s="132">
        <f>IF(H3833&lt;&gt;"",COUNTA($H$12:H3833),"")</f>
        <v>2019</v>
      </c>
      <c r="D3833" s="68" t="s">
        <v>260</v>
      </c>
      <c r="E3833" s="200" t="s">
        <v>2975</v>
      </c>
      <c r="F3833" s="83" t="s">
        <v>10</v>
      </c>
      <c r="G3833" s="69">
        <v>1</v>
      </c>
      <c r="H3833" s="169">
        <v>0</v>
      </c>
      <c r="I3833" s="235">
        <f>IF(ISNUMBER(G3833),ROUND(G3833*H3833,2),"")</f>
        <v>0</v>
      </c>
      <c r="K3833" s="141">
        <f>Tabela1[[#This Row],[Količina]]-Tabela1[[#This Row],[Cena skupaj]]</f>
        <v>1</v>
      </c>
      <c r="L3833" s="162">
        <f>IF(Tabela1[[#This Row],[Cena za enoto]]=1,Tabela1[[#This Row],[Količina]],0)</f>
        <v>0</v>
      </c>
      <c r="M3833" s="139">
        <f>Tabela1[[#This Row],[Cena za enoto]]</f>
        <v>0</v>
      </c>
      <c r="N3833" s="139">
        <f t="shared" si="248"/>
        <v>0</v>
      </c>
    </row>
    <row r="3834" spans="1:14" ht="56.25">
      <c r="A3834" s="139">
        <v>3850</v>
      </c>
      <c r="B3834" s="109"/>
      <c r="C3834" s="132">
        <f>IF(H3834&lt;&gt;"",COUNTA($H$12:H3834),"")</f>
        <v>2020</v>
      </c>
      <c r="D3834" s="68">
        <v>2</v>
      </c>
      <c r="E3834" s="200" t="s">
        <v>2976</v>
      </c>
      <c r="F3834" s="83" t="s">
        <v>10</v>
      </c>
      <c r="G3834" s="69">
        <v>4</v>
      </c>
      <c r="H3834" s="169">
        <v>0</v>
      </c>
      <c r="I3834" s="235">
        <f>IF(ISNUMBER(G3834),ROUND(G3834*H3834,2),"")</f>
        <v>0</v>
      </c>
      <c r="K3834" s="141">
        <f>Tabela1[[#This Row],[Količina]]-Tabela1[[#This Row],[Cena skupaj]]</f>
        <v>4</v>
      </c>
      <c r="L3834" s="162">
        <f>IF(Tabela1[[#This Row],[Cena za enoto]]=1,Tabela1[[#This Row],[Količina]],0)</f>
        <v>0</v>
      </c>
      <c r="M3834" s="139">
        <f>Tabela1[[#This Row],[Cena za enoto]]</f>
        <v>0</v>
      </c>
      <c r="N3834" s="139">
        <f t="shared" si="248"/>
        <v>0</v>
      </c>
    </row>
    <row r="3835" spans="1:14" s="145" customFormat="1">
      <c r="A3835" s="139">
        <v>3851</v>
      </c>
      <c r="B3835" s="93">
        <v>3</v>
      </c>
      <c r="C3835" s="192" t="str">
        <f>IF(H3835&lt;&gt;"",COUNTA($H$12:H3835),"")</f>
        <v/>
      </c>
      <c r="D3835" s="87"/>
      <c r="E3835" s="193" t="s">
        <v>2977</v>
      </c>
      <c r="F3835" s="241"/>
      <c r="G3835" s="37"/>
      <c r="H3835" s="160"/>
      <c r="I3835" s="158">
        <f>SUM(I3836:I3844)</f>
        <v>0</v>
      </c>
      <c r="J3835" s="58"/>
      <c r="K3835" s="141">
        <f>Tabela1[[#This Row],[Količina]]-Tabela1[[#This Row],[Cena skupaj]]</f>
        <v>0</v>
      </c>
      <c r="L3835" s="162">
        <f>IF(Tabela1[[#This Row],[Cena za enoto]]=1,Tabela1[[#This Row],[Količina]],0)</f>
        <v>0</v>
      </c>
      <c r="M3835" s="139">
        <f>Tabela1[[#This Row],[Cena za enoto]]</f>
        <v>0</v>
      </c>
      <c r="N3835" s="139">
        <f t="shared" si="248"/>
        <v>0</v>
      </c>
    </row>
    <row r="3836" spans="1:14" ht="33.75">
      <c r="A3836" s="139">
        <v>3852</v>
      </c>
      <c r="B3836" s="109"/>
      <c r="C3836" s="132">
        <f>IF(H3836&lt;&gt;"",COUNTA($H$12:H3836),"")</f>
        <v>2021</v>
      </c>
      <c r="D3836" s="68" t="s">
        <v>260</v>
      </c>
      <c r="E3836" s="200" t="s">
        <v>2985</v>
      </c>
      <c r="F3836" s="83" t="s">
        <v>10</v>
      </c>
      <c r="G3836" s="69">
        <v>3</v>
      </c>
      <c r="H3836" s="169">
        <v>0</v>
      </c>
      <c r="I3836" s="235">
        <f t="shared" ref="I3836:I3844" si="250">IF(ISNUMBER(G3836),ROUND(G3836*H3836,2),"")</f>
        <v>0</v>
      </c>
      <c r="K3836" s="141">
        <f>Tabela1[[#This Row],[Količina]]-Tabela1[[#This Row],[Cena skupaj]]</f>
        <v>3</v>
      </c>
      <c r="L3836" s="162">
        <f>IF(Tabela1[[#This Row],[Cena za enoto]]=1,Tabela1[[#This Row],[Količina]],0)</f>
        <v>0</v>
      </c>
      <c r="M3836" s="139">
        <f>Tabela1[[#This Row],[Cena za enoto]]</f>
        <v>0</v>
      </c>
      <c r="N3836" s="139">
        <f t="shared" si="248"/>
        <v>0</v>
      </c>
    </row>
    <row r="3837" spans="1:14" ht="78.75">
      <c r="A3837" s="139">
        <v>3853</v>
      </c>
      <c r="B3837" s="109"/>
      <c r="C3837" s="132">
        <f>IF(H3837&lt;&gt;"",COUNTA($H$12:H3837),"")</f>
        <v>2022</v>
      </c>
      <c r="D3837" s="68" t="s">
        <v>261</v>
      </c>
      <c r="E3837" s="200" t="s">
        <v>2978</v>
      </c>
      <c r="F3837" s="83" t="s">
        <v>10</v>
      </c>
      <c r="G3837" s="69">
        <v>1</v>
      </c>
      <c r="H3837" s="169">
        <v>0</v>
      </c>
      <c r="I3837" s="235">
        <f t="shared" si="250"/>
        <v>0</v>
      </c>
      <c r="K3837" s="141">
        <f>Tabela1[[#This Row],[Količina]]-Tabela1[[#This Row],[Cena skupaj]]</f>
        <v>1</v>
      </c>
      <c r="L3837" s="162">
        <f>IF(Tabela1[[#This Row],[Cena za enoto]]=1,Tabela1[[#This Row],[Količina]],0)</f>
        <v>0</v>
      </c>
      <c r="M3837" s="139">
        <f>Tabela1[[#This Row],[Cena za enoto]]</f>
        <v>0</v>
      </c>
      <c r="N3837" s="139">
        <f t="shared" si="248"/>
        <v>0</v>
      </c>
    </row>
    <row r="3838" spans="1:14" ht="67.5">
      <c r="A3838" s="139">
        <v>3854</v>
      </c>
      <c r="B3838" s="109"/>
      <c r="C3838" s="132">
        <f>IF(H3838&lt;&gt;"",COUNTA($H$12:H3838),"")</f>
        <v>2023</v>
      </c>
      <c r="D3838" s="68" t="s">
        <v>262</v>
      </c>
      <c r="E3838" s="200" t="s">
        <v>2979</v>
      </c>
      <c r="F3838" s="83" t="s">
        <v>10</v>
      </c>
      <c r="G3838" s="69">
        <v>1</v>
      </c>
      <c r="H3838" s="169">
        <v>0</v>
      </c>
      <c r="I3838" s="235">
        <f t="shared" si="250"/>
        <v>0</v>
      </c>
      <c r="K3838" s="141">
        <f>Tabela1[[#This Row],[Količina]]-Tabela1[[#This Row],[Cena skupaj]]</f>
        <v>1</v>
      </c>
      <c r="L3838" s="162">
        <f>IF(Tabela1[[#This Row],[Cena za enoto]]=1,Tabela1[[#This Row],[Količina]],0)</f>
        <v>0</v>
      </c>
      <c r="M3838" s="139">
        <f>Tabela1[[#This Row],[Cena za enoto]]</f>
        <v>0</v>
      </c>
      <c r="N3838" s="139">
        <f t="shared" si="248"/>
        <v>0</v>
      </c>
    </row>
    <row r="3839" spans="1:14" ht="67.5">
      <c r="A3839" s="139">
        <v>3855</v>
      </c>
      <c r="B3839" s="109"/>
      <c r="C3839" s="132">
        <f>IF(H3839&lt;&gt;"",COUNTA($H$12:H3839),"")</f>
        <v>2024</v>
      </c>
      <c r="D3839" s="68" t="s">
        <v>263</v>
      </c>
      <c r="E3839" s="200" t="s">
        <v>2980</v>
      </c>
      <c r="F3839" s="83" t="s">
        <v>10</v>
      </c>
      <c r="G3839" s="69">
        <v>1</v>
      </c>
      <c r="H3839" s="169">
        <v>0</v>
      </c>
      <c r="I3839" s="235">
        <f t="shared" si="250"/>
        <v>0</v>
      </c>
      <c r="K3839" s="141">
        <f>Tabela1[[#This Row],[Količina]]-Tabela1[[#This Row],[Cena skupaj]]</f>
        <v>1</v>
      </c>
      <c r="L3839" s="162">
        <f>IF(Tabela1[[#This Row],[Cena za enoto]]=1,Tabela1[[#This Row],[Količina]],0)</f>
        <v>0</v>
      </c>
      <c r="M3839" s="139">
        <f>Tabela1[[#This Row],[Cena za enoto]]</f>
        <v>0</v>
      </c>
      <c r="N3839" s="139">
        <f t="shared" si="248"/>
        <v>0</v>
      </c>
    </row>
    <row r="3840" spans="1:14" ht="78.75">
      <c r="A3840" s="139">
        <v>3856</v>
      </c>
      <c r="B3840" s="109"/>
      <c r="C3840" s="132">
        <f>IF(H3840&lt;&gt;"",COUNTA($H$12:H3840),"")</f>
        <v>2025</v>
      </c>
      <c r="D3840" s="68" t="s">
        <v>264</v>
      </c>
      <c r="E3840" s="200" t="s">
        <v>2981</v>
      </c>
      <c r="F3840" s="83" t="s">
        <v>10</v>
      </c>
      <c r="G3840" s="69">
        <v>1</v>
      </c>
      <c r="H3840" s="169">
        <v>0</v>
      </c>
      <c r="I3840" s="235">
        <f t="shared" si="250"/>
        <v>0</v>
      </c>
      <c r="K3840" s="141">
        <f>Tabela1[[#This Row],[Količina]]-Tabela1[[#This Row],[Cena skupaj]]</f>
        <v>1</v>
      </c>
      <c r="L3840" s="162">
        <f>IF(Tabela1[[#This Row],[Cena za enoto]]=1,Tabela1[[#This Row],[Količina]],0)</f>
        <v>0</v>
      </c>
      <c r="M3840" s="139">
        <f>Tabela1[[#This Row],[Cena za enoto]]</f>
        <v>0</v>
      </c>
      <c r="N3840" s="139">
        <f t="shared" si="248"/>
        <v>0</v>
      </c>
    </row>
    <row r="3841" spans="1:14" ht="56.25">
      <c r="A3841" s="139">
        <v>3857</v>
      </c>
      <c r="B3841" s="109"/>
      <c r="C3841" s="132">
        <f>IF(H3841&lt;&gt;"",COUNTA($H$12:H3841),"")</f>
        <v>2026</v>
      </c>
      <c r="D3841" s="68" t="s">
        <v>265</v>
      </c>
      <c r="E3841" s="200" t="s">
        <v>2986</v>
      </c>
      <c r="F3841" s="83" t="s">
        <v>10</v>
      </c>
      <c r="G3841" s="69">
        <v>1</v>
      </c>
      <c r="H3841" s="169">
        <v>0</v>
      </c>
      <c r="I3841" s="235">
        <f t="shared" si="250"/>
        <v>0</v>
      </c>
      <c r="K3841" s="141">
        <f>Tabela1[[#This Row],[Količina]]-Tabela1[[#This Row],[Cena skupaj]]</f>
        <v>1</v>
      </c>
      <c r="L3841" s="162">
        <f>IF(Tabela1[[#This Row],[Cena za enoto]]=1,Tabela1[[#This Row],[Količina]],0)</f>
        <v>0</v>
      </c>
      <c r="M3841" s="139">
        <f>Tabela1[[#This Row],[Cena za enoto]]</f>
        <v>0</v>
      </c>
      <c r="N3841" s="139">
        <f t="shared" si="248"/>
        <v>0</v>
      </c>
    </row>
    <row r="3842" spans="1:14" ht="56.25">
      <c r="A3842" s="139">
        <v>3858</v>
      </c>
      <c r="B3842" s="109"/>
      <c r="C3842" s="132">
        <f>IF(H3842&lt;&gt;"",COUNTA($H$12:H3842),"")</f>
        <v>2027</v>
      </c>
      <c r="D3842" s="68" t="s">
        <v>266</v>
      </c>
      <c r="E3842" s="200" t="s">
        <v>2982</v>
      </c>
      <c r="F3842" s="83" t="s">
        <v>10</v>
      </c>
      <c r="G3842" s="69">
        <v>1</v>
      </c>
      <c r="H3842" s="169">
        <v>0</v>
      </c>
      <c r="I3842" s="235">
        <f t="shared" si="250"/>
        <v>0</v>
      </c>
      <c r="K3842" s="141">
        <f>Tabela1[[#This Row],[Količina]]-Tabela1[[#This Row],[Cena skupaj]]</f>
        <v>1</v>
      </c>
      <c r="L3842" s="162">
        <f>IF(Tabela1[[#This Row],[Cena za enoto]]=1,Tabela1[[#This Row],[Količina]],0)</f>
        <v>0</v>
      </c>
      <c r="M3842" s="139">
        <f>Tabela1[[#This Row],[Cena za enoto]]</f>
        <v>0</v>
      </c>
      <c r="N3842" s="139">
        <f t="shared" si="248"/>
        <v>0</v>
      </c>
    </row>
    <row r="3843" spans="1:14" ht="67.5">
      <c r="A3843" s="139">
        <v>3859</v>
      </c>
      <c r="B3843" s="109"/>
      <c r="C3843" s="132">
        <f>IF(H3843&lt;&gt;"",COUNTA($H$12:H3843),"")</f>
        <v>2028</v>
      </c>
      <c r="D3843" s="68" t="s">
        <v>267</v>
      </c>
      <c r="E3843" s="200" t="s">
        <v>2983</v>
      </c>
      <c r="F3843" s="83" t="s">
        <v>10</v>
      </c>
      <c r="G3843" s="69">
        <v>2</v>
      </c>
      <c r="H3843" s="169">
        <v>0</v>
      </c>
      <c r="I3843" s="235">
        <f t="shared" si="250"/>
        <v>0</v>
      </c>
      <c r="K3843" s="141">
        <f>Tabela1[[#This Row],[Količina]]-Tabela1[[#This Row],[Cena skupaj]]</f>
        <v>2</v>
      </c>
      <c r="L3843" s="162">
        <f>IF(Tabela1[[#This Row],[Cena za enoto]]=1,Tabela1[[#This Row],[Količina]],0)</f>
        <v>0</v>
      </c>
      <c r="M3843" s="139">
        <f>Tabela1[[#This Row],[Cena za enoto]]</f>
        <v>0</v>
      </c>
      <c r="N3843" s="139">
        <f t="shared" si="248"/>
        <v>0</v>
      </c>
    </row>
    <row r="3844" spans="1:14" ht="56.25">
      <c r="A3844" s="139">
        <v>3860</v>
      </c>
      <c r="B3844" s="109"/>
      <c r="C3844" s="132">
        <f>IF(H3844&lt;&gt;"",COUNTA($H$12:H3844),"")</f>
        <v>2029</v>
      </c>
      <c r="D3844" s="68" t="s">
        <v>268</v>
      </c>
      <c r="E3844" s="200" t="s">
        <v>2984</v>
      </c>
      <c r="F3844" s="83" t="s">
        <v>10</v>
      </c>
      <c r="G3844" s="69">
        <v>2</v>
      </c>
      <c r="H3844" s="169">
        <v>0</v>
      </c>
      <c r="I3844" s="235">
        <f t="shared" si="250"/>
        <v>0</v>
      </c>
      <c r="K3844" s="141">
        <f>Tabela1[[#This Row],[Količina]]-Tabela1[[#This Row],[Cena skupaj]]</f>
        <v>2</v>
      </c>
      <c r="L3844" s="162">
        <f>IF(Tabela1[[#This Row],[Cena za enoto]]=1,Tabela1[[#This Row],[Količina]],0)</f>
        <v>0</v>
      </c>
      <c r="M3844" s="139">
        <f>Tabela1[[#This Row],[Cena za enoto]]</f>
        <v>0</v>
      </c>
      <c r="N3844" s="139">
        <f t="shared" si="248"/>
        <v>0</v>
      </c>
    </row>
    <row r="3845" spans="1:14" s="145" customFormat="1">
      <c r="A3845" s="139">
        <v>3861</v>
      </c>
      <c r="B3845" s="93">
        <v>3</v>
      </c>
      <c r="C3845" s="192" t="str">
        <f>IF(H3845&lt;&gt;"",COUNTA($H$12:H3845),"")</f>
        <v/>
      </c>
      <c r="D3845" s="87"/>
      <c r="E3845" s="193" t="s">
        <v>2987</v>
      </c>
      <c r="F3845" s="241"/>
      <c r="G3845" s="37"/>
      <c r="H3845" s="160"/>
      <c r="I3845" s="158">
        <f>SUM(I3846:I3854)</f>
        <v>0</v>
      </c>
      <c r="J3845" s="58"/>
      <c r="K3845" s="141">
        <f>Tabela1[[#This Row],[Količina]]-Tabela1[[#This Row],[Cena skupaj]]</f>
        <v>0</v>
      </c>
      <c r="L3845" s="162">
        <f>IF(Tabela1[[#This Row],[Cena za enoto]]=1,Tabela1[[#This Row],[Količina]],0)</f>
        <v>0</v>
      </c>
      <c r="M3845" s="139">
        <f>Tabela1[[#This Row],[Cena za enoto]]</f>
        <v>0</v>
      </c>
      <c r="N3845" s="139">
        <f t="shared" si="248"/>
        <v>0</v>
      </c>
    </row>
    <row r="3846" spans="1:14" ht="56.25">
      <c r="A3846" s="139">
        <v>3862</v>
      </c>
      <c r="B3846" s="109"/>
      <c r="C3846" s="132">
        <f>IF(H3846&lt;&gt;"",COUNTA($H$12:H3846),"")</f>
        <v>2030</v>
      </c>
      <c r="D3846" s="68" t="s">
        <v>260</v>
      </c>
      <c r="E3846" s="200" t="s">
        <v>2995</v>
      </c>
      <c r="F3846" s="83" t="s">
        <v>10</v>
      </c>
      <c r="G3846" s="69">
        <v>5</v>
      </c>
      <c r="H3846" s="169">
        <v>0</v>
      </c>
      <c r="I3846" s="235">
        <f t="shared" ref="I3846:I3854" si="251">IF(ISNUMBER(G3846),ROUND(G3846*H3846,2),"")</f>
        <v>0</v>
      </c>
      <c r="K3846" s="141">
        <f>Tabela1[[#This Row],[Količina]]-Tabela1[[#This Row],[Cena skupaj]]</f>
        <v>5</v>
      </c>
      <c r="L3846" s="162">
        <f>IF(Tabela1[[#This Row],[Cena za enoto]]=1,Tabela1[[#This Row],[Količina]],0)</f>
        <v>0</v>
      </c>
      <c r="M3846" s="139">
        <f>Tabela1[[#This Row],[Cena za enoto]]</f>
        <v>0</v>
      </c>
      <c r="N3846" s="139">
        <f t="shared" si="248"/>
        <v>0</v>
      </c>
    </row>
    <row r="3847" spans="1:14" ht="56.25">
      <c r="A3847" s="139">
        <v>3863</v>
      </c>
      <c r="B3847" s="109"/>
      <c r="C3847" s="132">
        <f>IF(H3847&lt;&gt;"",COUNTA($H$12:H3847),"")</f>
        <v>2031</v>
      </c>
      <c r="D3847" s="68" t="s">
        <v>261</v>
      </c>
      <c r="E3847" s="200" t="s">
        <v>2996</v>
      </c>
      <c r="F3847" s="83" t="s">
        <v>10</v>
      </c>
      <c r="G3847" s="69">
        <v>5</v>
      </c>
      <c r="H3847" s="169">
        <v>0</v>
      </c>
      <c r="I3847" s="235">
        <f t="shared" si="251"/>
        <v>0</v>
      </c>
      <c r="K3847" s="141">
        <f>Tabela1[[#This Row],[Količina]]-Tabela1[[#This Row],[Cena skupaj]]</f>
        <v>5</v>
      </c>
      <c r="L3847" s="162">
        <f>IF(Tabela1[[#This Row],[Cena za enoto]]=1,Tabela1[[#This Row],[Količina]],0)</f>
        <v>0</v>
      </c>
      <c r="M3847" s="139">
        <f>Tabela1[[#This Row],[Cena za enoto]]</f>
        <v>0</v>
      </c>
      <c r="N3847" s="139">
        <f t="shared" si="248"/>
        <v>0</v>
      </c>
    </row>
    <row r="3848" spans="1:14" ht="56.25">
      <c r="A3848" s="139">
        <v>3864</v>
      </c>
      <c r="B3848" s="109"/>
      <c r="C3848" s="132">
        <f>IF(H3848&lt;&gt;"",COUNTA($H$12:H3848),"")</f>
        <v>2032</v>
      </c>
      <c r="D3848" s="68" t="s">
        <v>262</v>
      </c>
      <c r="E3848" s="200" t="s">
        <v>2993</v>
      </c>
      <c r="F3848" s="83" t="s">
        <v>10</v>
      </c>
      <c r="G3848" s="69">
        <v>4</v>
      </c>
      <c r="H3848" s="169">
        <v>0</v>
      </c>
      <c r="I3848" s="235">
        <f t="shared" si="251"/>
        <v>0</v>
      </c>
      <c r="K3848" s="141">
        <f>Tabela1[[#This Row],[Količina]]-Tabela1[[#This Row],[Cena skupaj]]</f>
        <v>4</v>
      </c>
      <c r="L3848" s="162">
        <f>IF(Tabela1[[#This Row],[Cena za enoto]]=1,Tabela1[[#This Row],[Količina]],0)</f>
        <v>0</v>
      </c>
      <c r="M3848" s="139">
        <f>Tabela1[[#This Row],[Cena za enoto]]</f>
        <v>0</v>
      </c>
      <c r="N3848" s="139">
        <f t="shared" si="248"/>
        <v>0</v>
      </c>
    </row>
    <row r="3849" spans="1:14" ht="56.25">
      <c r="A3849" s="139">
        <v>3865</v>
      </c>
      <c r="B3849" s="109"/>
      <c r="C3849" s="132">
        <f>IF(H3849&lt;&gt;"",COUNTA($H$12:H3849),"")</f>
        <v>2033</v>
      </c>
      <c r="D3849" s="68" t="s">
        <v>263</v>
      </c>
      <c r="E3849" s="200" t="s">
        <v>2994</v>
      </c>
      <c r="F3849" s="83" t="s">
        <v>10</v>
      </c>
      <c r="G3849" s="69">
        <v>4</v>
      </c>
      <c r="H3849" s="169">
        <v>0</v>
      </c>
      <c r="I3849" s="235">
        <f t="shared" si="251"/>
        <v>0</v>
      </c>
      <c r="K3849" s="141">
        <f>Tabela1[[#This Row],[Količina]]-Tabela1[[#This Row],[Cena skupaj]]</f>
        <v>4</v>
      </c>
      <c r="L3849" s="162">
        <f>IF(Tabela1[[#This Row],[Cena za enoto]]=1,Tabela1[[#This Row],[Količina]],0)</f>
        <v>0</v>
      </c>
      <c r="M3849" s="139">
        <f>Tabela1[[#This Row],[Cena za enoto]]</f>
        <v>0</v>
      </c>
      <c r="N3849" s="139">
        <f t="shared" si="248"/>
        <v>0</v>
      </c>
    </row>
    <row r="3850" spans="1:14" ht="45">
      <c r="A3850" s="139">
        <v>3866</v>
      </c>
      <c r="B3850" s="109"/>
      <c r="C3850" s="132">
        <f>IF(H3850&lt;&gt;"",COUNTA($H$12:H3850),"")</f>
        <v>2034</v>
      </c>
      <c r="D3850" s="68" t="s">
        <v>264</v>
      </c>
      <c r="E3850" s="200" t="s">
        <v>2988</v>
      </c>
      <c r="F3850" s="83" t="s">
        <v>10</v>
      </c>
      <c r="G3850" s="69">
        <v>2</v>
      </c>
      <c r="H3850" s="169">
        <v>0</v>
      </c>
      <c r="I3850" s="235">
        <f t="shared" si="251"/>
        <v>0</v>
      </c>
      <c r="K3850" s="141">
        <f>Tabela1[[#This Row],[Količina]]-Tabela1[[#This Row],[Cena skupaj]]</f>
        <v>2</v>
      </c>
      <c r="L3850" s="162">
        <f>IF(Tabela1[[#This Row],[Cena za enoto]]=1,Tabela1[[#This Row],[Količina]],0)</f>
        <v>0</v>
      </c>
      <c r="M3850" s="139">
        <f>Tabela1[[#This Row],[Cena za enoto]]</f>
        <v>0</v>
      </c>
      <c r="N3850" s="139">
        <f t="shared" si="248"/>
        <v>0</v>
      </c>
    </row>
    <row r="3851" spans="1:14" ht="56.25">
      <c r="A3851" s="139">
        <v>3867</v>
      </c>
      <c r="B3851" s="109"/>
      <c r="C3851" s="132">
        <f>IF(H3851&lt;&gt;"",COUNTA($H$12:H3851),"")</f>
        <v>2035</v>
      </c>
      <c r="D3851" s="68" t="s">
        <v>265</v>
      </c>
      <c r="E3851" s="200" t="s">
        <v>2989</v>
      </c>
      <c r="F3851" s="83" t="s">
        <v>10</v>
      </c>
      <c r="G3851" s="69">
        <v>1</v>
      </c>
      <c r="H3851" s="169">
        <v>0</v>
      </c>
      <c r="I3851" s="235">
        <f t="shared" si="251"/>
        <v>0</v>
      </c>
      <c r="K3851" s="141">
        <f>Tabela1[[#This Row],[Količina]]-Tabela1[[#This Row],[Cena skupaj]]</f>
        <v>1</v>
      </c>
      <c r="L3851" s="162">
        <f>IF(Tabela1[[#This Row],[Cena za enoto]]=1,Tabela1[[#This Row],[Količina]],0)</f>
        <v>0</v>
      </c>
      <c r="M3851" s="139">
        <f>Tabela1[[#This Row],[Cena za enoto]]</f>
        <v>0</v>
      </c>
      <c r="N3851" s="139">
        <f t="shared" si="248"/>
        <v>0</v>
      </c>
    </row>
    <row r="3852" spans="1:14" ht="56.25">
      <c r="A3852" s="139">
        <v>3868</v>
      </c>
      <c r="B3852" s="109"/>
      <c r="C3852" s="132">
        <f>IF(H3852&lt;&gt;"",COUNTA($H$12:H3852),"")</f>
        <v>2036</v>
      </c>
      <c r="D3852" s="68" t="s">
        <v>266</v>
      </c>
      <c r="E3852" s="200" t="s">
        <v>2990</v>
      </c>
      <c r="F3852" s="83" t="s">
        <v>10</v>
      </c>
      <c r="G3852" s="69">
        <v>1</v>
      </c>
      <c r="H3852" s="169">
        <v>0</v>
      </c>
      <c r="I3852" s="235">
        <f t="shared" si="251"/>
        <v>0</v>
      </c>
      <c r="K3852" s="141">
        <f>Tabela1[[#This Row],[Količina]]-Tabela1[[#This Row],[Cena skupaj]]</f>
        <v>1</v>
      </c>
      <c r="L3852" s="162">
        <f>IF(Tabela1[[#This Row],[Cena za enoto]]=1,Tabela1[[#This Row],[Količina]],0)</f>
        <v>0</v>
      </c>
      <c r="M3852" s="139">
        <f>Tabela1[[#This Row],[Cena za enoto]]</f>
        <v>0</v>
      </c>
      <c r="N3852" s="139">
        <f t="shared" si="248"/>
        <v>0</v>
      </c>
    </row>
    <row r="3853" spans="1:14" ht="56.25">
      <c r="A3853" s="139">
        <v>3869</v>
      </c>
      <c r="B3853" s="109"/>
      <c r="C3853" s="132">
        <f>IF(H3853&lt;&gt;"",COUNTA($H$12:H3853),"")</f>
        <v>2037</v>
      </c>
      <c r="D3853" s="68" t="s">
        <v>267</v>
      </c>
      <c r="E3853" s="200" t="s">
        <v>2991</v>
      </c>
      <c r="F3853" s="83" t="s">
        <v>10</v>
      </c>
      <c r="G3853" s="69">
        <v>1</v>
      </c>
      <c r="H3853" s="169">
        <v>0</v>
      </c>
      <c r="I3853" s="235">
        <f t="shared" si="251"/>
        <v>0</v>
      </c>
      <c r="K3853" s="141">
        <f>Tabela1[[#This Row],[Količina]]-Tabela1[[#This Row],[Cena skupaj]]</f>
        <v>1</v>
      </c>
      <c r="L3853" s="162">
        <f>IF(Tabela1[[#This Row],[Cena za enoto]]=1,Tabela1[[#This Row],[Količina]],0)</f>
        <v>0</v>
      </c>
      <c r="M3853" s="139">
        <f>Tabela1[[#This Row],[Cena za enoto]]</f>
        <v>0</v>
      </c>
      <c r="N3853" s="139">
        <f t="shared" si="248"/>
        <v>0</v>
      </c>
    </row>
    <row r="3854" spans="1:14" ht="56.25">
      <c r="A3854" s="139">
        <v>3870</v>
      </c>
      <c r="B3854" s="109"/>
      <c r="C3854" s="132">
        <f>IF(H3854&lt;&gt;"",COUNTA($H$12:H3854),"")</f>
        <v>2038</v>
      </c>
      <c r="D3854" s="68" t="s">
        <v>268</v>
      </c>
      <c r="E3854" s="200" t="s">
        <v>2992</v>
      </c>
      <c r="F3854" s="83" t="s">
        <v>10</v>
      </c>
      <c r="G3854" s="69">
        <v>1</v>
      </c>
      <c r="H3854" s="169">
        <v>0</v>
      </c>
      <c r="I3854" s="235">
        <f t="shared" si="251"/>
        <v>0</v>
      </c>
      <c r="K3854" s="141">
        <f>Tabela1[[#This Row],[Količina]]-Tabela1[[#This Row],[Cena skupaj]]</f>
        <v>1</v>
      </c>
      <c r="L3854" s="162">
        <f>IF(Tabela1[[#This Row],[Cena za enoto]]=1,Tabela1[[#This Row],[Količina]],0)</f>
        <v>0</v>
      </c>
      <c r="M3854" s="139">
        <f>Tabela1[[#This Row],[Cena za enoto]]</f>
        <v>0</v>
      </c>
      <c r="N3854" s="139">
        <f t="shared" ref="N3854:N3895" si="252">L3854*M3854</f>
        <v>0</v>
      </c>
    </row>
    <row r="3855" spans="1:14" s="145" customFormat="1">
      <c r="A3855" s="139">
        <v>3871</v>
      </c>
      <c r="B3855" s="93">
        <v>3</v>
      </c>
      <c r="C3855" s="192" t="str">
        <f>IF(H3855&lt;&gt;"",COUNTA($H$12:H3855),"")</f>
        <v/>
      </c>
      <c r="D3855" s="87"/>
      <c r="E3855" s="193" t="s">
        <v>2997</v>
      </c>
      <c r="F3855" s="241"/>
      <c r="G3855" s="37"/>
      <c r="H3855" s="160"/>
      <c r="I3855" s="158">
        <f>SUM(I3856)</f>
        <v>0</v>
      </c>
      <c r="J3855" s="58"/>
      <c r="K3855" s="141">
        <f>Tabela1[[#This Row],[Količina]]-Tabela1[[#This Row],[Cena skupaj]]</f>
        <v>0</v>
      </c>
      <c r="L3855" s="162">
        <f>IF(Tabela1[[#This Row],[Cena za enoto]]=1,Tabela1[[#This Row],[Količina]],0)</f>
        <v>0</v>
      </c>
      <c r="M3855" s="139">
        <f>Tabela1[[#This Row],[Cena za enoto]]</f>
        <v>0</v>
      </c>
      <c r="N3855" s="139">
        <f t="shared" si="252"/>
        <v>0</v>
      </c>
    </row>
    <row r="3856" spans="1:14" ht="101.25">
      <c r="A3856" s="139">
        <v>3872</v>
      </c>
      <c r="B3856" s="109"/>
      <c r="C3856" s="132">
        <f>IF(H3856&lt;&gt;"",COUNTA($H$12:H3856),"")</f>
        <v>2039</v>
      </c>
      <c r="D3856" s="68" t="s">
        <v>260</v>
      </c>
      <c r="E3856" s="200" t="s">
        <v>2998</v>
      </c>
      <c r="F3856" s="83" t="s">
        <v>10</v>
      </c>
      <c r="G3856" s="69">
        <v>2</v>
      </c>
      <c r="H3856" s="169">
        <v>0</v>
      </c>
      <c r="I3856" s="235">
        <f>IF(ISNUMBER(G3856),ROUND(G3856*H3856,2),"")</f>
        <v>0</v>
      </c>
      <c r="K3856" s="141">
        <f>Tabela1[[#This Row],[Količina]]-Tabela1[[#This Row],[Cena skupaj]]</f>
        <v>2</v>
      </c>
      <c r="L3856" s="162">
        <f>IF(Tabela1[[#This Row],[Cena za enoto]]=1,Tabela1[[#This Row],[Količina]],0)</f>
        <v>0</v>
      </c>
      <c r="M3856" s="139">
        <f>Tabela1[[#This Row],[Cena za enoto]]</f>
        <v>0</v>
      </c>
      <c r="N3856" s="139">
        <f t="shared" si="252"/>
        <v>0</v>
      </c>
    </row>
    <row r="3857" spans="1:14" s="145" customFormat="1">
      <c r="A3857" s="139">
        <v>3873</v>
      </c>
      <c r="B3857" s="93">
        <v>3</v>
      </c>
      <c r="C3857" s="192" t="str">
        <f>IF(H3857&lt;&gt;"",COUNTA($H$12:H3857),"")</f>
        <v/>
      </c>
      <c r="D3857" s="87"/>
      <c r="E3857" s="193" t="s">
        <v>2999</v>
      </c>
      <c r="F3857" s="241"/>
      <c r="G3857" s="37"/>
      <c r="H3857" s="160"/>
      <c r="I3857" s="158">
        <f>SUM(I3858)</f>
        <v>0</v>
      </c>
      <c r="J3857" s="58"/>
      <c r="K3857" s="141">
        <f>Tabela1[[#This Row],[Količina]]-Tabela1[[#This Row],[Cena skupaj]]</f>
        <v>0</v>
      </c>
      <c r="L3857" s="162">
        <f>IF(Tabela1[[#This Row],[Cena za enoto]]=1,Tabela1[[#This Row],[Količina]],0)</f>
        <v>0</v>
      </c>
      <c r="M3857" s="139">
        <f>Tabela1[[#This Row],[Cena za enoto]]</f>
        <v>0</v>
      </c>
      <c r="N3857" s="139">
        <f t="shared" si="252"/>
        <v>0</v>
      </c>
    </row>
    <row r="3858" spans="1:14" ht="45">
      <c r="A3858" s="139">
        <v>3874</v>
      </c>
      <c r="B3858" s="109"/>
      <c r="C3858" s="132">
        <f>IF(H3858&lt;&gt;"",COUNTA($H$12:H3858),"")</f>
        <v>2040</v>
      </c>
      <c r="D3858" s="68" t="s">
        <v>260</v>
      </c>
      <c r="E3858" s="200" t="s">
        <v>3000</v>
      </c>
      <c r="F3858" s="83" t="s">
        <v>10</v>
      </c>
      <c r="G3858" s="69">
        <v>4</v>
      </c>
      <c r="H3858" s="169">
        <v>0</v>
      </c>
      <c r="I3858" s="235">
        <f>IF(ISNUMBER(G3858),ROUND(G3858*H3858,2),"")</f>
        <v>0</v>
      </c>
      <c r="K3858" s="141">
        <f>Tabela1[[#This Row],[Količina]]-Tabela1[[#This Row],[Cena skupaj]]</f>
        <v>4</v>
      </c>
      <c r="L3858" s="162">
        <f>IF(Tabela1[[#This Row],[Cena za enoto]]=1,Tabela1[[#This Row],[Količina]],0)</f>
        <v>0</v>
      </c>
      <c r="M3858" s="139">
        <f>Tabela1[[#This Row],[Cena za enoto]]</f>
        <v>0</v>
      </c>
      <c r="N3858" s="139">
        <f t="shared" si="252"/>
        <v>0</v>
      </c>
    </row>
    <row r="3859" spans="1:14" s="145" customFormat="1">
      <c r="A3859" s="139">
        <v>3875</v>
      </c>
      <c r="B3859" s="93">
        <v>3</v>
      </c>
      <c r="C3859" s="192" t="str">
        <f>IF(H3859&lt;&gt;"",COUNTA($H$12:H3859),"")</f>
        <v/>
      </c>
      <c r="D3859" s="87"/>
      <c r="E3859" s="193" t="s">
        <v>3001</v>
      </c>
      <c r="F3859" s="241"/>
      <c r="G3859" s="37"/>
      <c r="H3859" s="160"/>
      <c r="I3859" s="158">
        <f>SUM(I3860)</f>
        <v>0</v>
      </c>
      <c r="J3859" s="58"/>
      <c r="K3859" s="141">
        <f>Tabela1[[#This Row],[Količina]]-Tabela1[[#This Row],[Cena skupaj]]</f>
        <v>0</v>
      </c>
      <c r="L3859" s="162">
        <f>IF(Tabela1[[#This Row],[Cena za enoto]]=1,Tabela1[[#This Row],[Količina]],0)</f>
        <v>0</v>
      </c>
      <c r="M3859" s="139">
        <f>Tabela1[[#This Row],[Cena za enoto]]</f>
        <v>0</v>
      </c>
      <c r="N3859" s="139">
        <f t="shared" si="252"/>
        <v>0</v>
      </c>
    </row>
    <row r="3860" spans="1:14" ht="67.5">
      <c r="A3860" s="139">
        <v>3876</v>
      </c>
      <c r="B3860" s="109"/>
      <c r="C3860" s="132">
        <f>IF(H3860&lt;&gt;"",COUNTA($H$12:H3860),"")</f>
        <v>2041</v>
      </c>
      <c r="D3860" s="68" t="s">
        <v>260</v>
      </c>
      <c r="E3860" s="200" t="s">
        <v>3002</v>
      </c>
      <c r="F3860" s="83" t="s">
        <v>10</v>
      </c>
      <c r="G3860" s="69">
        <v>32</v>
      </c>
      <c r="H3860" s="169">
        <v>0</v>
      </c>
      <c r="I3860" s="235">
        <f>IF(ISNUMBER(G3860),ROUND(G3860*H3860,2),"")</f>
        <v>0</v>
      </c>
      <c r="K3860" s="141">
        <f>Tabela1[[#This Row],[Količina]]-Tabela1[[#This Row],[Cena skupaj]]</f>
        <v>32</v>
      </c>
      <c r="L3860" s="162">
        <f>IF(Tabela1[[#This Row],[Cena za enoto]]=1,Tabela1[[#This Row],[Količina]],0)</f>
        <v>0</v>
      </c>
      <c r="M3860" s="139">
        <f>Tabela1[[#This Row],[Cena za enoto]]</f>
        <v>0</v>
      </c>
      <c r="N3860" s="139">
        <f t="shared" si="252"/>
        <v>0</v>
      </c>
    </row>
    <row r="3861" spans="1:14" s="146" customFormat="1" ht="56.25">
      <c r="A3861" s="145">
        <v>3877</v>
      </c>
      <c r="B3861" s="116"/>
      <c r="C3861" s="190" t="str">
        <f>IF(H3861&lt;&gt;"",COUNTA($H$12:H3861),"")</f>
        <v/>
      </c>
      <c r="D3861" s="118"/>
      <c r="E3861" s="234" t="s">
        <v>3003</v>
      </c>
      <c r="F3861" s="236" t="s">
        <v>3004</v>
      </c>
      <c r="G3861" s="119"/>
      <c r="H3861" s="159"/>
      <c r="I3861" s="237" t="str">
        <f>IF(ISNUMBER(G3861),ROUND(G3861*H3861,2),"")</f>
        <v/>
      </c>
      <c r="J3861" s="136"/>
      <c r="K3861" s="141"/>
      <c r="L3861" s="162">
        <f>IF(Tabela1[[#This Row],[Cena za enoto]]=1,Tabela1[[#This Row],[Količina]],0)</f>
        <v>0</v>
      </c>
      <c r="M3861" s="139">
        <f>Tabela1[[#This Row],[Cena za enoto]]</f>
        <v>0</v>
      </c>
      <c r="N3861" s="139">
        <f t="shared" si="252"/>
        <v>0</v>
      </c>
    </row>
    <row r="3862" spans="1:14" s="145" customFormat="1">
      <c r="A3862" s="139">
        <v>3878</v>
      </c>
      <c r="B3862" s="93">
        <v>3</v>
      </c>
      <c r="C3862" s="192" t="str">
        <f>IF(H3862&lt;&gt;"",COUNTA($H$12:H3862),"")</f>
        <v/>
      </c>
      <c r="D3862" s="87"/>
      <c r="E3862" s="193" t="s">
        <v>3005</v>
      </c>
      <c r="F3862" s="241"/>
      <c r="G3862" s="37"/>
      <c r="H3862" s="160"/>
      <c r="I3862" s="158">
        <f>SUM(I3863)</f>
        <v>0</v>
      </c>
      <c r="J3862" s="58"/>
      <c r="K3862" s="141">
        <f>Tabela1[[#This Row],[Količina]]-Tabela1[[#This Row],[Cena skupaj]]</f>
        <v>0</v>
      </c>
      <c r="L3862" s="162">
        <f>IF(Tabela1[[#This Row],[Cena za enoto]]=1,Tabela1[[#This Row],[Količina]],0)</f>
        <v>0</v>
      </c>
      <c r="M3862" s="139">
        <f>Tabela1[[#This Row],[Cena za enoto]]</f>
        <v>0</v>
      </c>
      <c r="N3862" s="139">
        <f t="shared" si="252"/>
        <v>0</v>
      </c>
    </row>
    <row r="3863" spans="1:14" ht="45">
      <c r="A3863" s="139">
        <v>3879</v>
      </c>
      <c r="B3863" s="109"/>
      <c r="C3863" s="132">
        <f>IF(H3863&lt;&gt;"",COUNTA($H$12:H3863),"")</f>
        <v>2042</v>
      </c>
      <c r="D3863" s="68"/>
      <c r="E3863" s="200" t="s">
        <v>3006</v>
      </c>
      <c r="F3863" s="83" t="s">
        <v>10</v>
      </c>
      <c r="G3863" s="69">
        <v>5</v>
      </c>
      <c r="H3863" s="169">
        <v>0</v>
      </c>
      <c r="I3863" s="235">
        <f>IF(ISNUMBER(G3863),ROUND(G3863*H3863,2),"")</f>
        <v>0</v>
      </c>
      <c r="K3863" s="141">
        <f>Tabela1[[#This Row],[Količina]]-Tabela1[[#This Row],[Cena skupaj]]</f>
        <v>5</v>
      </c>
      <c r="L3863" s="162">
        <f>IF(Tabela1[[#This Row],[Cena za enoto]]=1,Tabela1[[#This Row],[Količina]],0)</f>
        <v>0</v>
      </c>
      <c r="M3863" s="139">
        <f>Tabela1[[#This Row],[Cena za enoto]]</f>
        <v>0</v>
      </c>
      <c r="N3863" s="139">
        <f t="shared" si="252"/>
        <v>0</v>
      </c>
    </row>
    <row r="3864" spans="1:14" s="145" customFormat="1">
      <c r="A3864" s="139">
        <v>3880</v>
      </c>
      <c r="B3864" s="93">
        <v>3</v>
      </c>
      <c r="C3864" s="192" t="str">
        <f>IF(H3864&lt;&gt;"",COUNTA($H$12:H3864),"")</f>
        <v/>
      </c>
      <c r="D3864" s="87"/>
      <c r="E3864" s="193" t="s">
        <v>3007</v>
      </c>
      <c r="F3864" s="241"/>
      <c r="G3864" s="37"/>
      <c r="H3864" s="160"/>
      <c r="I3864" s="158">
        <f>SUM(I3865)</f>
        <v>0</v>
      </c>
      <c r="J3864" s="58"/>
      <c r="K3864" s="141">
        <f>Tabela1[[#This Row],[Količina]]-Tabela1[[#This Row],[Cena skupaj]]</f>
        <v>0</v>
      </c>
      <c r="L3864" s="162">
        <f>IF(Tabela1[[#This Row],[Cena za enoto]]=1,Tabela1[[#This Row],[Količina]],0)</f>
        <v>0</v>
      </c>
      <c r="M3864" s="139">
        <f>Tabela1[[#This Row],[Cena za enoto]]</f>
        <v>0</v>
      </c>
      <c r="N3864" s="139">
        <f t="shared" si="252"/>
        <v>0</v>
      </c>
    </row>
    <row r="3865" spans="1:14" ht="67.5">
      <c r="A3865" s="139">
        <v>3881</v>
      </c>
      <c r="B3865" s="109"/>
      <c r="C3865" s="132">
        <f>IF(H3865&lt;&gt;"",COUNTA($H$12:H3865),"")</f>
        <v>2043</v>
      </c>
      <c r="D3865" s="68"/>
      <c r="E3865" s="200" t="s">
        <v>3008</v>
      </c>
      <c r="F3865" s="83" t="s">
        <v>10</v>
      </c>
      <c r="G3865" s="69">
        <v>16</v>
      </c>
      <c r="H3865" s="169">
        <v>0</v>
      </c>
      <c r="I3865" s="235">
        <f>IF(ISNUMBER(G3865),ROUND(G3865*H3865,2),"")</f>
        <v>0</v>
      </c>
      <c r="K3865" s="141">
        <f>Tabela1[[#This Row],[Količina]]-Tabela1[[#This Row],[Cena skupaj]]</f>
        <v>16</v>
      </c>
      <c r="L3865" s="162">
        <f>IF(Tabela1[[#This Row],[Cena za enoto]]=1,Tabela1[[#This Row],[Količina]],0)</f>
        <v>0</v>
      </c>
      <c r="M3865" s="139">
        <f>Tabela1[[#This Row],[Cena za enoto]]</f>
        <v>0</v>
      </c>
      <c r="N3865" s="139">
        <f t="shared" si="252"/>
        <v>0</v>
      </c>
    </row>
    <row r="3866" spans="1:14" s="145" customFormat="1">
      <c r="A3866" s="139">
        <v>3882</v>
      </c>
      <c r="B3866" s="93">
        <v>3</v>
      </c>
      <c r="C3866" s="192" t="str">
        <f>IF(H3866&lt;&gt;"",COUNTA($H$12:H3866),"")</f>
        <v/>
      </c>
      <c r="D3866" s="87"/>
      <c r="E3866" s="193" t="s">
        <v>3009</v>
      </c>
      <c r="F3866" s="241"/>
      <c r="G3866" s="37"/>
      <c r="H3866" s="160"/>
      <c r="I3866" s="158">
        <f>SUM(I3867)</f>
        <v>0</v>
      </c>
      <c r="J3866" s="58"/>
      <c r="K3866" s="141">
        <f>Tabela1[[#This Row],[Količina]]-Tabela1[[#This Row],[Cena skupaj]]</f>
        <v>0</v>
      </c>
      <c r="L3866" s="162">
        <f>IF(Tabela1[[#This Row],[Cena za enoto]]=1,Tabela1[[#This Row],[Količina]],0)</f>
        <v>0</v>
      </c>
      <c r="M3866" s="139">
        <f>Tabela1[[#This Row],[Cena za enoto]]</f>
        <v>0</v>
      </c>
      <c r="N3866" s="139">
        <f t="shared" si="252"/>
        <v>0</v>
      </c>
    </row>
    <row r="3867" spans="1:14" ht="78.75">
      <c r="A3867" s="139">
        <v>3883</v>
      </c>
      <c r="B3867" s="109"/>
      <c r="C3867" s="132">
        <f>IF(H3867&lt;&gt;"",COUNTA($H$12:H3867),"")</f>
        <v>2044</v>
      </c>
      <c r="D3867" s="68"/>
      <c r="E3867" s="200" t="s">
        <v>3010</v>
      </c>
      <c r="F3867" s="83" t="s">
        <v>10</v>
      </c>
      <c r="G3867" s="69">
        <v>24</v>
      </c>
      <c r="H3867" s="169">
        <v>0</v>
      </c>
      <c r="I3867" s="235">
        <f>IF(ISNUMBER(G3867),ROUND(G3867*H3867,2),"")</f>
        <v>0</v>
      </c>
      <c r="K3867" s="141">
        <f>Tabela1[[#This Row],[Količina]]-Tabela1[[#This Row],[Cena skupaj]]</f>
        <v>24</v>
      </c>
      <c r="L3867" s="162">
        <f>IF(Tabela1[[#This Row],[Cena za enoto]]=1,Tabela1[[#This Row],[Količina]],0)</f>
        <v>0</v>
      </c>
      <c r="M3867" s="139">
        <f>Tabela1[[#This Row],[Cena za enoto]]</f>
        <v>0</v>
      </c>
      <c r="N3867" s="139">
        <f t="shared" si="252"/>
        <v>0</v>
      </c>
    </row>
    <row r="3868" spans="1:14" s="145" customFormat="1">
      <c r="A3868" s="139">
        <v>3884</v>
      </c>
      <c r="B3868" s="93">
        <v>3</v>
      </c>
      <c r="C3868" s="192" t="str">
        <f>IF(H3868&lt;&gt;"",COUNTA($H$12:H3868),"")</f>
        <v/>
      </c>
      <c r="D3868" s="87"/>
      <c r="E3868" s="193" t="s">
        <v>3011</v>
      </c>
      <c r="F3868" s="241"/>
      <c r="G3868" s="37"/>
      <c r="H3868" s="160"/>
      <c r="I3868" s="158">
        <f>SUM(I3869)</f>
        <v>0</v>
      </c>
      <c r="J3868" s="58"/>
      <c r="K3868" s="141">
        <f>Tabela1[[#This Row],[Količina]]-Tabela1[[#This Row],[Cena skupaj]]</f>
        <v>0</v>
      </c>
      <c r="L3868" s="162">
        <f>IF(Tabela1[[#This Row],[Cena za enoto]]=1,Tabela1[[#This Row],[Količina]],0)</f>
        <v>0</v>
      </c>
      <c r="M3868" s="139">
        <f>Tabela1[[#This Row],[Cena za enoto]]</f>
        <v>0</v>
      </c>
      <c r="N3868" s="139">
        <f t="shared" si="252"/>
        <v>0</v>
      </c>
    </row>
    <row r="3869" spans="1:14" ht="22.5">
      <c r="A3869" s="139">
        <v>3885</v>
      </c>
      <c r="B3869" s="109"/>
      <c r="C3869" s="132">
        <f>IF(H3869&lt;&gt;"",COUNTA($H$12:H3869),"")</f>
        <v>2045</v>
      </c>
      <c r="D3869" s="68"/>
      <c r="E3869" s="200" t="s">
        <v>3012</v>
      </c>
      <c r="F3869" s="83" t="s">
        <v>10</v>
      </c>
      <c r="G3869" s="69">
        <v>1</v>
      </c>
      <c r="H3869" s="169">
        <v>0</v>
      </c>
      <c r="I3869" s="235">
        <f>IF(ISNUMBER(G3869),ROUND(G3869*H3869,2),"")</f>
        <v>0</v>
      </c>
      <c r="K3869" s="141">
        <f>Tabela1[[#This Row],[Količina]]-Tabela1[[#This Row],[Cena skupaj]]</f>
        <v>1</v>
      </c>
      <c r="L3869" s="162">
        <f>IF(Tabela1[[#This Row],[Cena za enoto]]=1,Tabela1[[#This Row],[Količina]],0)</f>
        <v>0</v>
      </c>
      <c r="M3869" s="139">
        <f>Tabela1[[#This Row],[Cena za enoto]]</f>
        <v>0</v>
      </c>
      <c r="N3869" s="139">
        <f t="shared" si="252"/>
        <v>0</v>
      </c>
    </row>
    <row r="3870" spans="1:14" s="145" customFormat="1" ht="22.5">
      <c r="A3870" s="139">
        <v>3886</v>
      </c>
      <c r="B3870" s="93">
        <v>3</v>
      </c>
      <c r="C3870" s="192" t="str">
        <f>IF(H3870&lt;&gt;"",COUNTA($H$12:H3870),"")</f>
        <v/>
      </c>
      <c r="D3870" s="87"/>
      <c r="E3870" s="193" t="s">
        <v>3013</v>
      </c>
      <c r="F3870" s="241"/>
      <c r="G3870" s="37"/>
      <c r="H3870" s="160"/>
      <c r="I3870" s="158">
        <f>SUM(I3871)</f>
        <v>0</v>
      </c>
      <c r="J3870" s="58"/>
      <c r="K3870" s="141">
        <f>Tabela1[[#This Row],[Količina]]-Tabela1[[#This Row],[Cena skupaj]]</f>
        <v>0</v>
      </c>
      <c r="L3870" s="162">
        <f>IF(Tabela1[[#This Row],[Cena za enoto]]=1,Tabela1[[#This Row],[Količina]],0)</f>
        <v>0</v>
      </c>
      <c r="M3870" s="139">
        <f>Tabela1[[#This Row],[Cena za enoto]]</f>
        <v>0</v>
      </c>
      <c r="N3870" s="139">
        <f t="shared" si="252"/>
        <v>0</v>
      </c>
    </row>
    <row r="3871" spans="1:14" ht="22.5">
      <c r="A3871" s="139">
        <v>3887</v>
      </c>
      <c r="B3871" s="109"/>
      <c r="C3871" s="132">
        <f>IF(H3871&lt;&gt;"",COUNTA($H$12:H3871),"")</f>
        <v>2046</v>
      </c>
      <c r="D3871" s="68"/>
      <c r="E3871" s="200" t="s">
        <v>3014</v>
      </c>
      <c r="F3871" s="83" t="s">
        <v>10</v>
      </c>
      <c r="G3871" s="69">
        <v>1</v>
      </c>
      <c r="H3871" s="169">
        <v>0</v>
      </c>
      <c r="I3871" s="235">
        <f>IF(ISNUMBER(G3871),ROUND(G3871*H3871,2),"")</f>
        <v>0</v>
      </c>
      <c r="K3871" s="141">
        <f>Tabela1[[#This Row],[Količina]]-Tabela1[[#This Row],[Cena skupaj]]</f>
        <v>1</v>
      </c>
      <c r="L3871" s="162">
        <f>IF(Tabela1[[#This Row],[Cena za enoto]]=1,Tabela1[[#This Row],[Količina]],0)</f>
        <v>0</v>
      </c>
      <c r="M3871" s="139">
        <f>Tabela1[[#This Row],[Cena za enoto]]</f>
        <v>0</v>
      </c>
      <c r="N3871" s="139">
        <f t="shared" si="252"/>
        <v>0</v>
      </c>
    </row>
    <row r="3872" spans="1:14" s="145" customFormat="1">
      <c r="A3872" s="139">
        <v>3888</v>
      </c>
      <c r="B3872" s="93">
        <v>3</v>
      </c>
      <c r="C3872" s="192" t="str">
        <f>IF(H3872&lt;&gt;"",COUNTA($H$12:H3872),"")</f>
        <v/>
      </c>
      <c r="D3872" s="88"/>
      <c r="E3872" s="242" t="s">
        <v>3023</v>
      </c>
      <c r="F3872" s="243"/>
      <c r="G3872" s="89"/>
      <c r="H3872" s="160"/>
      <c r="I3872" s="158">
        <f>SUM(I3873:I3880)</f>
        <v>0</v>
      </c>
      <c r="J3872" s="58"/>
      <c r="K3872" s="141">
        <f>Tabela1[[#This Row],[Količina]]-Tabela1[[#This Row],[Cena skupaj]]</f>
        <v>0</v>
      </c>
      <c r="L3872" s="162">
        <f>IF(Tabela1[[#This Row],[Cena za enoto]]=1,Tabela1[[#This Row],[Količina]],0)</f>
        <v>0</v>
      </c>
      <c r="M3872" s="139">
        <f>Tabela1[[#This Row],[Cena za enoto]]</f>
        <v>0</v>
      </c>
      <c r="N3872" s="139">
        <f t="shared" si="252"/>
        <v>0</v>
      </c>
    </row>
    <row r="3873" spans="1:14" ht="45">
      <c r="A3873" s="139">
        <v>3889</v>
      </c>
      <c r="B3873" s="109"/>
      <c r="C3873" s="132">
        <f>IF(H3873&lt;&gt;"",COUNTA($H$12:H3873),"")</f>
        <v>2047</v>
      </c>
      <c r="D3873" s="68" t="s">
        <v>260</v>
      </c>
      <c r="E3873" s="200" t="s">
        <v>3015</v>
      </c>
      <c r="F3873" s="83" t="s">
        <v>10</v>
      </c>
      <c r="G3873" s="69">
        <v>8</v>
      </c>
      <c r="H3873" s="169">
        <v>0</v>
      </c>
      <c r="I3873" s="235">
        <f t="shared" ref="I3873:I3880" si="253">IF(ISNUMBER(G3873),ROUND(G3873*H3873,2),"")</f>
        <v>0</v>
      </c>
      <c r="K3873" s="141">
        <f>Tabela1[[#This Row],[Količina]]-Tabela1[[#This Row],[Cena skupaj]]</f>
        <v>8</v>
      </c>
      <c r="L3873" s="162">
        <f>IF(Tabela1[[#This Row],[Cena za enoto]]=1,Tabela1[[#This Row],[Količina]],0)</f>
        <v>0</v>
      </c>
      <c r="M3873" s="139">
        <f>Tabela1[[#This Row],[Cena za enoto]]</f>
        <v>0</v>
      </c>
      <c r="N3873" s="139">
        <f t="shared" si="252"/>
        <v>0</v>
      </c>
    </row>
    <row r="3874" spans="1:14">
      <c r="A3874" s="139">
        <v>3890</v>
      </c>
      <c r="B3874" s="109"/>
      <c r="C3874" s="132" t="str">
        <f>IF(H3874&lt;&gt;"",COUNTA($H$12:H3874),"")</f>
        <v/>
      </c>
      <c r="D3874" s="68" t="s">
        <v>261</v>
      </c>
      <c r="E3874" s="200" t="s">
        <v>3016</v>
      </c>
      <c r="F3874" s="238"/>
      <c r="G3874" s="69"/>
      <c r="H3874" s="159"/>
      <c r="I3874" s="235" t="str">
        <f t="shared" si="253"/>
        <v/>
      </c>
      <c r="L3874" s="162">
        <f>IF(Tabela1[[#This Row],[Cena za enoto]]=1,Tabela1[[#This Row],[Količina]],0)</f>
        <v>0</v>
      </c>
      <c r="M3874" s="139">
        <f>Tabela1[[#This Row],[Cena za enoto]]</f>
        <v>0</v>
      </c>
      <c r="N3874" s="139">
        <f t="shared" si="252"/>
        <v>0</v>
      </c>
    </row>
    <row r="3875" spans="1:14" ht="33.75">
      <c r="A3875" s="139">
        <v>3891</v>
      </c>
      <c r="B3875" s="109"/>
      <c r="C3875" s="132">
        <f>IF(H3875&lt;&gt;"",COUNTA($H$12:H3875),"")</f>
        <v>2048</v>
      </c>
      <c r="D3875" s="68"/>
      <c r="E3875" s="200" t="s">
        <v>3017</v>
      </c>
      <c r="F3875" s="83" t="s">
        <v>10</v>
      </c>
      <c r="G3875" s="69">
        <v>6</v>
      </c>
      <c r="H3875" s="169">
        <v>0</v>
      </c>
      <c r="I3875" s="235">
        <f t="shared" si="253"/>
        <v>0</v>
      </c>
      <c r="K3875" s="141">
        <f>Tabela1[[#This Row],[Količina]]-Tabela1[[#This Row],[Cena skupaj]]</f>
        <v>6</v>
      </c>
      <c r="L3875" s="162">
        <f>IF(Tabela1[[#This Row],[Cena za enoto]]=1,Tabela1[[#This Row],[Količina]],0)</f>
        <v>0</v>
      </c>
      <c r="M3875" s="139">
        <f>Tabela1[[#This Row],[Cena za enoto]]</f>
        <v>0</v>
      </c>
      <c r="N3875" s="139">
        <f t="shared" si="252"/>
        <v>0</v>
      </c>
    </row>
    <row r="3876" spans="1:14">
      <c r="A3876" s="139">
        <v>3892</v>
      </c>
      <c r="B3876" s="109"/>
      <c r="C3876" s="132" t="str">
        <f>IF(H3876&lt;&gt;"",COUNTA($H$12:H3876),"")</f>
        <v/>
      </c>
      <c r="D3876" s="68" t="s">
        <v>262</v>
      </c>
      <c r="E3876" s="200" t="s">
        <v>3018</v>
      </c>
      <c r="F3876" s="238"/>
      <c r="G3876" s="69"/>
      <c r="H3876" s="159"/>
      <c r="I3876" s="235" t="str">
        <f t="shared" si="253"/>
        <v/>
      </c>
      <c r="L3876" s="162">
        <f>IF(Tabela1[[#This Row],[Cena za enoto]]=1,Tabela1[[#This Row],[Količina]],0)</f>
        <v>0</v>
      </c>
      <c r="M3876" s="139">
        <f>Tabela1[[#This Row],[Cena za enoto]]</f>
        <v>0</v>
      </c>
      <c r="N3876" s="139">
        <f t="shared" si="252"/>
        <v>0</v>
      </c>
    </row>
    <row r="3877" spans="1:14" ht="33.75">
      <c r="A3877" s="139">
        <v>3893</v>
      </c>
      <c r="B3877" s="109"/>
      <c r="C3877" s="132">
        <f>IF(H3877&lt;&gt;"",COUNTA($H$12:H3877),"")</f>
        <v>2049</v>
      </c>
      <c r="D3877" s="68"/>
      <c r="E3877" s="200" t="s">
        <v>3019</v>
      </c>
      <c r="F3877" s="83" t="s">
        <v>10</v>
      </c>
      <c r="G3877" s="69">
        <v>6</v>
      </c>
      <c r="H3877" s="169">
        <v>0</v>
      </c>
      <c r="I3877" s="235">
        <f t="shared" si="253"/>
        <v>0</v>
      </c>
      <c r="K3877" s="141">
        <f>Tabela1[[#This Row],[Količina]]-Tabela1[[#This Row],[Cena skupaj]]</f>
        <v>6</v>
      </c>
      <c r="L3877" s="162">
        <f>IF(Tabela1[[#This Row],[Cena za enoto]]=1,Tabela1[[#This Row],[Količina]],0)</f>
        <v>0</v>
      </c>
      <c r="M3877" s="139">
        <f>Tabela1[[#This Row],[Cena za enoto]]</f>
        <v>0</v>
      </c>
      <c r="N3877" s="139">
        <f t="shared" si="252"/>
        <v>0</v>
      </c>
    </row>
    <row r="3878" spans="1:14">
      <c r="A3878" s="139">
        <v>3894</v>
      </c>
      <c r="B3878" s="109"/>
      <c r="C3878" s="132" t="str">
        <f>IF(H3878&lt;&gt;"",COUNTA($H$12:H3878),"")</f>
        <v/>
      </c>
      <c r="D3878" s="68" t="s">
        <v>263</v>
      </c>
      <c r="E3878" s="200" t="s">
        <v>3020</v>
      </c>
      <c r="F3878" s="238"/>
      <c r="G3878" s="69"/>
      <c r="H3878" s="159"/>
      <c r="I3878" s="235" t="str">
        <f t="shared" si="253"/>
        <v/>
      </c>
      <c r="L3878" s="162">
        <f>IF(Tabela1[[#This Row],[Cena za enoto]]=1,Tabela1[[#This Row],[Količina]],0)</f>
        <v>0</v>
      </c>
      <c r="M3878" s="139">
        <f>Tabela1[[#This Row],[Cena za enoto]]</f>
        <v>0</v>
      </c>
      <c r="N3878" s="139">
        <f t="shared" si="252"/>
        <v>0</v>
      </c>
    </row>
    <row r="3879" spans="1:14" ht="45">
      <c r="A3879" s="139">
        <v>3895</v>
      </c>
      <c r="B3879" s="109"/>
      <c r="C3879" s="132">
        <f>IF(H3879&lt;&gt;"",COUNTA($H$12:H3879),"")</f>
        <v>2050</v>
      </c>
      <c r="D3879" s="68"/>
      <c r="E3879" s="200" t="s">
        <v>3021</v>
      </c>
      <c r="F3879" s="83" t="s">
        <v>10</v>
      </c>
      <c r="G3879" s="69">
        <v>4</v>
      </c>
      <c r="H3879" s="169">
        <v>0</v>
      </c>
      <c r="I3879" s="235">
        <f t="shared" si="253"/>
        <v>0</v>
      </c>
      <c r="K3879" s="141">
        <f>Tabela1[[#This Row],[Količina]]-Tabela1[[#This Row],[Cena skupaj]]</f>
        <v>4</v>
      </c>
      <c r="L3879" s="162">
        <f>IF(Tabela1[[#This Row],[Cena za enoto]]=1,Tabela1[[#This Row],[Količina]],0)</f>
        <v>0</v>
      </c>
      <c r="M3879" s="139">
        <f>Tabela1[[#This Row],[Cena za enoto]]</f>
        <v>0</v>
      </c>
      <c r="N3879" s="139">
        <f t="shared" si="252"/>
        <v>0</v>
      </c>
    </row>
    <row r="3880" spans="1:14" ht="45">
      <c r="A3880" s="139">
        <v>3896</v>
      </c>
      <c r="B3880" s="109"/>
      <c r="C3880" s="132">
        <f>IF(H3880&lt;&gt;"",COUNTA($H$12:H3880),"")</f>
        <v>2051</v>
      </c>
      <c r="D3880" s="68" t="s">
        <v>264</v>
      </c>
      <c r="E3880" s="200" t="s">
        <v>3022</v>
      </c>
      <c r="F3880" s="83" t="s">
        <v>10</v>
      </c>
      <c r="G3880" s="69">
        <v>2</v>
      </c>
      <c r="H3880" s="169">
        <v>0</v>
      </c>
      <c r="I3880" s="235">
        <f t="shared" si="253"/>
        <v>0</v>
      </c>
      <c r="K3880" s="141">
        <f>Tabela1[[#This Row],[Količina]]-Tabela1[[#This Row],[Cena skupaj]]</f>
        <v>2</v>
      </c>
      <c r="L3880" s="162">
        <f>IF(Tabela1[[#This Row],[Cena za enoto]]=1,Tabela1[[#This Row],[Količina]],0)</f>
        <v>0</v>
      </c>
      <c r="M3880" s="139">
        <f>Tabela1[[#This Row],[Cena za enoto]]</f>
        <v>0</v>
      </c>
      <c r="N3880" s="139">
        <f t="shared" si="252"/>
        <v>0</v>
      </c>
    </row>
    <row r="3881" spans="1:14" s="145" customFormat="1">
      <c r="A3881" s="139">
        <v>3897</v>
      </c>
      <c r="B3881" s="93">
        <v>3</v>
      </c>
      <c r="C3881" s="192" t="str">
        <f>IF(H3881&lt;&gt;"",COUNTA($H$12:H3881),"")</f>
        <v/>
      </c>
      <c r="D3881" s="88"/>
      <c r="E3881" s="242" t="s">
        <v>3024</v>
      </c>
      <c r="F3881" s="243"/>
      <c r="G3881" s="89"/>
      <c r="H3881" s="160"/>
      <c r="I3881" s="158">
        <f>SUM(I3882:I3883)</f>
        <v>0</v>
      </c>
      <c r="J3881" s="58"/>
      <c r="K3881" s="141">
        <f>Tabela1[[#This Row],[Količina]]-Tabela1[[#This Row],[Cena skupaj]]</f>
        <v>0</v>
      </c>
      <c r="L3881" s="162">
        <f>IF(Tabela1[[#This Row],[Cena za enoto]]=1,Tabela1[[#This Row],[Količina]],0)</f>
        <v>0</v>
      </c>
      <c r="M3881" s="139">
        <f>Tabela1[[#This Row],[Cena za enoto]]</f>
        <v>0</v>
      </c>
      <c r="N3881" s="139">
        <f t="shared" si="252"/>
        <v>0</v>
      </c>
    </row>
    <row r="3882" spans="1:14" ht="22.5">
      <c r="A3882" s="139">
        <v>3898</v>
      </c>
      <c r="B3882" s="109"/>
      <c r="C3882" s="132">
        <f>IF(H3882&lt;&gt;"",COUNTA($H$12:H3882),"")</f>
        <v>2052</v>
      </c>
      <c r="D3882" s="68" t="s">
        <v>260</v>
      </c>
      <c r="E3882" s="200" t="s">
        <v>3025</v>
      </c>
      <c r="F3882" s="83" t="s">
        <v>10</v>
      </c>
      <c r="G3882" s="69">
        <v>26</v>
      </c>
      <c r="H3882" s="169">
        <v>0</v>
      </c>
      <c r="I3882" s="235">
        <f>IF(ISNUMBER(G3882),ROUND(G3882*H3882,2),"")</f>
        <v>0</v>
      </c>
      <c r="K3882" s="141">
        <f>Tabela1[[#This Row],[Količina]]-Tabela1[[#This Row],[Cena skupaj]]</f>
        <v>26</v>
      </c>
      <c r="L3882" s="162">
        <f>IF(Tabela1[[#This Row],[Cena za enoto]]=1,Tabela1[[#This Row],[Količina]],0)</f>
        <v>0</v>
      </c>
      <c r="M3882" s="139">
        <f>Tabela1[[#This Row],[Cena za enoto]]</f>
        <v>0</v>
      </c>
      <c r="N3882" s="139">
        <f t="shared" si="252"/>
        <v>0</v>
      </c>
    </row>
    <row r="3883" spans="1:14" ht="33.75">
      <c r="A3883" s="139">
        <v>3899</v>
      </c>
      <c r="B3883" s="109"/>
      <c r="C3883" s="132">
        <f>IF(H3883&lt;&gt;"",COUNTA($H$12:H3883),"")</f>
        <v>2053</v>
      </c>
      <c r="D3883" s="68" t="s">
        <v>261</v>
      </c>
      <c r="E3883" s="200" t="s">
        <v>3026</v>
      </c>
      <c r="F3883" s="83" t="s">
        <v>10</v>
      </c>
      <c r="G3883" s="69">
        <v>48</v>
      </c>
      <c r="H3883" s="169">
        <v>0</v>
      </c>
      <c r="I3883" s="235">
        <f>IF(ISNUMBER(G3883),ROUND(G3883*H3883,2),"")</f>
        <v>0</v>
      </c>
      <c r="K3883" s="141">
        <f>Tabela1[[#This Row],[Količina]]-Tabela1[[#This Row],[Cena skupaj]]</f>
        <v>48</v>
      </c>
      <c r="L3883" s="162">
        <f>IF(Tabela1[[#This Row],[Cena za enoto]]=1,Tabela1[[#This Row],[Količina]],0)</f>
        <v>0</v>
      </c>
      <c r="M3883" s="139">
        <f>Tabela1[[#This Row],[Cena za enoto]]</f>
        <v>0</v>
      </c>
      <c r="N3883" s="139">
        <f t="shared" si="252"/>
        <v>0</v>
      </c>
    </row>
    <row r="3884" spans="1:14">
      <c r="A3884" s="145">
        <v>3900</v>
      </c>
      <c r="B3884" s="167">
        <v>1</v>
      </c>
      <c r="C3884" s="190" t="str">
        <f>IF(H3884&lt;&gt;"",COUNTA($H$12:H3884),"")</f>
        <v/>
      </c>
      <c r="D3884" s="44"/>
      <c r="E3884" s="240" t="s">
        <v>3199</v>
      </c>
      <c r="F3884" s="117"/>
      <c r="G3884" s="115"/>
      <c r="H3884" s="159"/>
      <c r="I3884" s="161">
        <f>SUM(I3885:I3895)</f>
        <v>0</v>
      </c>
      <c r="J3884" s="55"/>
      <c r="K3884" s="141">
        <f>Tabela1[[#This Row],[Količina]]-Tabela1[[#This Row],[Cena skupaj]]</f>
        <v>0</v>
      </c>
      <c r="L3884" s="162">
        <f>IF(Tabela1[[#This Row],[Cena za enoto]]=1,Tabela1[[#This Row],[Količina]],0)</f>
        <v>0</v>
      </c>
      <c r="M3884" s="139">
        <f>Tabela1[[#This Row],[Cena za enoto]]</f>
        <v>0</v>
      </c>
      <c r="N3884" s="139">
        <f t="shared" si="252"/>
        <v>0</v>
      </c>
    </row>
    <row r="3885" spans="1:14" ht="45">
      <c r="A3885" s="139">
        <v>3901</v>
      </c>
      <c r="B3885" s="109"/>
      <c r="C3885" s="132">
        <f>IF(H3885&lt;&gt;"",COUNTA($H$12:H3885),"")</f>
        <v>2054</v>
      </c>
      <c r="D3885" s="120">
        <v>1</v>
      </c>
      <c r="E3885" s="244" t="s">
        <v>71</v>
      </c>
      <c r="F3885" s="83" t="s">
        <v>5</v>
      </c>
      <c r="G3885" s="121">
        <v>1</v>
      </c>
      <c r="H3885" s="169">
        <v>0</v>
      </c>
      <c r="I3885" s="237">
        <f t="shared" ref="I3885:I3895" si="254">IF(ISNUMBER(G3885),ROUND(G3885*H3885,2),"")</f>
        <v>0</v>
      </c>
      <c r="K3885" s="141">
        <f>Tabela1[[#This Row],[Količina]]-Tabela1[[#This Row],[Cena skupaj]]</f>
        <v>1</v>
      </c>
      <c r="L3885" s="162">
        <f>IF(Tabela1[[#This Row],[Cena za enoto]]=1,Tabela1[[#This Row],[Količina]],0)</f>
        <v>0</v>
      </c>
      <c r="M3885" s="139">
        <f>Tabela1[[#This Row],[Cena za enoto]]</f>
        <v>0</v>
      </c>
      <c r="N3885" s="139">
        <f t="shared" si="252"/>
        <v>0</v>
      </c>
    </row>
    <row r="3886" spans="1:14" ht="22.5">
      <c r="A3886" s="139">
        <v>3902</v>
      </c>
      <c r="B3886" s="109"/>
      <c r="C3886" s="132">
        <f>IF(H3886&lt;&gt;"",COUNTA($H$12:H3886),"")</f>
        <v>2055</v>
      </c>
      <c r="D3886" s="120">
        <v>2</v>
      </c>
      <c r="E3886" s="244" t="s">
        <v>3278</v>
      </c>
      <c r="F3886" s="83" t="s">
        <v>5</v>
      </c>
      <c r="G3886" s="121">
        <v>1</v>
      </c>
      <c r="H3886" s="169">
        <v>0</v>
      </c>
      <c r="I3886" s="237">
        <f t="shared" si="254"/>
        <v>0</v>
      </c>
      <c r="K3886" s="141">
        <f>Tabela1[[#This Row],[Količina]]-Tabela1[[#This Row],[Cena skupaj]]</f>
        <v>1</v>
      </c>
      <c r="L3886" s="162">
        <f>IF(Tabela1[[#This Row],[Cena za enoto]]=1,Tabela1[[#This Row],[Količina]],0)</f>
        <v>0</v>
      </c>
      <c r="M3886" s="139">
        <f>Tabela1[[#This Row],[Cena za enoto]]</f>
        <v>0</v>
      </c>
      <c r="N3886" s="139">
        <f t="shared" si="252"/>
        <v>0</v>
      </c>
    </row>
    <row r="3887" spans="1:14" ht="22.5">
      <c r="A3887" s="139">
        <v>3903</v>
      </c>
      <c r="B3887" s="109"/>
      <c r="C3887" s="132">
        <f>IF(H3887&lt;&gt;"",COUNTA($H$12:H3887),"")</f>
        <v>2056</v>
      </c>
      <c r="D3887" s="120">
        <v>3</v>
      </c>
      <c r="E3887" s="244" t="s">
        <v>3279</v>
      </c>
      <c r="F3887" s="83" t="s">
        <v>5</v>
      </c>
      <c r="G3887" s="121">
        <v>1</v>
      </c>
      <c r="H3887" s="169">
        <v>0</v>
      </c>
      <c r="I3887" s="237">
        <f t="shared" si="254"/>
        <v>0</v>
      </c>
      <c r="K3887" s="141">
        <f>Tabela1[[#This Row],[Količina]]-Tabela1[[#This Row],[Cena skupaj]]</f>
        <v>1</v>
      </c>
      <c r="L3887" s="162">
        <f>IF(Tabela1[[#This Row],[Cena za enoto]]=1,Tabela1[[#This Row],[Količina]],0)</f>
        <v>0</v>
      </c>
      <c r="M3887" s="139">
        <f>Tabela1[[#This Row],[Cena za enoto]]</f>
        <v>0</v>
      </c>
      <c r="N3887" s="139">
        <f t="shared" si="252"/>
        <v>0</v>
      </c>
    </row>
    <row r="3888" spans="1:14" ht="22.5">
      <c r="A3888" s="139">
        <v>3904</v>
      </c>
      <c r="B3888" s="109"/>
      <c r="C3888" s="132">
        <f>IF(H3888&lt;&gt;"",COUNTA($H$12:H3888),"")</f>
        <v>2057</v>
      </c>
      <c r="D3888" s="120">
        <v>4</v>
      </c>
      <c r="E3888" s="244" t="s">
        <v>3280</v>
      </c>
      <c r="F3888" s="83" t="s">
        <v>5</v>
      </c>
      <c r="G3888" s="121">
        <v>1</v>
      </c>
      <c r="H3888" s="169">
        <v>0</v>
      </c>
      <c r="I3888" s="237">
        <f t="shared" si="254"/>
        <v>0</v>
      </c>
      <c r="K3888" s="141">
        <f>Tabela1[[#This Row],[Količina]]-Tabela1[[#This Row],[Cena skupaj]]</f>
        <v>1</v>
      </c>
      <c r="L3888" s="162">
        <f>IF(Tabela1[[#This Row],[Cena za enoto]]=1,Tabela1[[#This Row],[Količina]],0)</f>
        <v>0</v>
      </c>
      <c r="M3888" s="139">
        <f>Tabela1[[#This Row],[Cena za enoto]]</f>
        <v>0</v>
      </c>
      <c r="N3888" s="139">
        <f t="shared" si="252"/>
        <v>0</v>
      </c>
    </row>
    <row r="3889" spans="1:14" ht="33.75">
      <c r="A3889" s="139">
        <v>3905</v>
      </c>
      <c r="B3889" s="109"/>
      <c r="C3889" s="132">
        <f>IF(H3889&lt;&gt;"",COUNTA($H$12:H3889),"")</f>
        <v>2058</v>
      </c>
      <c r="D3889" s="120">
        <v>5</v>
      </c>
      <c r="E3889" s="244" t="s">
        <v>3281</v>
      </c>
      <c r="F3889" s="83" t="s">
        <v>5</v>
      </c>
      <c r="G3889" s="121">
        <v>1</v>
      </c>
      <c r="H3889" s="169">
        <v>0</v>
      </c>
      <c r="I3889" s="237">
        <f t="shared" si="254"/>
        <v>0</v>
      </c>
      <c r="K3889" s="141">
        <f>Tabela1[[#This Row],[Količina]]-Tabela1[[#This Row],[Cena skupaj]]</f>
        <v>1</v>
      </c>
      <c r="L3889" s="162">
        <f>IF(Tabela1[[#This Row],[Cena za enoto]]=1,Tabela1[[#This Row],[Količina]],0)</f>
        <v>0</v>
      </c>
      <c r="M3889" s="139">
        <f>Tabela1[[#This Row],[Cena za enoto]]</f>
        <v>0</v>
      </c>
      <c r="N3889" s="139">
        <f t="shared" si="252"/>
        <v>0</v>
      </c>
    </row>
    <row r="3890" spans="1:14">
      <c r="A3890" s="139">
        <v>3906</v>
      </c>
      <c r="B3890" s="109"/>
      <c r="C3890" s="132">
        <f>IF(H3890&lt;&gt;"",COUNTA($H$12:H3890),"")</f>
        <v>2059</v>
      </c>
      <c r="D3890" s="120">
        <v>6</v>
      </c>
      <c r="E3890" s="244" t="s">
        <v>3282</v>
      </c>
      <c r="F3890" s="83" t="s">
        <v>5</v>
      </c>
      <c r="G3890" s="121">
        <v>1</v>
      </c>
      <c r="H3890" s="169">
        <v>0</v>
      </c>
      <c r="I3890" s="237">
        <f t="shared" si="254"/>
        <v>0</v>
      </c>
      <c r="K3890" s="141">
        <f>Tabela1[[#This Row],[Količina]]-Tabela1[[#This Row],[Cena skupaj]]</f>
        <v>1</v>
      </c>
      <c r="L3890" s="162">
        <f>IF(Tabela1[[#This Row],[Cena za enoto]]=1,Tabela1[[#This Row],[Količina]],0)</f>
        <v>0</v>
      </c>
      <c r="M3890" s="139">
        <f>Tabela1[[#This Row],[Cena za enoto]]</f>
        <v>0</v>
      </c>
      <c r="N3890" s="139">
        <f t="shared" si="252"/>
        <v>0</v>
      </c>
    </row>
    <row r="3891" spans="1:14">
      <c r="A3891" s="139">
        <v>3907</v>
      </c>
      <c r="B3891" s="109"/>
      <c r="C3891" s="132">
        <f>IF(H3891&lt;&gt;"",COUNTA($H$12:H3891),"")</f>
        <v>2060</v>
      </c>
      <c r="D3891" s="120">
        <v>7</v>
      </c>
      <c r="E3891" s="245" t="s">
        <v>3545</v>
      </c>
      <c r="F3891" s="83" t="s">
        <v>5</v>
      </c>
      <c r="G3891" s="121">
        <v>1</v>
      </c>
      <c r="H3891" s="169">
        <v>0</v>
      </c>
      <c r="I3891" s="237">
        <f t="shared" si="254"/>
        <v>0</v>
      </c>
      <c r="K3891" s="141">
        <f>Tabela1[[#This Row],[Količina]]-Tabela1[[#This Row],[Cena skupaj]]</f>
        <v>1</v>
      </c>
      <c r="L3891" s="162">
        <f>IF(Tabela1[[#This Row],[Cena za enoto]]=1,Tabela1[[#This Row],[Količina]],0)</f>
        <v>0</v>
      </c>
      <c r="M3891" s="139">
        <f>Tabela1[[#This Row],[Cena za enoto]]</f>
        <v>0</v>
      </c>
      <c r="N3891" s="139">
        <f t="shared" si="252"/>
        <v>0</v>
      </c>
    </row>
    <row r="3892" spans="1:14">
      <c r="A3892" s="139">
        <v>3908</v>
      </c>
      <c r="B3892" s="109"/>
      <c r="C3892" s="132">
        <f>IF(H3892&lt;&gt;"",COUNTA($H$12:H3892),"")</f>
        <v>2061</v>
      </c>
      <c r="D3892" s="120">
        <v>8</v>
      </c>
      <c r="E3892" s="244" t="s">
        <v>3507</v>
      </c>
      <c r="F3892" s="83" t="s">
        <v>11</v>
      </c>
      <c r="G3892" s="121">
        <v>800</v>
      </c>
      <c r="H3892" s="169">
        <v>0</v>
      </c>
      <c r="I3892" s="237">
        <f t="shared" si="254"/>
        <v>0</v>
      </c>
      <c r="K3892" s="141">
        <f>Tabela1[[#This Row],[Količina]]-Tabela1[[#This Row],[Cena skupaj]]</f>
        <v>800</v>
      </c>
      <c r="L3892" s="162">
        <f>IF(Tabela1[[#This Row],[Cena za enoto]]=1,Tabela1[[#This Row],[Količina]],0)</f>
        <v>0</v>
      </c>
      <c r="M3892" s="139">
        <f>Tabela1[[#This Row],[Cena za enoto]]</f>
        <v>0</v>
      </c>
      <c r="N3892" s="139">
        <f t="shared" si="252"/>
        <v>0</v>
      </c>
    </row>
    <row r="3893" spans="1:14" ht="56.25">
      <c r="A3893" s="139">
        <v>3909</v>
      </c>
      <c r="B3893" s="109"/>
      <c r="C3893" s="132">
        <f>IF(H3893&lt;&gt;"",COUNTA($H$12:H3893),"")</f>
        <v>2062</v>
      </c>
      <c r="D3893" s="120">
        <v>9</v>
      </c>
      <c r="E3893" s="244" t="s">
        <v>3509</v>
      </c>
      <c r="F3893" s="83" t="s">
        <v>5</v>
      </c>
      <c r="G3893" s="121">
        <v>1</v>
      </c>
      <c r="H3893" s="169">
        <v>0</v>
      </c>
      <c r="I3893" s="237">
        <f t="shared" si="254"/>
        <v>0</v>
      </c>
      <c r="K3893" s="141">
        <f>Tabela1[[#This Row],[Količina]]-Tabela1[[#This Row],[Cena skupaj]]</f>
        <v>1</v>
      </c>
      <c r="L3893" s="162">
        <f>IF(Tabela1[[#This Row],[Cena za enoto]]=1,Tabela1[[#This Row],[Količina]],0)</f>
        <v>0</v>
      </c>
      <c r="M3893" s="139">
        <f>Tabela1[[#This Row],[Cena za enoto]]</f>
        <v>0</v>
      </c>
      <c r="N3893" s="139">
        <f t="shared" si="252"/>
        <v>0</v>
      </c>
    </row>
    <row r="3894" spans="1:14">
      <c r="A3894" s="139">
        <v>3910</v>
      </c>
      <c r="B3894" s="109"/>
      <c r="C3894" s="132">
        <f>IF(H3894&lt;&gt;"",COUNTA($H$12:H3894),"")</f>
        <v>2063</v>
      </c>
      <c r="D3894" s="120">
        <v>10</v>
      </c>
      <c r="E3894" s="244" t="s">
        <v>3508</v>
      </c>
      <c r="F3894" s="83" t="s">
        <v>5</v>
      </c>
      <c r="G3894" s="121">
        <v>1</v>
      </c>
      <c r="H3894" s="169">
        <v>0</v>
      </c>
      <c r="I3894" s="237">
        <f t="shared" si="254"/>
        <v>0</v>
      </c>
      <c r="K3894" s="141">
        <f>Tabela1[[#This Row],[Količina]]-Tabela1[[#This Row],[Cena skupaj]]</f>
        <v>1</v>
      </c>
      <c r="L3894" s="162">
        <f>IF(Tabela1[[#This Row],[Cena za enoto]]=1,Tabela1[[#This Row],[Količina]],0)</f>
        <v>0</v>
      </c>
      <c r="M3894" s="139">
        <f>Tabela1[[#This Row],[Cena za enoto]]</f>
        <v>0</v>
      </c>
      <c r="N3894" s="139">
        <f t="shared" si="252"/>
        <v>0</v>
      </c>
    </row>
    <row r="3895" spans="1:14">
      <c r="A3895" s="139">
        <v>3911</v>
      </c>
      <c r="B3895" s="109"/>
      <c r="C3895" s="132">
        <f>IF(H3895&lt;&gt;"",COUNTA($H$12:H3895),"")</f>
        <v>2064</v>
      </c>
      <c r="D3895" s="120">
        <v>11</v>
      </c>
      <c r="E3895" s="244" t="s">
        <v>3320</v>
      </c>
      <c r="F3895" s="83" t="s">
        <v>5</v>
      </c>
      <c r="G3895" s="125">
        <v>1</v>
      </c>
      <c r="H3895" s="169">
        <v>0</v>
      </c>
      <c r="I3895" s="237">
        <f t="shared" si="254"/>
        <v>0</v>
      </c>
      <c r="K3895" s="141">
        <f>Tabela1[[#This Row],[Količina]]-Tabela1[[#This Row],[Cena skupaj]]</f>
        <v>1</v>
      </c>
      <c r="L3895" s="162">
        <f>IF(Tabela1[[#This Row],[Cena za enoto]]=1,Tabela1[[#This Row],[Količina]],0)</f>
        <v>0</v>
      </c>
      <c r="M3895" s="139">
        <f>Tabela1[[#This Row],[Cena za enoto]]</f>
        <v>0</v>
      </c>
      <c r="N3895" s="139">
        <f t="shared" si="252"/>
        <v>0</v>
      </c>
    </row>
    <row r="3896" spans="1:14">
      <c r="A3896" s="143"/>
      <c r="B3896" s="246"/>
      <c r="C3896" s="247"/>
      <c r="D3896" s="248"/>
      <c r="E3896" s="249"/>
      <c r="F3896" s="250"/>
      <c r="G3896" s="251"/>
      <c r="H3896" s="252"/>
      <c r="I3896" s="253"/>
      <c r="K3896" s="141">
        <f>SUM(K13:K3761)</f>
        <v>637898.45000000019</v>
      </c>
      <c r="N3896" s="139">
        <f>Tabela1[[#Totals],[Količina]]-L3896</f>
        <v>0</v>
      </c>
    </row>
  </sheetData>
  <sheetProtection password="8FA1" sheet="1" objects="1" scenarios="1" formatRows="0"/>
  <autoFilter ref="K8:K3896"/>
  <conditionalFormatting sqref="E3891">
    <cfRule type="expression" dxfId="22" priority="1">
      <formula>CELL("protect",INDIRECT(ADDRESS(ROW(),COLUMN())))=0</formula>
    </cfRule>
  </conditionalFormatting>
  <printOptions horizontalCentered="1"/>
  <pageMargins left="0.51181102362204722" right="0.51181102362204722" top="0.94488188976377963" bottom="0.59055118110236227" header="0.19685039370078741" footer="0.19685039370078741"/>
  <pageSetup paperSize="9" fitToHeight="0" orientation="landscape" r:id="rId1"/>
  <headerFooter>
    <oddHeader>&amp;R&amp;8I.) NADGRADNJA ŽELEZNIŠKE POSTAJE GROSUPLJE</oddHeader>
    <oddFooter>&amp;C&amp;"Arial,Navadno"&amp;8&amp;P /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omentar xmlns="24cf7eab-00f9-42fa-9666-0adb9901102f">Vzorec popisov je potrjen s strani inženirja in ga je potrebno upoštevati. V popisu morajo biti vključene tudi postavke za projektantski nadzor, izdelavo PIDov in navodil za vzdrževanje in obratovanje.</Koment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D63C98EB29C1847BD58E31C33B780EC" ma:contentTypeVersion="1" ma:contentTypeDescription="Ustvari nov dokument." ma:contentTypeScope="" ma:versionID="379b9f31967f801edb2fc8bb274e61b4">
  <xsd:schema xmlns:xsd="http://www.w3.org/2001/XMLSchema" xmlns:p="http://schemas.microsoft.com/office/2006/metadata/properties" xmlns:ns2="24cf7eab-00f9-42fa-9666-0adb9901102f" targetNamespace="http://schemas.microsoft.com/office/2006/metadata/properties" ma:root="true" ma:fieldsID="3584dd9a3f778492be4464bc46847f51" ns2:_="">
    <xsd:import namespace="24cf7eab-00f9-42fa-9666-0adb9901102f"/>
    <xsd:element name="properties">
      <xsd:complexType>
        <xsd:sequence>
          <xsd:element name="documentManagement">
            <xsd:complexType>
              <xsd:all>
                <xsd:element ref="ns2:Komentar" minOccurs="0"/>
              </xsd:all>
            </xsd:complexType>
          </xsd:element>
        </xsd:sequence>
      </xsd:complexType>
    </xsd:element>
  </xsd:schema>
  <xsd:schema xmlns:xsd="http://www.w3.org/2001/XMLSchema" xmlns:dms="http://schemas.microsoft.com/office/2006/documentManagement/types" targetNamespace="24cf7eab-00f9-42fa-9666-0adb9901102f" elementFormDefault="qualified">
    <xsd:import namespace="http://schemas.microsoft.com/office/2006/documentManagement/types"/>
    <xsd:element name="Komentar" ma:index="8" nillable="true" ma:displayName="Komentar" ma:internalName="Komentar">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ma:readOnly="tru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14B57D4-4DF5-4941-A490-9535CCC9CCBB}">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24cf7eab-00f9-42fa-9666-0adb9901102f"/>
    <ds:schemaRef ds:uri="http://www.w3.org/XML/1998/namespace"/>
    <ds:schemaRef ds:uri="http://purl.org/dc/dcmitype/"/>
  </ds:schemaRefs>
</ds:datastoreItem>
</file>

<file path=customXml/itemProps2.xml><?xml version="1.0" encoding="utf-8"?>
<ds:datastoreItem xmlns:ds="http://schemas.openxmlformats.org/officeDocument/2006/customXml" ds:itemID="{BAF5B6B1-933C-4D0A-B8AE-AC9FF78F1CE3}">
  <ds:schemaRefs>
    <ds:schemaRef ds:uri="http://schemas.microsoft.com/sharepoint/v3/contenttype/forms"/>
  </ds:schemaRefs>
</ds:datastoreItem>
</file>

<file path=customXml/itemProps3.xml><?xml version="1.0" encoding="utf-8"?>
<ds:datastoreItem xmlns:ds="http://schemas.openxmlformats.org/officeDocument/2006/customXml" ds:itemID="{474A7D01-F28C-4C40-9AB3-2CB89CFC5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cf7eab-00f9-42fa-9666-0adb9901102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F5721E5-EAA7-4E18-B041-4DDDCEC7789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3</vt:i4>
      </vt:variant>
    </vt:vector>
  </HeadingPairs>
  <TitlesOfParts>
    <vt:vector size="5" baseType="lpstr">
      <vt:lpstr>REKAPITULACIJA</vt:lpstr>
      <vt:lpstr>P. GROSUPLJE</vt:lpstr>
      <vt:lpstr>'P. GROSUPLJE'!Področje_tiskanja</vt:lpstr>
      <vt:lpstr>REKAPITULACIJA!Področje_tiskanja</vt:lpstr>
      <vt:lpstr>'P. GROSUPLJE'!Tiskanje_naslovov</vt:lpstr>
    </vt:vector>
  </TitlesOfParts>
  <Company>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Marko Ekart</cp:lastModifiedBy>
  <cp:lastPrinted>2020-09-22T10:56:12Z</cp:lastPrinted>
  <dcterms:created xsi:type="dcterms:W3CDTF">2004-11-23T09:42:44Z</dcterms:created>
  <dcterms:modified xsi:type="dcterms:W3CDTF">2020-10-09T07:42:22Z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Komentar">
    <vt:lpwstr>Vzorec popisov je potrjen s strani inženirja in ga je potrebno upoštevati. V popisu morajo biti vključene tudi postavke za projektantski nadzor, izdelavo PIDov in navodil za vzdrževanje in obratovanje.</vt:lpwstr>
  </property>
</Properties>
</file>